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F:\Data Visualizaton\FA!\"/>
    </mc:Choice>
  </mc:AlternateContent>
  <xr:revisionPtr revIDLastSave="0" documentId="13_ncr:1_{10AE5369-1BFD-4A0C-B34F-A4CD1F7551EB}" xr6:coauthVersionLast="44" xr6:coauthVersionMax="44" xr10:uidLastSave="{00000000-0000-0000-0000-000000000000}"/>
  <bookViews>
    <workbookView xWindow="-108" yWindow="-108" windowWidth="23256" windowHeight="12696" activeTab="9" xr2:uid="{00000000-000D-0000-FFFF-FFFF00000000}"/>
  </bookViews>
  <sheets>
    <sheet name="List" sheetId="7" r:id="rId1"/>
    <sheet name="Finances" sheetId="2" r:id="rId2"/>
    <sheet name="Users" sheetId="18" r:id="rId3"/>
    <sheet name="WebVisits" sheetId="21" r:id="rId4"/>
    <sheet name="Stats" sheetId="9" r:id="rId5"/>
    <sheet name="Other" sheetId="5" r:id="rId6"/>
    <sheet name="Targ" sheetId="11" r:id="rId7"/>
    <sheet name="FTE" sheetId="19" r:id="rId8"/>
    <sheet name="calc" sheetId="23" r:id="rId9"/>
    <sheet name="Dashboard" sheetId="24" r:id="rId10"/>
  </sheets>
  <definedNames>
    <definedName name="_xlnm._FilterDatabase" localSheetId="1" hidden="1">Finances!$B$3:$B$270</definedName>
    <definedName name="_xlnm._FilterDatabase" localSheetId="4" hidden="1">Stats!$C$1:$C$41</definedName>
    <definedName name="_xlnm._FilterDatabase" localSheetId="6" hidden="1">Targ!$A$12:$H$121</definedName>
    <definedName name="_xlnm._FilterDatabase" localSheetId="2" hidden="1">Users!$B$3:$B$221</definedName>
    <definedName name="_xlnm._FilterDatabase" localSheetId="3" hidden="1">WebVisits!$A$3:$A$1462</definedName>
    <definedName name="Actual">calc!$C$3:$C$6</definedName>
    <definedName name="Africa">calc!$B$39:$B$48</definedName>
    <definedName name="Algeria">calc!$D$3:$D$4</definedName>
    <definedName name="Americas">calc!$B$16:$B$25</definedName>
    <definedName name="Argentina">calc!$D$3:$D$4</definedName>
    <definedName name="Asia_Pac">calc!$B$28:$B$37</definedName>
    <definedName name="Australia">calc!$D$3:$D$4</definedName>
    <definedName name="Bangladesh">calc!$D$3:$D$4</definedName>
    <definedName name="Brazil">calc!$D$3:$D$4</definedName>
    <definedName name="Cambodia">calc!$D$3:$D$4</definedName>
    <definedName name="Canada">calc!$D$3:$D$4</definedName>
    <definedName name="Chile">calc!$D$3:$D$4</definedName>
    <definedName name="China">calc!$D$3:$D$4</definedName>
    <definedName name="Columbia">calc!$D$3:$D$4</definedName>
    <definedName name="Cuba">calc!$D$3:$D$4</definedName>
    <definedName name="Description">calc!$C$3:$C$6</definedName>
    <definedName name="Egypt">calc!$D$3:$D$4</definedName>
    <definedName name="England">calc!$D$3:$D$4</definedName>
    <definedName name="Ethiopia">calc!$D$3:$D$4</definedName>
    <definedName name="Europe">calc!$B$3:$B$14</definedName>
    <definedName name="_xlnm.Extract" localSheetId="1">calc!$C$3</definedName>
    <definedName name="_xlnm.Extract" localSheetId="4">Stats!$L$14</definedName>
    <definedName name="_xlnm.Extract" localSheetId="2">calc!$A$62</definedName>
    <definedName name="_xlnm.Extract" localSheetId="3">WebVisits!$M$6</definedName>
    <definedName name="France">calc!$D$3:$D$4</definedName>
    <definedName name="Germany">calc!$D$3:$D$4</definedName>
    <definedName name="Greece">calc!$D$3:$D$4</definedName>
    <definedName name="Hong_Kong">calc!$D$3:$D$4</definedName>
    <definedName name="India">calc!$D$3:$D$4</definedName>
    <definedName name="Ireland">calc!$D$3:$D$4</definedName>
    <definedName name="Italy">calc!$D$3:$D$4</definedName>
    <definedName name="Kenya">calc!$D$3:$D$4</definedName>
    <definedName name="Laos">calc!$D$3:$D$4</definedName>
    <definedName name="Libya">calc!$D$3:$D$4</definedName>
    <definedName name="Mauritius">calc!$D$3:$D$4</definedName>
    <definedName name="Mexico">calc!$D$3:$D$4</definedName>
    <definedName name="New_Zealand">calc!$D$3:$D$4</definedName>
    <definedName name="Nigeria">calc!$D$3:$D$4</definedName>
    <definedName name="Pakisthan">calc!$D$3:$D$4</definedName>
    <definedName name="Plan">calc!$C$16:$C$19</definedName>
    <definedName name="Portugal">calc!$D$3:$D$4</definedName>
    <definedName name="REGION">calc!$F$3:$F$6</definedName>
    <definedName name="Scotland">calc!$D$3:$D$4</definedName>
    <definedName name="Slicer_Region">#N/A</definedName>
    <definedName name="South_Africa">calc!$D$3:$D$4</definedName>
    <definedName name="Spain">calc!$D$3:$D$4</definedName>
    <definedName name="Tunisia">calc!$D$3:$D$4</definedName>
    <definedName name="Type">calc!$D$3:$D$4</definedName>
    <definedName name="Uraguay">calc!$D$3:$D$4</definedName>
    <definedName name="USA">calc!$D$3:$D$4</definedName>
    <definedName name="Venezuala">calc!$D$3:$D$4</definedName>
    <definedName name="Vietnam">calc!$D$3:$D$4</definedName>
    <definedName name="Wales">calc!$D$3:$D$4</definedName>
    <definedName name="Zimbabwe">calc!$D$3:$D$4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24" l="1"/>
  <c r="D24" i="24"/>
  <c r="D20" i="24"/>
  <c r="D16" i="24"/>
  <c r="C163" i="24"/>
  <c r="B494" i="23" l="1"/>
  <c r="C494" i="23"/>
  <c r="D494" i="23"/>
  <c r="E494" i="23"/>
  <c r="F494" i="23"/>
  <c r="B485" i="23"/>
  <c r="C485" i="23"/>
  <c r="D485" i="23"/>
  <c r="E485" i="23"/>
  <c r="F485" i="23"/>
  <c r="B486" i="23"/>
  <c r="C486" i="23"/>
  <c r="D486" i="23"/>
  <c r="E486" i="23"/>
  <c r="F486" i="23"/>
  <c r="B487" i="23"/>
  <c r="C487" i="23"/>
  <c r="D487" i="23"/>
  <c r="E487" i="23"/>
  <c r="F487" i="23"/>
  <c r="B488" i="23"/>
  <c r="C488" i="23"/>
  <c r="D488" i="23"/>
  <c r="E488" i="23"/>
  <c r="F488" i="23"/>
  <c r="B489" i="23"/>
  <c r="C489" i="23"/>
  <c r="D489" i="23"/>
  <c r="E489" i="23"/>
  <c r="F489" i="23"/>
  <c r="B490" i="23"/>
  <c r="C490" i="23"/>
  <c r="D490" i="23"/>
  <c r="E490" i="23"/>
  <c r="F490" i="23"/>
  <c r="B491" i="23"/>
  <c r="C491" i="23"/>
  <c r="D491" i="23"/>
  <c r="E491" i="23"/>
  <c r="F491" i="23"/>
  <c r="B492" i="23"/>
  <c r="C492" i="23"/>
  <c r="D492" i="23"/>
  <c r="E492" i="23"/>
  <c r="F492" i="23"/>
  <c r="B493" i="23"/>
  <c r="C493" i="23"/>
  <c r="D493" i="23"/>
  <c r="E493" i="23"/>
  <c r="F493" i="23"/>
  <c r="C484" i="23"/>
  <c r="D484" i="23"/>
  <c r="E484" i="23"/>
  <c r="F484" i="23"/>
  <c r="B484" i="23"/>
  <c r="D483" i="23"/>
  <c r="E483" i="23"/>
  <c r="F483" i="23"/>
  <c r="C483" i="23"/>
  <c r="B483" i="23"/>
  <c r="I478" i="23"/>
  <c r="J478" i="23"/>
  <c r="K478" i="23"/>
  <c r="L478" i="23"/>
  <c r="M478" i="23"/>
  <c r="I477" i="23"/>
  <c r="J477" i="23"/>
  <c r="K477" i="23"/>
  <c r="L477" i="23"/>
  <c r="M477" i="23"/>
  <c r="I476" i="23"/>
  <c r="J476" i="23"/>
  <c r="K476" i="23"/>
  <c r="L476" i="23"/>
  <c r="M476" i="23"/>
  <c r="I475" i="23"/>
  <c r="J475" i="23"/>
  <c r="K475" i="23"/>
  <c r="L475" i="23"/>
  <c r="M475" i="23"/>
  <c r="I474" i="23"/>
  <c r="J474" i="23"/>
  <c r="K474" i="23"/>
  <c r="L474" i="23"/>
  <c r="M474" i="23"/>
  <c r="I473" i="23"/>
  <c r="J473" i="23"/>
  <c r="K473" i="23"/>
  <c r="L473" i="23"/>
  <c r="M473" i="23"/>
  <c r="I472" i="23"/>
  <c r="J472" i="23"/>
  <c r="K472" i="23"/>
  <c r="L472" i="23"/>
  <c r="M472" i="23"/>
  <c r="I471" i="23"/>
  <c r="J471" i="23"/>
  <c r="K471" i="23"/>
  <c r="L471" i="23"/>
  <c r="M471" i="23"/>
  <c r="I470" i="23"/>
  <c r="J470" i="23"/>
  <c r="K470" i="23"/>
  <c r="L470" i="23"/>
  <c r="M470" i="23"/>
  <c r="I469" i="23"/>
  <c r="J469" i="23"/>
  <c r="K469" i="23"/>
  <c r="L469" i="23"/>
  <c r="M469" i="23"/>
  <c r="I468" i="23"/>
  <c r="J468" i="23"/>
  <c r="K468" i="23"/>
  <c r="L468" i="23"/>
  <c r="M468" i="23"/>
  <c r="I467" i="23"/>
  <c r="J467" i="23"/>
  <c r="K467" i="23"/>
  <c r="L467" i="23"/>
  <c r="M467" i="23"/>
  <c r="B478" i="23"/>
  <c r="C478" i="23"/>
  <c r="D478" i="23"/>
  <c r="E478" i="23"/>
  <c r="F478" i="23"/>
  <c r="B477" i="23"/>
  <c r="C477" i="23"/>
  <c r="D477" i="23"/>
  <c r="E477" i="23"/>
  <c r="F477" i="23"/>
  <c r="B476" i="23"/>
  <c r="C476" i="23"/>
  <c r="D476" i="23"/>
  <c r="E476" i="23"/>
  <c r="F476" i="23"/>
  <c r="B475" i="23"/>
  <c r="C475" i="23"/>
  <c r="D475" i="23"/>
  <c r="E475" i="23"/>
  <c r="F475" i="23"/>
  <c r="B474" i="23"/>
  <c r="C474" i="23"/>
  <c r="D474" i="23"/>
  <c r="E474" i="23"/>
  <c r="F474" i="23"/>
  <c r="B473" i="23"/>
  <c r="C473" i="23"/>
  <c r="D473" i="23"/>
  <c r="E473" i="23"/>
  <c r="F473" i="23"/>
  <c r="B472" i="23"/>
  <c r="C472" i="23"/>
  <c r="D472" i="23"/>
  <c r="E472" i="23"/>
  <c r="F472" i="23"/>
  <c r="B471" i="23"/>
  <c r="C471" i="23"/>
  <c r="D471" i="23"/>
  <c r="E471" i="23"/>
  <c r="F471" i="23"/>
  <c r="B470" i="23"/>
  <c r="C470" i="23"/>
  <c r="D470" i="23"/>
  <c r="E470" i="23"/>
  <c r="F470" i="23"/>
  <c r="B469" i="23"/>
  <c r="C469" i="23"/>
  <c r="D469" i="23"/>
  <c r="E469" i="23"/>
  <c r="F469" i="23"/>
  <c r="B468" i="23"/>
  <c r="C468" i="23"/>
  <c r="D468" i="23"/>
  <c r="E468" i="23"/>
  <c r="F468" i="23"/>
  <c r="B467" i="23"/>
  <c r="C467" i="23"/>
  <c r="D467" i="23"/>
  <c r="E467" i="23"/>
  <c r="F467" i="23"/>
  <c r="I455" i="23"/>
  <c r="I463" i="23"/>
  <c r="J463" i="23"/>
  <c r="K463" i="23"/>
  <c r="L463" i="23"/>
  <c r="M463" i="23"/>
  <c r="I462" i="23"/>
  <c r="J462" i="23"/>
  <c r="K462" i="23"/>
  <c r="L462" i="23"/>
  <c r="M462" i="23"/>
  <c r="I461" i="23"/>
  <c r="J461" i="23"/>
  <c r="K461" i="23"/>
  <c r="L461" i="23"/>
  <c r="M461" i="23"/>
  <c r="I460" i="23"/>
  <c r="J460" i="23"/>
  <c r="K460" i="23"/>
  <c r="L460" i="23"/>
  <c r="M460" i="23"/>
  <c r="I459" i="23"/>
  <c r="J459" i="23"/>
  <c r="K459" i="23"/>
  <c r="L459" i="23"/>
  <c r="M459" i="23"/>
  <c r="I458" i="23"/>
  <c r="J458" i="23"/>
  <c r="K458" i="23"/>
  <c r="L458" i="23"/>
  <c r="M458" i="23"/>
  <c r="I457" i="23"/>
  <c r="J457" i="23"/>
  <c r="K457" i="23"/>
  <c r="L457" i="23"/>
  <c r="M457" i="23"/>
  <c r="I456" i="23"/>
  <c r="J456" i="23"/>
  <c r="K456" i="23"/>
  <c r="L456" i="23"/>
  <c r="M456" i="23"/>
  <c r="J455" i="23"/>
  <c r="K455" i="23"/>
  <c r="L455" i="23"/>
  <c r="M455" i="23"/>
  <c r="I454" i="23"/>
  <c r="J454" i="23"/>
  <c r="K454" i="23"/>
  <c r="L454" i="23"/>
  <c r="M454" i="23"/>
  <c r="I453" i="23"/>
  <c r="J453" i="23"/>
  <c r="K453" i="23"/>
  <c r="L453" i="23"/>
  <c r="M453" i="23"/>
  <c r="I452" i="23"/>
  <c r="J452" i="23"/>
  <c r="K452" i="23"/>
  <c r="L452" i="23"/>
  <c r="M452" i="23"/>
  <c r="B463" i="23"/>
  <c r="C463" i="23"/>
  <c r="D463" i="23"/>
  <c r="E463" i="23"/>
  <c r="F463" i="23"/>
  <c r="B462" i="23"/>
  <c r="C462" i="23"/>
  <c r="D462" i="23"/>
  <c r="E462" i="23"/>
  <c r="F462" i="23"/>
  <c r="B461" i="23"/>
  <c r="C461" i="23"/>
  <c r="D461" i="23"/>
  <c r="E461" i="23"/>
  <c r="F461" i="23"/>
  <c r="B460" i="23"/>
  <c r="C460" i="23"/>
  <c r="D460" i="23"/>
  <c r="E460" i="23"/>
  <c r="F460" i="23"/>
  <c r="B459" i="23"/>
  <c r="C459" i="23"/>
  <c r="D459" i="23"/>
  <c r="E459" i="23"/>
  <c r="F459" i="23"/>
  <c r="B458" i="23"/>
  <c r="C458" i="23"/>
  <c r="D458" i="23"/>
  <c r="E458" i="23"/>
  <c r="F458" i="23"/>
  <c r="B457" i="23"/>
  <c r="C457" i="23"/>
  <c r="D457" i="23"/>
  <c r="E457" i="23"/>
  <c r="F457" i="23"/>
  <c r="B456" i="23"/>
  <c r="C456" i="23"/>
  <c r="D456" i="23"/>
  <c r="E456" i="23"/>
  <c r="F456" i="23"/>
  <c r="B455" i="23"/>
  <c r="C455" i="23"/>
  <c r="D455" i="23"/>
  <c r="E455" i="23"/>
  <c r="F455" i="23"/>
  <c r="B454" i="23"/>
  <c r="C454" i="23"/>
  <c r="D454" i="23"/>
  <c r="E454" i="23"/>
  <c r="F454" i="23"/>
  <c r="B453" i="23"/>
  <c r="C453" i="23"/>
  <c r="D453" i="23"/>
  <c r="E453" i="23"/>
  <c r="F453" i="23"/>
  <c r="B452" i="23"/>
  <c r="C452" i="23"/>
  <c r="D452" i="23"/>
  <c r="E452" i="23"/>
  <c r="F452" i="23"/>
  <c r="D423" i="23" l="1"/>
  <c r="D424" i="23"/>
  <c r="D425" i="23"/>
  <c r="D426" i="23"/>
  <c r="D427" i="23"/>
  <c r="D428" i="23"/>
  <c r="D429" i="23"/>
  <c r="D430" i="23"/>
  <c r="D431" i="23"/>
  <c r="D432" i="23"/>
  <c r="D433" i="23"/>
  <c r="D422" i="23"/>
  <c r="C448" i="23"/>
  <c r="D448" i="23"/>
  <c r="E448" i="23"/>
  <c r="F448" i="23"/>
  <c r="G448" i="23"/>
  <c r="H448" i="23"/>
  <c r="I448" i="23"/>
  <c r="J448" i="23"/>
  <c r="K448" i="23"/>
  <c r="L448" i="23"/>
  <c r="M448" i="23"/>
  <c r="N448" i="23"/>
  <c r="O448" i="23"/>
  <c r="P448" i="23"/>
  <c r="Q448" i="23"/>
  <c r="R448" i="23"/>
  <c r="S448" i="23"/>
  <c r="T448" i="23"/>
  <c r="U448" i="23"/>
  <c r="V448" i="23"/>
  <c r="W448" i="23"/>
  <c r="X448" i="23"/>
  <c r="Y448" i="23"/>
  <c r="Z448" i="23"/>
  <c r="AA448" i="23"/>
  <c r="AB448" i="23"/>
  <c r="AC448" i="23"/>
  <c r="AD448" i="23"/>
  <c r="AE448" i="23"/>
  <c r="AF448" i="23"/>
  <c r="AG448" i="23"/>
  <c r="AH448" i="23"/>
  <c r="AI448" i="23"/>
  <c r="AJ448" i="23"/>
  <c r="AK448" i="23"/>
  <c r="AL448" i="23"/>
  <c r="AM448" i="23"/>
  <c r="AN448" i="23"/>
  <c r="AO448" i="23"/>
  <c r="AP448" i="23"/>
  <c r="C447" i="23"/>
  <c r="D447" i="23"/>
  <c r="E447" i="23"/>
  <c r="F447" i="23"/>
  <c r="G447" i="23"/>
  <c r="H447" i="23"/>
  <c r="I447" i="23"/>
  <c r="J447" i="23"/>
  <c r="K447" i="23"/>
  <c r="L447" i="23"/>
  <c r="M447" i="23"/>
  <c r="N447" i="23"/>
  <c r="O447" i="23"/>
  <c r="P447" i="23"/>
  <c r="Q447" i="23"/>
  <c r="R447" i="23"/>
  <c r="S447" i="23"/>
  <c r="T447" i="23"/>
  <c r="U447" i="23"/>
  <c r="V447" i="23"/>
  <c r="W447" i="23"/>
  <c r="X447" i="23"/>
  <c r="Y447" i="23"/>
  <c r="Z447" i="23"/>
  <c r="AA447" i="23"/>
  <c r="AB447" i="23"/>
  <c r="AC447" i="23"/>
  <c r="AD447" i="23"/>
  <c r="AE447" i="23"/>
  <c r="AF447" i="23"/>
  <c r="AG447" i="23"/>
  <c r="AH447" i="23"/>
  <c r="AI447" i="23"/>
  <c r="AJ447" i="23"/>
  <c r="AK447" i="23"/>
  <c r="AL447" i="23"/>
  <c r="AM447" i="23"/>
  <c r="AN447" i="23"/>
  <c r="AO447" i="23"/>
  <c r="AP447" i="23"/>
  <c r="C445" i="23"/>
  <c r="D445" i="23"/>
  <c r="E445" i="23"/>
  <c r="F445" i="23"/>
  <c r="G445" i="23"/>
  <c r="H445" i="23"/>
  <c r="I445" i="23"/>
  <c r="J445" i="23"/>
  <c r="K445" i="23"/>
  <c r="L445" i="23"/>
  <c r="M445" i="23"/>
  <c r="N445" i="23"/>
  <c r="O445" i="23"/>
  <c r="P445" i="23"/>
  <c r="Q445" i="23"/>
  <c r="R445" i="23"/>
  <c r="S445" i="23"/>
  <c r="T445" i="23"/>
  <c r="U445" i="23"/>
  <c r="V445" i="23"/>
  <c r="W445" i="23"/>
  <c r="X445" i="23"/>
  <c r="Y445" i="23"/>
  <c r="Z445" i="23"/>
  <c r="AA445" i="23"/>
  <c r="AB445" i="23"/>
  <c r="AC445" i="23"/>
  <c r="AD445" i="23"/>
  <c r="AE445" i="23"/>
  <c r="AF445" i="23"/>
  <c r="AG445" i="23"/>
  <c r="AH445" i="23"/>
  <c r="AI445" i="23"/>
  <c r="AJ445" i="23"/>
  <c r="AK445" i="23"/>
  <c r="AL445" i="23"/>
  <c r="AM445" i="23"/>
  <c r="AN445" i="23"/>
  <c r="AO445" i="23"/>
  <c r="AP445" i="23"/>
  <c r="C446" i="23"/>
  <c r="D446" i="23"/>
  <c r="E446" i="23"/>
  <c r="F446" i="23"/>
  <c r="G446" i="23"/>
  <c r="H446" i="23"/>
  <c r="I446" i="23"/>
  <c r="J446" i="23"/>
  <c r="K446" i="23"/>
  <c r="L446" i="23"/>
  <c r="M446" i="23"/>
  <c r="N446" i="23"/>
  <c r="O446" i="23"/>
  <c r="P446" i="23"/>
  <c r="Q446" i="23"/>
  <c r="R446" i="23"/>
  <c r="S446" i="23"/>
  <c r="T446" i="23"/>
  <c r="U446" i="23"/>
  <c r="V446" i="23"/>
  <c r="W446" i="23"/>
  <c r="X446" i="23"/>
  <c r="Y446" i="23"/>
  <c r="Z446" i="23"/>
  <c r="AA446" i="23"/>
  <c r="AB446" i="23"/>
  <c r="AC446" i="23"/>
  <c r="AD446" i="23"/>
  <c r="AE446" i="23"/>
  <c r="AF446" i="23"/>
  <c r="AG446" i="23"/>
  <c r="AH446" i="23"/>
  <c r="AI446" i="23"/>
  <c r="AJ446" i="23"/>
  <c r="AK446" i="23"/>
  <c r="AL446" i="23"/>
  <c r="AM446" i="23"/>
  <c r="AN446" i="23"/>
  <c r="AO446" i="23"/>
  <c r="AP446" i="23"/>
  <c r="C444" i="23"/>
  <c r="D444" i="23"/>
  <c r="E444" i="23"/>
  <c r="F444" i="23"/>
  <c r="G444" i="23"/>
  <c r="H444" i="23"/>
  <c r="I444" i="23"/>
  <c r="J444" i="23"/>
  <c r="K444" i="23"/>
  <c r="L444" i="23"/>
  <c r="M444" i="23"/>
  <c r="N444" i="23"/>
  <c r="O444" i="23"/>
  <c r="P444" i="23"/>
  <c r="Q444" i="23"/>
  <c r="R444" i="23"/>
  <c r="S444" i="23"/>
  <c r="T444" i="23"/>
  <c r="U444" i="23"/>
  <c r="V444" i="23"/>
  <c r="W444" i="23"/>
  <c r="X444" i="23"/>
  <c r="Y444" i="23"/>
  <c r="Z444" i="23"/>
  <c r="AA444" i="23"/>
  <c r="AB444" i="23"/>
  <c r="AC444" i="23"/>
  <c r="AD444" i="23"/>
  <c r="AE444" i="23"/>
  <c r="AF444" i="23"/>
  <c r="AG444" i="23"/>
  <c r="AH444" i="23"/>
  <c r="AI444" i="23"/>
  <c r="AJ444" i="23"/>
  <c r="AK444" i="23"/>
  <c r="AL444" i="23"/>
  <c r="AM444" i="23"/>
  <c r="AN444" i="23"/>
  <c r="AO444" i="23"/>
  <c r="AP444" i="23"/>
  <c r="C443" i="23"/>
  <c r="D443" i="23"/>
  <c r="E443" i="23"/>
  <c r="F443" i="23"/>
  <c r="G443" i="23"/>
  <c r="H443" i="23"/>
  <c r="I443" i="23"/>
  <c r="J443" i="23"/>
  <c r="K443" i="23"/>
  <c r="L443" i="23"/>
  <c r="M443" i="23"/>
  <c r="N443" i="23"/>
  <c r="O443" i="23"/>
  <c r="P443" i="23"/>
  <c r="Q443" i="23"/>
  <c r="R443" i="23"/>
  <c r="S443" i="23"/>
  <c r="T443" i="23"/>
  <c r="U443" i="23"/>
  <c r="V443" i="23"/>
  <c r="W443" i="23"/>
  <c r="X443" i="23"/>
  <c r="Y443" i="23"/>
  <c r="Z443" i="23"/>
  <c r="AA443" i="23"/>
  <c r="AB443" i="23"/>
  <c r="AC443" i="23"/>
  <c r="AD443" i="23"/>
  <c r="AE443" i="23"/>
  <c r="AF443" i="23"/>
  <c r="AG443" i="23"/>
  <c r="AH443" i="23"/>
  <c r="AI443" i="23"/>
  <c r="AJ443" i="23"/>
  <c r="AK443" i="23"/>
  <c r="AL443" i="23"/>
  <c r="AM443" i="23"/>
  <c r="AN443" i="23"/>
  <c r="AO443" i="23"/>
  <c r="AP443" i="23"/>
  <c r="C442" i="23"/>
  <c r="D442" i="23"/>
  <c r="E442" i="23"/>
  <c r="F442" i="23"/>
  <c r="G442" i="23"/>
  <c r="H442" i="23"/>
  <c r="I442" i="23"/>
  <c r="J442" i="23"/>
  <c r="K442" i="23"/>
  <c r="L442" i="23"/>
  <c r="M442" i="23"/>
  <c r="N442" i="23"/>
  <c r="O442" i="23"/>
  <c r="P442" i="23"/>
  <c r="Q442" i="23"/>
  <c r="R442" i="23"/>
  <c r="S442" i="23"/>
  <c r="T442" i="23"/>
  <c r="U442" i="23"/>
  <c r="V442" i="23"/>
  <c r="W442" i="23"/>
  <c r="X442" i="23"/>
  <c r="Y442" i="23"/>
  <c r="Z442" i="23"/>
  <c r="AA442" i="23"/>
  <c r="AB442" i="23"/>
  <c r="AC442" i="23"/>
  <c r="AD442" i="23"/>
  <c r="AE442" i="23"/>
  <c r="AF442" i="23"/>
  <c r="AG442" i="23"/>
  <c r="AH442" i="23"/>
  <c r="AI442" i="23"/>
  <c r="AJ442" i="23"/>
  <c r="AK442" i="23"/>
  <c r="AL442" i="23"/>
  <c r="AM442" i="23"/>
  <c r="AN442" i="23"/>
  <c r="AO442" i="23"/>
  <c r="AP442" i="23"/>
  <c r="C441" i="23"/>
  <c r="D441" i="23"/>
  <c r="E441" i="23"/>
  <c r="F441" i="23"/>
  <c r="G441" i="23"/>
  <c r="H441" i="23"/>
  <c r="I441" i="23"/>
  <c r="J441" i="23"/>
  <c r="K441" i="23"/>
  <c r="L441" i="23"/>
  <c r="M441" i="23"/>
  <c r="N441" i="23"/>
  <c r="O441" i="23"/>
  <c r="P441" i="23"/>
  <c r="Q441" i="23"/>
  <c r="R441" i="23"/>
  <c r="S441" i="23"/>
  <c r="T441" i="23"/>
  <c r="U441" i="23"/>
  <c r="V441" i="23"/>
  <c r="W441" i="23"/>
  <c r="X441" i="23"/>
  <c r="Y441" i="23"/>
  <c r="Z441" i="23"/>
  <c r="AA441" i="23"/>
  <c r="AB441" i="23"/>
  <c r="AC441" i="23"/>
  <c r="AD441" i="23"/>
  <c r="AE441" i="23"/>
  <c r="AF441" i="23"/>
  <c r="AG441" i="23"/>
  <c r="AH441" i="23"/>
  <c r="AI441" i="23"/>
  <c r="AJ441" i="23"/>
  <c r="AK441" i="23"/>
  <c r="AL441" i="23"/>
  <c r="AM441" i="23"/>
  <c r="AN441" i="23"/>
  <c r="AO441" i="23"/>
  <c r="AP441" i="23"/>
  <c r="C440" i="23"/>
  <c r="D440" i="23"/>
  <c r="E440" i="23"/>
  <c r="F440" i="23"/>
  <c r="G440" i="23"/>
  <c r="H440" i="23"/>
  <c r="I440" i="23"/>
  <c r="J440" i="23"/>
  <c r="K440" i="23"/>
  <c r="L440" i="23"/>
  <c r="M440" i="23"/>
  <c r="N440" i="23"/>
  <c r="O440" i="23"/>
  <c r="P440" i="23"/>
  <c r="Q440" i="23"/>
  <c r="R440" i="23"/>
  <c r="S440" i="23"/>
  <c r="T440" i="23"/>
  <c r="U440" i="23"/>
  <c r="V440" i="23"/>
  <c r="W440" i="23"/>
  <c r="X440" i="23"/>
  <c r="Y440" i="23"/>
  <c r="Z440" i="23"/>
  <c r="AA440" i="23"/>
  <c r="AB440" i="23"/>
  <c r="AC440" i="23"/>
  <c r="AD440" i="23"/>
  <c r="AE440" i="23"/>
  <c r="AF440" i="23"/>
  <c r="AG440" i="23"/>
  <c r="AH440" i="23"/>
  <c r="AI440" i="23"/>
  <c r="AJ440" i="23"/>
  <c r="AK440" i="23"/>
  <c r="AL440" i="23"/>
  <c r="AM440" i="23"/>
  <c r="AN440" i="23"/>
  <c r="AO440" i="23"/>
  <c r="AP440" i="23"/>
  <c r="C439" i="23"/>
  <c r="D439" i="23"/>
  <c r="E439" i="23"/>
  <c r="F439" i="23"/>
  <c r="G439" i="23"/>
  <c r="H439" i="23"/>
  <c r="I439" i="23"/>
  <c r="J439" i="23"/>
  <c r="K439" i="23"/>
  <c r="L439" i="23"/>
  <c r="M439" i="23"/>
  <c r="N439" i="23"/>
  <c r="O439" i="23"/>
  <c r="P439" i="23"/>
  <c r="Q439" i="23"/>
  <c r="R439" i="23"/>
  <c r="S439" i="23"/>
  <c r="T439" i="23"/>
  <c r="U439" i="23"/>
  <c r="V439" i="23"/>
  <c r="W439" i="23"/>
  <c r="X439" i="23"/>
  <c r="Y439" i="23"/>
  <c r="Z439" i="23"/>
  <c r="AA439" i="23"/>
  <c r="AB439" i="23"/>
  <c r="AC439" i="23"/>
  <c r="AD439" i="23"/>
  <c r="AE439" i="23"/>
  <c r="AF439" i="23"/>
  <c r="AG439" i="23"/>
  <c r="AH439" i="23"/>
  <c r="AI439" i="23"/>
  <c r="AJ439" i="23"/>
  <c r="AK439" i="23"/>
  <c r="AL439" i="23"/>
  <c r="AM439" i="23"/>
  <c r="AN439" i="23"/>
  <c r="AO439" i="23"/>
  <c r="AP439" i="23"/>
  <c r="C438" i="23"/>
  <c r="D438" i="23"/>
  <c r="E438" i="23"/>
  <c r="F438" i="23"/>
  <c r="G438" i="23"/>
  <c r="H438" i="23"/>
  <c r="I438" i="23"/>
  <c r="J438" i="23"/>
  <c r="K438" i="23"/>
  <c r="L438" i="23"/>
  <c r="M438" i="23"/>
  <c r="N438" i="23"/>
  <c r="O438" i="23"/>
  <c r="P438" i="23"/>
  <c r="Q438" i="23"/>
  <c r="R438" i="23"/>
  <c r="S438" i="23"/>
  <c r="T438" i="23"/>
  <c r="U438" i="23"/>
  <c r="V438" i="23"/>
  <c r="W438" i="23"/>
  <c r="X438" i="23"/>
  <c r="Y438" i="23"/>
  <c r="Z438" i="23"/>
  <c r="AA438" i="23"/>
  <c r="AB438" i="23"/>
  <c r="AC438" i="23"/>
  <c r="AD438" i="23"/>
  <c r="AE438" i="23"/>
  <c r="AF438" i="23"/>
  <c r="AG438" i="23"/>
  <c r="AH438" i="23"/>
  <c r="AI438" i="23"/>
  <c r="AJ438" i="23"/>
  <c r="AK438" i="23"/>
  <c r="AL438" i="23"/>
  <c r="AM438" i="23"/>
  <c r="AN438" i="23"/>
  <c r="AO438" i="23"/>
  <c r="AP438" i="23"/>
  <c r="C437" i="23"/>
  <c r="D437" i="23"/>
  <c r="E437" i="23"/>
  <c r="F437" i="23"/>
  <c r="G437" i="23"/>
  <c r="H437" i="23"/>
  <c r="I437" i="23"/>
  <c r="J437" i="23"/>
  <c r="K437" i="23"/>
  <c r="L437" i="23"/>
  <c r="M437" i="23"/>
  <c r="N437" i="23"/>
  <c r="O437" i="23"/>
  <c r="P437" i="23"/>
  <c r="Q437" i="23"/>
  <c r="R437" i="23"/>
  <c r="S437" i="23"/>
  <c r="T437" i="23"/>
  <c r="U437" i="23"/>
  <c r="V437" i="23"/>
  <c r="W437" i="23"/>
  <c r="X437" i="23"/>
  <c r="Y437" i="23"/>
  <c r="Z437" i="23"/>
  <c r="AA437" i="23"/>
  <c r="AB437" i="23"/>
  <c r="AC437" i="23"/>
  <c r="AD437" i="23"/>
  <c r="AE437" i="23"/>
  <c r="AF437" i="23"/>
  <c r="AG437" i="23"/>
  <c r="AH437" i="23"/>
  <c r="AI437" i="23"/>
  <c r="AJ437" i="23"/>
  <c r="AK437" i="23"/>
  <c r="AL437" i="23"/>
  <c r="AM437" i="23"/>
  <c r="AN437" i="23"/>
  <c r="AO437" i="23"/>
  <c r="AP437" i="23"/>
  <c r="C419" i="23"/>
  <c r="D419" i="23"/>
  <c r="E419" i="23"/>
  <c r="F419" i="23"/>
  <c r="G419" i="23"/>
  <c r="H419" i="23"/>
  <c r="I419" i="23"/>
  <c r="J419" i="23"/>
  <c r="K419" i="23"/>
  <c r="L419" i="23"/>
  <c r="M419" i="23"/>
  <c r="N419" i="23"/>
  <c r="O419" i="23"/>
  <c r="P419" i="23"/>
  <c r="Q419" i="23"/>
  <c r="R419" i="23"/>
  <c r="S419" i="23"/>
  <c r="T419" i="23"/>
  <c r="U419" i="23"/>
  <c r="V419" i="23"/>
  <c r="W419" i="23"/>
  <c r="X419" i="23"/>
  <c r="Y419" i="23"/>
  <c r="Z419" i="23"/>
  <c r="AA419" i="23"/>
  <c r="AB419" i="23"/>
  <c r="AC419" i="23"/>
  <c r="AD419" i="23"/>
  <c r="AE419" i="23"/>
  <c r="AF419" i="23"/>
  <c r="AG419" i="23"/>
  <c r="AH419" i="23"/>
  <c r="AI419" i="23"/>
  <c r="AJ419" i="23"/>
  <c r="AK419" i="23"/>
  <c r="AL419" i="23"/>
  <c r="AM419" i="23"/>
  <c r="AN419" i="23"/>
  <c r="AO419" i="23"/>
  <c r="AP419" i="23"/>
  <c r="C418" i="23"/>
  <c r="D418" i="23"/>
  <c r="E418" i="23"/>
  <c r="F418" i="23"/>
  <c r="G418" i="23"/>
  <c r="H418" i="23"/>
  <c r="I418" i="23"/>
  <c r="J418" i="23"/>
  <c r="K418" i="23"/>
  <c r="L418" i="23"/>
  <c r="M418" i="23"/>
  <c r="N418" i="23"/>
  <c r="O418" i="23"/>
  <c r="P418" i="23"/>
  <c r="Q418" i="23"/>
  <c r="R418" i="23"/>
  <c r="S418" i="23"/>
  <c r="T418" i="23"/>
  <c r="U418" i="23"/>
  <c r="V418" i="23"/>
  <c r="W418" i="23"/>
  <c r="X418" i="23"/>
  <c r="Y418" i="23"/>
  <c r="Z418" i="23"/>
  <c r="AA418" i="23"/>
  <c r="AB418" i="23"/>
  <c r="AC418" i="23"/>
  <c r="AD418" i="23"/>
  <c r="AE418" i="23"/>
  <c r="AF418" i="23"/>
  <c r="AG418" i="23"/>
  <c r="AH418" i="23"/>
  <c r="AI418" i="23"/>
  <c r="AJ418" i="23"/>
  <c r="AK418" i="23"/>
  <c r="AL418" i="23"/>
  <c r="AM418" i="23"/>
  <c r="AN418" i="23"/>
  <c r="AO418" i="23"/>
  <c r="AP418" i="23"/>
  <c r="C417" i="23"/>
  <c r="D417" i="23"/>
  <c r="E417" i="23"/>
  <c r="F417" i="23"/>
  <c r="G417" i="23"/>
  <c r="H417" i="23"/>
  <c r="I417" i="23"/>
  <c r="J417" i="23"/>
  <c r="K417" i="23"/>
  <c r="L417" i="23"/>
  <c r="M417" i="23"/>
  <c r="N417" i="23"/>
  <c r="O417" i="23"/>
  <c r="P417" i="23"/>
  <c r="Q417" i="23"/>
  <c r="R417" i="23"/>
  <c r="S417" i="23"/>
  <c r="T417" i="23"/>
  <c r="U417" i="23"/>
  <c r="V417" i="23"/>
  <c r="W417" i="23"/>
  <c r="X417" i="23"/>
  <c r="Y417" i="23"/>
  <c r="Z417" i="23"/>
  <c r="AA417" i="23"/>
  <c r="AB417" i="23"/>
  <c r="AC417" i="23"/>
  <c r="AD417" i="23"/>
  <c r="AE417" i="23"/>
  <c r="AF417" i="23"/>
  <c r="AG417" i="23"/>
  <c r="AH417" i="23"/>
  <c r="AI417" i="23"/>
  <c r="AJ417" i="23"/>
  <c r="AK417" i="23"/>
  <c r="AL417" i="23"/>
  <c r="AM417" i="23"/>
  <c r="AN417" i="23"/>
  <c r="AO417" i="23"/>
  <c r="AP417" i="23"/>
  <c r="C416" i="23"/>
  <c r="D416" i="23"/>
  <c r="E416" i="23"/>
  <c r="F416" i="23"/>
  <c r="G416" i="23"/>
  <c r="H416" i="23"/>
  <c r="I416" i="23"/>
  <c r="J416" i="23"/>
  <c r="K416" i="23"/>
  <c r="L416" i="23"/>
  <c r="M416" i="23"/>
  <c r="N416" i="23"/>
  <c r="O416" i="23"/>
  <c r="P416" i="23"/>
  <c r="Q416" i="23"/>
  <c r="R416" i="23"/>
  <c r="S416" i="23"/>
  <c r="T416" i="23"/>
  <c r="U416" i="23"/>
  <c r="V416" i="23"/>
  <c r="W416" i="23"/>
  <c r="X416" i="23"/>
  <c r="Y416" i="23"/>
  <c r="Z416" i="23"/>
  <c r="AA416" i="23"/>
  <c r="AB416" i="23"/>
  <c r="AC416" i="23"/>
  <c r="AD416" i="23"/>
  <c r="AE416" i="23"/>
  <c r="AF416" i="23"/>
  <c r="AG416" i="23"/>
  <c r="AH416" i="23"/>
  <c r="AI416" i="23"/>
  <c r="AJ416" i="23"/>
  <c r="AK416" i="23"/>
  <c r="AL416" i="23"/>
  <c r="AM416" i="23"/>
  <c r="AN416" i="23"/>
  <c r="AO416" i="23"/>
  <c r="AP416" i="23"/>
  <c r="E289" i="23"/>
  <c r="E288" i="23"/>
  <c r="E287" i="23"/>
  <c r="E286" i="23"/>
  <c r="E285" i="23"/>
  <c r="E284" i="23"/>
  <c r="E283" i="23"/>
  <c r="E282" i="23"/>
  <c r="E281" i="23"/>
  <c r="E280" i="23"/>
  <c r="E279" i="23"/>
  <c r="E278" i="23"/>
  <c r="C423" i="23"/>
  <c r="C424" i="23"/>
  <c r="C425" i="23"/>
  <c r="C426" i="23"/>
  <c r="C427" i="23"/>
  <c r="C428" i="23"/>
  <c r="C429" i="23"/>
  <c r="C430" i="23"/>
  <c r="C431" i="23"/>
  <c r="C432" i="23"/>
  <c r="C433" i="23"/>
  <c r="C422" i="23"/>
  <c r="C415" i="23"/>
  <c r="D415" i="23"/>
  <c r="E415" i="23"/>
  <c r="F415" i="23"/>
  <c r="G415" i="23"/>
  <c r="H415" i="23"/>
  <c r="I415" i="23"/>
  <c r="J415" i="23"/>
  <c r="K415" i="23"/>
  <c r="L415" i="23"/>
  <c r="M415" i="23"/>
  <c r="N415" i="23"/>
  <c r="O415" i="23"/>
  <c r="P415" i="23"/>
  <c r="Q415" i="23"/>
  <c r="R415" i="23"/>
  <c r="S415" i="23"/>
  <c r="T415" i="23"/>
  <c r="U415" i="23"/>
  <c r="V415" i="23"/>
  <c r="W415" i="23"/>
  <c r="X415" i="23"/>
  <c r="Y415" i="23"/>
  <c r="Z415" i="23"/>
  <c r="AA415" i="23"/>
  <c r="AB415" i="23"/>
  <c r="AC415" i="23"/>
  <c r="AD415" i="23"/>
  <c r="AE415" i="23"/>
  <c r="AF415" i="23"/>
  <c r="AG415" i="23"/>
  <c r="AH415" i="23"/>
  <c r="AI415" i="23"/>
  <c r="AJ415" i="23"/>
  <c r="AK415" i="23"/>
  <c r="AL415" i="23"/>
  <c r="AM415" i="23"/>
  <c r="AN415" i="23"/>
  <c r="AO415" i="23"/>
  <c r="AP415" i="23"/>
  <c r="C414" i="23"/>
  <c r="D414" i="23"/>
  <c r="E414" i="23"/>
  <c r="F414" i="23"/>
  <c r="G414" i="23"/>
  <c r="H414" i="23"/>
  <c r="I414" i="23"/>
  <c r="J414" i="23"/>
  <c r="K414" i="23"/>
  <c r="L414" i="23"/>
  <c r="M414" i="23"/>
  <c r="N414" i="23"/>
  <c r="O414" i="23"/>
  <c r="P414" i="23"/>
  <c r="Q414" i="23"/>
  <c r="R414" i="23"/>
  <c r="S414" i="23"/>
  <c r="T414" i="23"/>
  <c r="U414" i="23"/>
  <c r="V414" i="23"/>
  <c r="W414" i="23"/>
  <c r="X414" i="23"/>
  <c r="Y414" i="23"/>
  <c r="Z414" i="23"/>
  <c r="AA414" i="23"/>
  <c r="AB414" i="23"/>
  <c r="AC414" i="23"/>
  <c r="AD414" i="23"/>
  <c r="AE414" i="23"/>
  <c r="AF414" i="23"/>
  <c r="AG414" i="23"/>
  <c r="AH414" i="23"/>
  <c r="AI414" i="23"/>
  <c r="AJ414" i="23"/>
  <c r="AK414" i="23"/>
  <c r="AL414" i="23"/>
  <c r="AM414" i="23"/>
  <c r="AN414" i="23"/>
  <c r="AO414" i="23"/>
  <c r="AP414" i="23"/>
  <c r="C413" i="23"/>
  <c r="D413" i="23"/>
  <c r="E413" i="23"/>
  <c r="F413" i="23"/>
  <c r="G413" i="23"/>
  <c r="H413" i="23"/>
  <c r="I413" i="23"/>
  <c r="J413" i="23"/>
  <c r="K413" i="23"/>
  <c r="L413" i="23"/>
  <c r="M413" i="23"/>
  <c r="N413" i="23"/>
  <c r="O413" i="23"/>
  <c r="P413" i="23"/>
  <c r="Q413" i="23"/>
  <c r="R413" i="23"/>
  <c r="S413" i="23"/>
  <c r="T413" i="23"/>
  <c r="U413" i="23"/>
  <c r="V413" i="23"/>
  <c r="W413" i="23"/>
  <c r="X413" i="23"/>
  <c r="Y413" i="23"/>
  <c r="Z413" i="23"/>
  <c r="AA413" i="23"/>
  <c r="AB413" i="23"/>
  <c r="AC413" i="23"/>
  <c r="AD413" i="23"/>
  <c r="AE413" i="23"/>
  <c r="AF413" i="23"/>
  <c r="AG413" i="23"/>
  <c r="AH413" i="23"/>
  <c r="AI413" i="23"/>
  <c r="AJ413" i="23"/>
  <c r="AK413" i="23"/>
  <c r="AL413" i="23"/>
  <c r="AM413" i="23"/>
  <c r="AN413" i="23"/>
  <c r="AO413" i="23"/>
  <c r="AP413" i="23"/>
  <c r="C412" i="23"/>
  <c r="D412" i="23"/>
  <c r="E412" i="23"/>
  <c r="F412" i="23"/>
  <c r="G412" i="23"/>
  <c r="H412" i="23"/>
  <c r="I412" i="23"/>
  <c r="J412" i="23"/>
  <c r="K412" i="23"/>
  <c r="L412" i="23"/>
  <c r="M412" i="23"/>
  <c r="N412" i="23"/>
  <c r="O412" i="23"/>
  <c r="P412" i="23"/>
  <c r="Q412" i="23"/>
  <c r="R412" i="23"/>
  <c r="S412" i="23"/>
  <c r="T412" i="23"/>
  <c r="U412" i="23"/>
  <c r="V412" i="23"/>
  <c r="W412" i="23"/>
  <c r="X412" i="23"/>
  <c r="Y412" i="23"/>
  <c r="Z412" i="23"/>
  <c r="AA412" i="23"/>
  <c r="AB412" i="23"/>
  <c r="AC412" i="23"/>
  <c r="AD412" i="23"/>
  <c r="AE412" i="23"/>
  <c r="AF412" i="23"/>
  <c r="AG412" i="23"/>
  <c r="AH412" i="23"/>
  <c r="AI412" i="23"/>
  <c r="AJ412" i="23"/>
  <c r="AK412" i="23"/>
  <c r="AL412" i="23"/>
  <c r="AM412" i="23"/>
  <c r="AN412" i="23"/>
  <c r="AO412" i="23"/>
  <c r="AP412" i="23"/>
  <c r="C411" i="23"/>
  <c r="D411" i="23"/>
  <c r="E411" i="23"/>
  <c r="F411" i="23"/>
  <c r="G411" i="23"/>
  <c r="H411" i="23"/>
  <c r="I411" i="23"/>
  <c r="J411" i="23"/>
  <c r="K411" i="23"/>
  <c r="L411" i="23"/>
  <c r="M411" i="23"/>
  <c r="N411" i="23"/>
  <c r="O411" i="23"/>
  <c r="P411" i="23"/>
  <c r="Q411" i="23"/>
  <c r="R411" i="23"/>
  <c r="S411" i="23"/>
  <c r="T411" i="23"/>
  <c r="U411" i="23"/>
  <c r="V411" i="23"/>
  <c r="W411" i="23"/>
  <c r="X411" i="23"/>
  <c r="Y411" i="23"/>
  <c r="Z411" i="23"/>
  <c r="AA411" i="23"/>
  <c r="AB411" i="23"/>
  <c r="AC411" i="23"/>
  <c r="AD411" i="23"/>
  <c r="AE411" i="23"/>
  <c r="AF411" i="23"/>
  <c r="AG411" i="23"/>
  <c r="AH411" i="23"/>
  <c r="AI411" i="23"/>
  <c r="AJ411" i="23"/>
  <c r="AK411" i="23"/>
  <c r="AL411" i="23"/>
  <c r="AM411" i="23"/>
  <c r="AN411" i="23"/>
  <c r="AO411" i="23"/>
  <c r="AP411" i="23"/>
  <c r="C410" i="23"/>
  <c r="D410" i="23"/>
  <c r="E410" i="23"/>
  <c r="F410" i="23"/>
  <c r="G410" i="23"/>
  <c r="H410" i="23"/>
  <c r="I410" i="23"/>
  <c r="J410" i="23"/>
  <c r="K410" i="23"/>
  <c r="L410" i="23"/>
  <c r="M410" i="23"/>
  <c r="N410" i="23"/>
  <c r="O410" i="23"/>
  <c r="P410" i="23"/>
  <c r="Q410" i="23"/>
  <c r="R410" i="23"/>
  <c r="S410" i="23"/>
  <c r="T410" i="23"/>
  <c r="U410" i="23"/>
  <c r="V410" i="23"/>
  <c r="W410" i="23"/>
  <c r="X410" i="23"/>
  <c r="Y410" i="23"/>
  <c r="Z410" i="23"/>
  <c r="AA410" i="23"/>
  <c r="AB410" i="23"/>
  <c r="AC410" i="23"/>
  <c r="AD410" i="23"/>
  <c r="AE410" i="23"/>
  <c r="AF410" i="23"/>
  <c r="AG410" i="23"/>
  <c r="AH410" i="23"/>
  <c r="AI410" i="23"/>
  <c r="AJ410" i="23"/>
  <c r="AK410" i="23"/>
  <c r="AL410" i="23"/>
  <c r="AM410" i="23"/>
  <c r="AN410" i="23"/>
  <c r="AO410" i="23"/>
  <c r="AP410" i="23"/>
  <c r="C409" i="23"/>
  <c r="D409" i="23"/>
  <c r="E409" i="23"/>
  <c r="F409" i="23"/>
  <c r="G409" i="23"/>
  <c r="H409" i="23"/>
  <c r="I409" i="23"/>
  <c r="J409" i="23"/>
  <c r="K409" i="23"/>
  <c r="L409" i="23"/>
  <c r="M409" i="23"/>
  <c r="N409" i="23"/>
  <c r="O409" i="23"/>
  <c r="P409" i="23"/>
  <c r="Q409" i="23"/>
  <c r="R409" i="23"/>
  <c r="S409" i="23"/>
  <c r="T409" i="23"/>
  <c r="U409" i="23"/>
  <c r="V409" i="23"/>
  <c r="W409" i="23"/>
  <c r="X409" i="23"/>
  <c r="Y409" i="23"/>
  <c r="Z409" i="23"/>
  <c r="AA409" i="23"/>
  <c r="AB409" i="23"/>
  <c r="AC409" i="23"/>
  <c r="AD409" i="23"/>
  <c r="AE409" i="23"/>
  <c r="AF409" i="23"/>
  <c r="AG409" i="23"/>
  <c r="AH409" i="23"/>
  <c r="AI409" i="23"/>
  <c r="AJ409" i="23"/>
  <c r="AK409" i="23"/>
  <c r="AL409" i="23"/>
  <c r="AM409" i="23"/>
  <c r="AN409" i="23"/>
  <c r="AO409" i="23"/>
  <c r="AP409" i="23"/>
  <c r="C408" i="23"/>
  <c r="D408" i="23"/>
  <c r="E408" i="23"/>
  <c r="F408" i="23"/>
  <c r="G408" i="23"/>
  <c r="H408" i="23"/>
  <c r="I408" i="23"/>
  <c r="J408" i="23"/>
  <c r="K408" i="23"/>
  <c r="L408" i="23"/>
  <c r="M408" i="23"/>
  <c r="N408" i="23"/>
  <c r="O408" i="23"/>
  <c r="P408" i="23"/>
  <c r="Q408" i="23"/>
  <c r="R408" i="23"/>
  <c r="S408" i="23"/>
  <c r="T408" i="23"/>
  <c r="U408" i="23"/>
  <c r="V408" i="23"/>
  <c r="W408" i="23"/>
  <c r="X408" i="23"/>
  <c r="Y408" i="23"/>
  <c r="Z408" i="23"/>
  <c r="AA408" i="23"/>
  <c r="AB408" i="23"/>
  <c r="AC408" i="23"/>
  <c r="AD408" i="23"/>
  <c r="AE408" i="23"/>
  <c r="AF408" i="23"/>
  <c r="AG408" i="23"/>
  <c r="AH408" i="23"/>
  <c r="AI408" i="23"/>
  <c r="AJ408" i="23"/>
  <c r="AK408" i="23"/>
  <c r="AL408" i="23"/>
  <c r="AM408" i="23"/>
  <c r="AN408" i="23"/>
  <c r="AO408" i="23"/>
  <c r="AP408" i="23"/>
  <c r="R343" i="23"/>
  <c r="Q343" i="23"/>
  <c r="P343" i="23"/>
  <c r="O343" i="23"/>
  <c r="N343" i="23"/>
  <c r="M343" i="23"/>
  <c r="L343" i="23"/>
  <c r="K343" i="23"/>
  <c r="J343" i="23"/>
  <c r="I343" i="23"/>
  <c r="H343" i="23"/>
  <c r="G343" i="23"/>
  <c r="D304" i="23"/>
  <c r="D318" i="23" s="1"/>
  <c r="E304" i="23"/>
  <c r="F304" i="23"/>
  <c r="G304" i="23"/>
  <c r="H304" i="23"/>
  <c r="I304" i="23"/>
  <c r="J304" i="23"/>
  <c r="K304" i="23"/>
  <c r="L304" i="23"/>
  <c r="M304" i="23"/>
  <c r="N304" i="23"/>
  <c r="O304" i="23"/>
  <c r="P304" i="23"/>
  <c r="Q304" i="23"/>
  <c r="R304" i="23"/>
  <c r="S304" i="23"/>
  <c r="T304" i="23"/>
  <c r="U304" i="23"/>
  <c r="V304" i="23"/>
  <c r="W304" i="23"/>
  <c r="X304" i="23"/>
  <c r="Y304" i="23"/>
  <c r="Z304" i="23"/>
  <c r="AA304" i="23"/>
  <c r="AB304" i="23"/>
  <c r="AC304" i="23"/>
  <c r="AD304" i="23"/>
  <c r="AE304" i="23"/>
  <c r="AF304" i="23"/>
  <c r="AG304" i="23"/>
  <c r="AH304" i="23"/>
  <c r="AI304" i="23"/>
  <c r="AJ304" i="23"/>
  <c r="AK304" i="23"/>
  <c r="AL304" i="23"/>
  <c r="AM304" i="23"/>
  <c r="AN304" i="23"/>
  <c r="AO304" i="23"/>
  <c r="AP304" i="23"/>
  <c r="AQ304" i="23"/>
  <c r="D303" i="23"/>
  <c r="D317" i="23" s="1"/>
  <c r="E303" i="23"/>
  <c r="F303" i="23"/>
  <c r="G303" i="23"/>
  <c r="H303" i="23"/>
  <c r="I303" i="23"/>
  <c r="J303" i="23"/>
  <c r="K303" i="23"/>
  <c r="L303" i="23"/>
  <c r="M303" i="23"/>
  <c r="N303" i="23"/>
  <c r="O303" i="23"/>
  <c r="P303" i="23"/>
  <c r="Q303" i="23"/>
  <c r="R303" i="23"/>
  <c r="S303" i="23"/>
  <c r="T303" i="23"/>
  <c r="U303" i="23"/>
  <c r="V303" i="23"/>
  <c r="W303" i="23"/>
  <c r="X303" i="23"/>
  <c r="Y303" i="23"/>
  <c r="Z303" i="23"/>
  <c r="AA303" i="23"/>
  <c r="AB303" i="23"/>
  <c r="AC303" i="23"/>
  <c r="AD303" i="23"/>
  <c r="AE303" i="23"/>
  <c r="AF303" i="23"/>
  <c r="AG303" i="23"/>
  <c r="AH303" i="23"/>
  <c r="AI303" i="23"/>
  <c r="AJ303" i="23"/>
  <c r="AK303" i="23"/>
  <c r="AL303" i="23"/>
  <c r="AM303" i="23"/>
  <c r="AN303" i="23"/>
  <c r="AO303" i="23"/>
  <c r="AP303" i="23"/>
  <c r="AQ303" i="23"/>
  <c r="D302" i="23"/>
  <c r="D316" i="23" s="1"/>
  <c r="E302" i="23"/>
  <c r="F302" i="23"/>
  <c r="G302" i="23"/>
  <c r="H302" i="23"/>
  <c r="I302" i="23"/>
  <c r="J302" i="23"/>
  <c r="K302" i="23"/>
  <c r="L302" i="23"/>
  <c r="M302" i="23"/>
  <c r="N302" i="23"/>
  <c r="O302" i="23"/>
  <c r="P302" i="23"/>
  <c r="Q302" i="23"/>
  <c r="R302" i="23"/>
  <c r="S302" i="23"/>
  <c r="T302" i="23"/>
  <c r="U302" i="23"/>
  <c r="V302" i="23"/>
  <c r="W302" i="23"/>
  <c r="X302" i="23"/>
  <c r="Y302" i="23"/>
  <c r="Z302" i="23"/>
  <c r="AA302" i="23"/>
  <c r="AB302" i="23"/>
  <c r="AC302" i="23"/>
  <c r="AD302" i="23"/>
  <c r="AE302" i="23"/>
  <c r="AF302" i="23"/>
  <c r="AG302" i="23"/>
  <c r="AH302" i="23"/>
  <c r="AI302" i="23"/>
  <c r="AJ302" i="23"/>
  <c r="AK302" i="23"/>
  <c r="AL302" i="23"/>
  <c r="AM302" i="23"/>
  <c r="AN302" i="23"/>
  <c r="AO302" i="23"/>
  <c r="AP302" i="23"/>
  <c r="AQ302" i="23"/>
  <c r="D301" i="23"/>
  <c r="D315" i="23" s="1"/>
  <c r="E301" i="23"/>
  <c r="F301" i="23"/>
  <c r="G301" i="23"/>
  <c r="H301" i="23"/>
  <c r="I301" i="23"/>
  <c r="J301" i="23"/>
  <c r="K301" i="23"/>
  <c r="L301" i="23"/>
  <c r="M301" i="23"/>
  <c r="N301" i="23"/>
  <c r="O301" i="23"/>
  <c r="P301" i="23"/>
  <c r="Q301" i="23"/>
  <c r="R301" i="23"/>
  <c r="S301" i="23"/>
  <c r="T301" i="23"/>
  <c r="U301" i="23"/>
  <c r="V301" i="23"/>
  <c r="W301" i="23"/>
  <c r="X301" i="23"/>
  <c r="Y301" i="23"/>
  <c r="Z301" i="23"/>
  <c r="AA301" i="23"/>
  <c r="AB301" i="23"/>
  <c r="AC301" i="23"/>
  <c r="AD301" i="23"/>
  <c r="AE301" i="23"/>
  <c r="AF301" i="23"/>
  <c r="AG301" i="23"/>
  <c r="AH301" i="23"/>
  <c r="AI301" i="23"/>
  <c r="AJ301" i="23"/>
  <c r="AK301" i="23"/>
  <c r="AL301" i="23"/>
  <c r="AM301" i="23"/>
  <c r="AN301" i="23"/>
  <c r="AO301" i="23"/>
  <c r="AP301" i="23"/>
  <c r="AQ301" i="23"/>
  <c r="D300" i="23"/>
  <c r="D314" i="23" s="1"/>
  <c r="E300" i="23"/>
  <c r="F300" i="23"/>
  <c r="G300" i="23"/>
  <c r="H300" i="23"/>
  <c r="I300" i="23"/>
  <c r="J300" i="23"/>
  <c r="K300" i="23"/>
  <c r="L300" i="23"/>
  <c r="M300" i="23"/>
  <c r="N300" i="23"/>
  <c r="O300" i="23"/>
  <c r="P300" i="23"/>
  <c r="Q300" i="23"/>
  <c r="R300" i="23"/>
  <c r="S300" i="23"/>
  <c r="T300" i="23"/>
  <c r="U300" i="23"/>
  <c r="V300" i="23"/>
  <c r="W300" i="23"/>
  <c r="X300" i="23"/>
  <c r="Y300" i="23"/>
  <c r="Z300" i="23"/>
  <c r="AA300" i="23"/>
  <c r="AB300" i="23"/>
  <c r="AC300" i="23"/>
  <c r="AD300" i="23"/>
  <c r="AE300" i="23"/>
  <c r="AF300" i="23"/>
  <c r="AG300" i="23"/>
  <c r="AH300" i="23"/>
  <c r="AI300" i="23"/>
  <c r="AJ300" i="23"/>
  <c r="AK300" i="23"/>
  <c r="AL300" i="23"/>
  <c r="AM300" i="23"/>
  <c r="AN300" i="23"/>
  <c r="AO300" i="23"/>
  <c r="AP300" i="23"/>
  <c r="AQ300" i="23"/>
  <c r="D299" i="23"/>
  <c r="D313" i="23" s="1"/>
  <c r="E299" i="23"/>
  <c r="F299" i="23"/>
  <c r="G299" i="23"/>
  <c r="H299" i="23"/>
  <c r="I299" i="23"/>
  <c r="J299" i="23"/>
  <c r="K299" i="23"/>
  <c r="L299" i="23"/>
  <c r="M299" i="23"/>
  <c r="N299" i="23"/>
  <c r="O299" i="23"/>
  <c r="P299" i="23"/>
  <c r="Q299" i="23"/>
  <c r="R299" i="23"/>
  <c r="S299" i="23"/>
  <c r="T299" i="23"/>
  <c r="U299" i="23"/>
  <c r="V299" i="23"/>
  <c r="W299" i="23"/>
  <c r="X299" i="23"/>
  <c r="Y299" i="23"/>
  <c r="Z299" i="23"/>
  <c r="AA299" i="23"/>
  <c r="AB299" i="23"/>
  <c r="AC299" i="23"/>
  <c r="AD299" i="23"/>
  <c r="AE299" i="23"/>
  <c r="AF299" i="23"/>
  <c r="AG299" i="23"/>
  <c r="AH299" i="23"/>
  <c r="AI299" i="23"/>
  <c r="AJ299" i="23"/>
  <c r="AK299" i="23"/>
  <c r="AL299" i="23"/>
  <c r="AM299" i="23"/>
  <c r="AN299" i="23"/>
  <c r="AO299" i="23"/>
  <c r="AP299" i="23"/>
  <c r="AQ299" i="23"/>
  <c r="D298" i="23"/>
  <c r="D312" i="23" s="1"/>
  <c r="E298" i="23"/>
  <c r="F298" i="23"/>
  <c r="G298" i="23"/>
  <c r="H298" i="23"/>
  <c r="I298" i="23"/>
  <c r="J298" i="23"/>
  <c r="K298" i="23"/>
  <c r="L298" i="23"/>
  <c r="M298" i="23"/>
  <c r="N298" i="23"/>
  <c r="O298" i="23"/>
  <c r="P298" i="23"/>
  <c r="Q298" i="23"/>
  <c r="R298" i="23"/>
  <c r="S298" i="23"/>
  <c r="T298" i="23"/>
  <c r="U298" i="23"/>
  <c r="V298" i="23"/>
  <c r="W298" i="23"/>
  <c r="X298" i="23"/>
  <c r="Y298" i="23"/>
  <c r="Z298" i="23"/>
  <c r="AA298" i="23"/>
  <c r="AB298" i="23"/>
  <c r="AC298" i="23"/>
  <c r="AD298" i="23"/>
  <c r="AE298" i="23"/>
  <c r="AF298" i="23"/>
  <c r="AG298" i="23"/>
  <c r="AH298" i="23"/>
  <c r="AI298" i="23"/>
  <c r="AJ298" i="23"/>
  <c r="AK298" i="23"/>
  <c r="AL298" i="23"/>
  <c r="AM298" i="23"/>
  <c r="AN298" i="23"/>
  <c r="AO298" i="23"/>
  <c r="AP298" i="23"/>
  <c r="AQ298" i="23"/>
  <c r="D297" i="23"/>
  <c r="D311" i="23" s="1"/>
  <c r="E297" i="23"/>
  <c r="F297" i="23"/>
  <c r="G297" i="23"/>
  <c r="H297" i="23"/>
  <c r="I297" i="23"/>
  <c r="J297" i="23"/>
  <c r="K297" i="23"/>
  <c r="L297" i="23"/>
  <c r="M297" i="23"/>
  <c r="N297" i="23"/>
  <c r="O297" i="23"/>
  <c r="P297" i="23"/>
  <c r="Q297" i="23"/>
  <c r="R297" i="23"/>
  <c r="S297" i="23"/>
  <c r="T297" i="23"/>
  <c r="U297" i="23"/>
  <c r="V297" i="23"/>
  <c r="W297" i="23"/>
  <c r="X297" i="23"/>
  <c r="Y297" i="23"/>
  <c r="Z297" i="23"/>
  <c r="AA297" i="23"/>
  <c r="AB297" i="23"/>
  <c r="AC297" i="23"/>
  <c r="AD297" i="23"/>
  <c r="AE297" i="23"/>
  <c r="AF297" i="23"/>
  <c r="AG297" i="23"/>
  <c r="AH297" i="23"/>
  <c r="AI297" i="23"/>
  <c r="AJ297" i="23"/>
  <c r="AK297" i="23"/>
  <c r="AL297" i="23"/>
  <c r="AM297" i="23"/>
  <c r="AN297" i="23"/>
  <c r="AO297" i="23"/>
  <c r="AP297" i="23"/>
  <c r="AQ297" i="23"/>
  <c r="D296" i="23"/>
  <c r="D310" i="23" s="1"/>
  <c r="E296" i="23"/>
  <c r="F296" i="23"/>
  <c r="G296" i="23"/>
  <c r="H296" i="23"/>
  <c r="I296" i="23"/>
  <c r="J296" i="23"/>
  <c r="K296" i="23"/>
  <c r="L296" i="23"/>
  <c r="M296" i="23"/>
  <c r="N296" i="23"/>
  <c r="O296" i="23"/>
  <c r="P296" i="23"/>
  <c r="Q296" i="23"/>
  <c r="R296" i="23"/>
  <c r="S296" i="23"/>
  <c r="T296" i="23"/>
  <c r="U296" i="23"/>
  <c r="V296" i="23"/>
  <c r="W296" i="23"/>
  <c r="X296" i="23"/>
  <c r="Y296" i="23"/>
  <c r="Z296" i="23"/>
  <c r="AA296" i="23"/>
  <c r="AB296" i="23"/>
  <c r="AC296" i="23"/>
  <c r="AD296" i="23"/>
  <c r="AE296" i="23"/>
  <c r="AF296" i="23"/>
  <c r="AG296" i="23"/>
  <c r="AH296" i="23"/>
  <c r="AI296" i="23"/>
  <c r="AJ296" i="23"/>
  <c r="AK296" i="23"/>
  <c r="AL296" i="23"/>
  <c r="AM296" i="23"/>
  <c r="AN296" i="23"/>
  <c r="AO296" i="23"/>
  <c r="AP296" i="23"/>
  <c r="AQ296" i="23"/>
  <c r="D295" i="23"/>
  <c r="D309" i="23" s="1"/>
  <c r="E295" i="23"/>
  <c r="F295" i="23"/>
  <c r="G295" i="23"/>
  <c r="H295" i="23"/>
  <c r="I295" i="23"/>
  <c r="J295" i="23"/>
  <c r="K295" i="23"/>
  <c r="L295" i="23"/>
  <c r="M295" i="23"/>
  <c r="N295" i="23"/>
  <c r="O295" i="23"/>
  <c r="P295" i="23"/>
  <c r="Q295" i="23"/>
  <c r="R295" i="23"/>
  <c r="S295" i="23"/>
  <c r="T295" i="23"/>
  <c r="U295" i="23"/>
  <c r="V295" i="23"/>
  <c r="W295" i="23"/>
  <c r="X295" i="23"/>
  <c r="Y295" i="23"/>
  <c r="Z295" i="23"/>
  <c r="AA295" i="23"/>
  <c r="AB295" i="23"/>
  <c r="AC295" i="23"/>
  <c r="AD295" i="23"/>
  <c r="AE295" i="23"/>
  <c r="AF295" i="23"/>
  <c r="AG295" i="23"/>
  <c r="AH295" i="23"/>
  <c r="AI295" i="23"/>
  <c r="AJ295" i="23"/>
  <c r="AK295" i="23"/>
  <c r="AL295" i="23"/>
  <c r="AM295" i="23"/>
  <c r="AN295" i="23"/>
  <c r="AO295" i="23"/>
  <c r="AP295" i="23"/>
  <c r="AQ295" i="23"/>
  <c r="D294" i="23"/>
  <c r="D308" i="23" s="1"/>
  <c r="E294" i="23"/>
  <c r="F294" i="23"/>
  <c r="G294" i="23"/>
  <c r="H294" i="23"/>
  <c r="I294" i="23"/>
  <c r="J294" i="23"/>
  <c r="K294" i="23"/>
  <c r="L294" i="23"/>
  <c r="M294" i="23"/>
  <c r="N294" i="23"/>
  <c r="O294" i="23"/>
  <c r="P294" i="23"/>
  <c r="Q294" i="23"/>
  <c r="R294" i="23"/>
  <c r="S294" i="23"/>
  <c r="T294" i="23"/>
  <c r="U294" i="23"/>
  <c r="V294" i="23"/>
  <c r="W294" i="23"/>
  <c r="X294" i="23"/>
  <c r="Y294" i="23"/>
  <c r="Z294" i="23"/>
  <c r="AA294" i="23"/>
  <c r="AB294" i="23"/>
  <c r="AC294" i="23"/>
  <c r="AD294" i="23"/>
  <c r="AE294" i="23"/>
  <c r="AF294" i="23"/>
  <c r="AG294" i="23"/>
  <c r="AH294" i="23"/>
  <c r="AI294" i="23"/>
  <c r="AJ294" i="23"/>
  <c r="AK294" i="23"/>
  <c r="AL294" i="23"/>
  <c r="AM294" i="23"/>
  <c r="AN294" i="23"/>
  <c r="AO294" i="23"/>
  <c r="AP294" i="23"/>
  <c r="AQ294" i="23"/>
  <c r="D293" i="23"/>
  <c r="D307" i="23" s="1"/>
  <c r="E293" i="23"/>
  <c r="F293" i="23"/>
  <c r="G293" i="23"/>
  <c r="H293" i="23"/>
  <c r="I293" i="23"/>
  <c r="J293" i="23"/>
  <c r="K293" i="23"/>
  <c r="L293" i="23"/>
  <c r="M293" i="23"/>
  <c r="N293" i="23"/>
  <c r="O293" i="23"/>
  <c r="P293" i="23"/>
  <c r="Q293" i="23"/>
  <c r="R293" i="23"/>
  <c r="S293" i="23"/>
  <c r="T293" i="23"/>
  <c r="U293" i="23"/>
  <c r="V293" i="23"/>
  <c r="W293" i="23"/>
  <c r="X293" i="23"/>
  <c r="Y293" i="23"/>
  <c r="Z293" i="23"/>
  <c r="AA293" i="23"/>
  <c r="AB293" i="23"/>
  <c r="AC293" i="23"/>
  <c r="AD293" i="23"/>
  <c r="AE293" i="23"/>
  <c r="AF293" i="23"/>
  <c r="AG293" i="23"/>
  <c r="AH293" i="23"/>
  <c r="AI293" i="23"/>
  <c r="AJ293" i="23"/>
  <c r="AK293" i="23"/>
  <c r="AL293" i="23"/>
  <c r="AM293" i="23"/>
  <c r="AN293" i="23"/>
  <c r="AO293" i="23"/>
  <c r="AP293" i="23"/>
  <c r="AQ293" i="23"/>
  <c r="M192" i="23"/>
  <c r="N192" i="23"/>
  <c r="O192" i="23"/>
  <c r="P192" i="23"/>
  <c r="Q192" i="23"/>
  <c r="R192" i="23"/>
  <c r="S192" i="23"/>
  <c r="T192" i="23"/>
  <c r="U192" i="23"/>
  <c r="V192" i="23"/>
  <c r="W192" i="23"/>
  <c r="X192" i="23"/>
  <c r="Y192" i="23"/>
  <c r="Z192" i="23"/>
  <c r="AA192" i="23"/>
  <c r="AB192" i="23"/>
  <c r="AC192" i="23"/>
  <c r="AD192" i="23"/>
  <c r="AE192" i="23"/>
  <c r="AF192" i="23"/>
  <c r="AG192" i="23"/>
  <c r="AH192" i="23"/>
  <c r="AI192" i="23"/>
  <c r="AJ192" i="23"/>
  <c r="AK192" i="23"/>
  <c r="AL192" i="23"/>
  <c r="AM192" i="23"/>
  <c r="AN192" i="23"/>
  <c r="AO192" i="23"/>
  <c r="AP192" i="23"/>
  <c r="AQ192" i="23"/>
  <c r="M191" i="23"/>
  <c r="N191" i="23"/>
  <c r="O191" i="23"/>
  <c r="P191" i="23"/>
  <c r="Q191" i="23"/>
  <c r="R191" i="23"/>
  <c r="S191" i="23"/>
  <c r="T191" i="23"/>
  <c r="U191" i="23"/>
  <c r="V191" i="23"/>
  <c r="W191" i="23"/>
  <c r="X191" i="23"/>
  <c r="Y191" i="23"/>
  <c r="Z191" i="23"/>
  <c r="AA191" i="23"/>
  <c r="AB191" i="23"/>
  <c r="AC191" i="23"/>
  <c r="AD191" i="23"/>
  <c r="AE191" i="23"/>
  <c r="AF191" i="23"/>
  <c r="AG191" i="23"/>
  <c r="AH191" i="23"/>
  <c r="AI191" i="23"/>
  <c r="AJ191" i="23"/>
  <c r="AK191" i="23"/>
  <c r="AL191" i="23"/>
  <c r="AM191" i="23"/>
  <c r="AN191" i="23"/>
  <c r="AO191" i="23"/>
  <c r="AP191" i="23"/>
  <c r="AQ191" i="23"/>
  <c r="M190" i="23"/>
  <c r="N190" i="23"/>
  <c r="O190" i="23"/>
  <c r="P190" i="23"/>
  <c r="Q190" i="23"/>
  <c r="R190" i="23"/>
  <c r="S190" i="23"/>
  <c r="T190" i="23"/>
  <c r="U190" i="23"/>
  <c r="V190" i="23"/>
  <c r="W190" i="23"/>
  <c r="X190" i="23"/>
  <c r="Y190" i="23"/>
  <c r="Z190" i="23"/>
  <c r="AA190" i="23"/>
  <c r="AB190" i="23"/>
  <c r="AC190" i="23"/>
  <c r="AD190" i="23"/>
  <c r="AE190" i="23"/>
  <c r="AF190" i="23"/>
  <c r="AG190" i="23"/>
  <c r="AH190" i="23"/>
  <c r="AI190" i="23"/>
  <c r="AJ190" i="23"/>
  <c r="AK190" i="23"/>
  <c r="AL190" i="23"/>
  <c r="AM190" i="23"/>
  <c r="AN190" i="23"/>
  <c r="AO190" i="23"/>
  <c r="AP190" i="23"/>
  <c r="AQ190" i="23"/>
  <c r="M189" i="23"/>
  <c r="N189" i="23"/>
  <c r="O189" i="23"/>
  <c r="P189" i="23"/>
  <c r="Q189" i="23"/>
  <c r="R189" i="23"/>
  <c r="S189" i="23"/>
  <c r="T189" i="23"/>
  <c r="U189" i="23"/>
  <c r="V189" i="23"/>
  <c r="W189" i="23"/>
  <c r="X189" i="23"/>
  <c r="Y189" i="23"/>
  <c r="Z189" i="23"/>
  <c r="AA189" i="23"/>
  <c r="AB189" i="23"/>
  <c r="AC189" i="23"/>
  <c r="AD189" i="23"/>
  <c r="AE189" i="23"/>
  <c r="AF189" i="23"/>
  <c r="AG189" i="23"/>
  <c r="AH189" i="23"/>
  <c r="AI189" i="23"/>
  <c r="AJ189" i="23"/>
  <c r="AK189" i="23"/>
  <c r="AL189" i="23"/>
  <c r="AM189" i="23"/>
  <c r="AN189" i="23"/>
  <c r="AO189" i="23"/>
  <c r="AP189" i="23"/>
  <c r="AQ189" i="23"/>
  <c r="M188" i="23"/>
  <c r="N188" i="23"/>
  <c r="O188" i="23"/>
  <c r="P188" i="23"/>
  <c r="Q188" i="23"/>
  <c r="R188" i="23"/>
  <c r="S188" i="23"/>
  <c r="T188" i="23"/>
  <c r="U188" i="23"/>
  <c r="V188" i="23"/>
  <c r="W188" i="23"/>
  <c r="X188" i="23"/>
  <c r="Y188" i="23"/>
  <c r="Z188" i="23"/>
  <c r="AA188" i="23"/>
  <c r="AB188" i="23"/>
  <c r="AC188" i="23"/>
  <c r="AD188" i="23"/>
  <c r="AE188" i="23"/>
  <c r="AF188" i="23"/>
  <c r="AG188" i="23"/>
  <c r="AH188" i="23"/>
  <c r="AI188" i="23"/>
  <c r="AJ188" i="23"/>
  <c r="AK188" i="23"/>
  <c r="AL188" i="23"/>
  <c r="AM188" i="23"/>
  <c r="AN188" i="23"/>
  <c r="AO188" i="23"/>
  <c r="AP188" i="23"/>
  <c r="AQ188" i="23"/>
  <c r="M187" i="23"/>
  <c r="N187" i="23"/>
  <c r="O187" i="23"/>
  <c r="P187" i="23"/>
  <c r="Q187" i="23"/>
  <c r="R187" i="23"/>
  <c r="S187" i="23"/>
  <c r="T187" i="23"/>
  <c r="U187" i="23"/>
  <c r="V187" i="23"/>
  <c r="W187" i="23"/>
  <c r="X187" i="23"/>
  <c r="Y187" i="23"/>
  <c r="Z187" i="23"/>
  <c r="AA187" i="23"/>
  <c r="AB187" i="23"/>
  <c r="AC187" i="23"/>
  <c r="AD187" i="23"/>
  <c r="AE187" i="23"/>
  <c r="AF187" i="23"/>
  <c r="AG187" i="23"/>
  <c r="AH187" i="23"/>
  <c r="AI187" i="23"/>
  <c r="AJ187" i="23"/>
  <c r="AK187" i="23"/>
  <c r="AL187" i="23"/>
  <c r="AM187" i="23"/>
  <c r="AN187" i="23"/>
  <c r="AO187" i="23"/>
  <c r="AP187" i="23"/>
  <c r="AQ187" i="23"/>
  <c r="M186" i="23"/>
  <c r="N186" i="23"/>
  <c r="O186" i="23"/>
  <c r="P186" i="23"/>
  <c r="Q186" i="23"/>
  <c r="R186" i="23"/>
  <c r="S186" i="23"/>
  <c r="T186" i="23"/>
  <c r="U186" i="23"/>
  <c r="V186" i="23"/>
  <c r="W186" i="23"/>
  <c r="X186" i="23"/>
  <c r="Y186" i="23"/>
  <c r="Z186" i="23"/>
  <c r="AA186" i="23"/>
  <c r="AB186" i="23"/>
  <c r="AC186" i="23"/>
  <c r="AD186" i="23"/>
  <c r="AE186" i="23"/>
  <c r="AF186" i="23"/>
  <c r="AG186" i="23"/>
  <c r="AH186" i="23"/>
  <c r="AI186" i="23"/>
  <c r="AJ186" i="23"/>
  <c r="AK186" i="23"/>
  <c r="AL186" i="23"/>
  <c r="AM186" i="23"/>
  <c r="AN186" i="23"/>
  <c r="AO186" i="23"/>
  <c r="AP186" i="23"/>
  <c r="AQ186" i="23"/>
  <c r="M185" i="23"/>
  <c r="N185" i="23"/>
  <c r="O185" i="23"/>
  <c r="P185" i="23"/>
  <c r="Q185" i="23"/>
  <c r="R185" i="23"/>
  <c r="S185" i="23"/>
  <c r="T185" i="23"/>
  <c r="U185" i="23"/>
  <c r="V185" i="23"/>
  <c r="W185" i="23"/>
  <c r="X185" i="23"/>
  <c r="Y185" i="23"/>
  <c r="Z185" i="23"/>
  <c r="AA185" i="23"/>
  <c r="AB185" i="23"/>
  <c r="AC185" i="23"/>
  <c r="AD185" i="23"/>
  <c r="AE185" i="23"/>
  <c r="AF185" i="23"/>
  <c r="AG185" i="23"/>
  <c r="AH185" i="23"/>
  <c r="AI185" i="23"/>
  <c r="AJ185" i="23"/>
  <c r="AK185" i="23"/>
  <c r="AL185" i="23"/>
  <c r="AM185" i="23"/>
  <c r="AN185" i="23"/>
  <c r="AO185" i="23"/>
  <c r="AP185" i="23"/>
  <c r="AQ185" i="23"/>
  <c r="M184" i="23"/>
  <c r="N184" i="23"/>
  <c r="O184" i="23"/>
  <c r="P184" i="23"/>
  <c r="Q184" i="23"/>
  <c r="R184" i="23"/>
  <c r="S184" i="23"/>
  <c r="T184" i="23"/>
  <c r="U184" i="23"/>
  <c r="V184" i="23"/>
  <c r="W184" i="23"/>
  <c r="X184" i="23"/>
  <c r="Y184" i="23"/>
  <c r="Z184" i="23"/>
  <c r="AA184" i="23"/>
  <c r="AB184" i="23"/>
  <c r="AC184" i="23"/>
  <c r="AD184" i="23"/>
  <c r="AE184" i="23"/>
  <c r="AF184" i="23"/>
  <c r="AG184" i="23"/>
  <c r="AH184" i="23"/>
  <c r="AI184" i="23"/>
  <c r="AJ184" i="23"/>
  <c r="AK184" i="23"/>
  <c r="AL184" i="23"/>
  <c r="AM184" i="23"/>
  <c r="AN184" i="23"/>
  <c r="AO184" i="23"/>
  <c r="AP184" i="23"/>
  <c r="AQ184" i="23"/>
  <c r="M183" i="23"/>
  <c r="N183" i="23"/>
  <c r="O183" i="23"/>
  <c r="P183" i="23"/>
  <c r="Q183" i="23"/>
  <c r="R183" i="23"/>
  <c r="S183" i="23"/>
  <c r="T183" i="23"/>
  <c r="U183" i="23"/>
  <c r="V183" i="23"/>
  <c r="W183" i="23"/>
  <c r="X183" i="23"/>
  <c r="Y183" i="23"/>
  <c r="Z183" i="23"/>
  <c r="AA183" i="23"/>
  <c r="AB183" i="23"/>
  <c r="AC183" i="23"/>
  <c r="AD183" i="23"/>
  <c r="AE183" i="23"/>
  <c r="AF183" i="23"/>
  <c r="AG183" i="23"/>
  <c r="AH183" i="23"/>
  <c r="AI183" i="23"/>
  <c r="AJ183" i="23"/>
  <c r="AK183" i="23"/>
  <c r="AL183" i="23"/>
  <c r="AM183" i="23"/>
  <c r="AN183" i="23"/>
  <c r="AO183" i="23"/>
  <c r="AP183" i="23"/>
  <c r="AQ183" i="23"/>
  <c r="M182" i="23"/>
  <c r="N182" i="23"/>
  <c r="O182" i="23"/>
  <c r="P182" i="23"/>
  <c r="Q182" i="23"/>
  <c r="R182" i="23"/>
  <c r="S182" i="23"/>
  <c r="T182" i="23"/>
  <c r="U182" i="23"/>
  <c r="V182" i="23"/>
  <c r="W182" i="23"/>
  <c r="X182" i="23"/>
  <c r="Y182" i="23"/>
  <c r="Z182" i="23"/>
  <c r="AA182" i="23"/>
  <c r="AB182" i="23"/>
  <c r="AC182" i="23"/>
  <c r="AD182" i="23"/>
  <c r="AE182" i="23"/>
  <c r="AF182" i="23"/>
  <c r="AG182" i="23"/>
  <c r="AH182" i="23"/>
  <c r="AI182" i="23"/>
  <c r="AJ182" i="23"/>
  <c r="AK182" i="23"/>
  <c r="AL182" i="23"/>
  <c r="AM182" i="23"/>
  <c r="AN182" i="23"/>
  <c r="AO182" i="23"/>
  <c r="AP182" i="23"/>
  <c r="AQ182" i="23"/>
  <c r="N181" i="23"/>
  <c r="O181" i="23"/>
  <c r="P181" i="23"/>
  <c r="Q181" i="23"/>
  <c r="R181" i="23"/>
  <c r="S181" i="23"/>
  <c r="T181" i="23"/>
  <c r="U181" i="23"/>
  <c r="V181" i="23"/>
  <c r="W181" i="23"/>
  <c r="X181" i="23"/>
  <c r="Y181" i="23"/>
  <c r="Z181" i="23"/>
  <c r="AA181" i="23"/>
  <c r="AB181" i="23"/>
  <c r="AC181" i="23"/>
  <c r="AD181" i="23"/>
  <c r="AE181" i="23"/>
  <c r="AF181" i="23"/>
  <c r="AG181" i="23"/>
  <c r="AH181" i="23"/>
  <c r="AI181" i="23"/>
  <c r="AJ181" i="23"/>
  <c r="AK181" i="23"/>
  <c r="AL181" i="23"/>
  <c r="AM181" i="23"/>
  <c r="AN181" i="23"/>
  <c r="AO181" i="23"/>
  <c r="AP181" i="23"/>
  <c r="AQ181" i="23"/>
  <c r="M178" i="23"/>
  <c r="N178" i="23"/>
  <c r="O178" i="23"/>
  <c r="P178" i="23"/>
  <c r="Q178" i="23"/>
  <c r="R178" i="23"/>
  <c r="S178" i="23"/>
  <c r="T178" i="23"/>
  <c r="U178" i="23"/>
  <c r="V178" i="23"/>
  <c r="W178" i="23"/>
  <c r="X178" i="23"/>
  <c r="Y178" i="23"/>
  <c r="Z178" i="23"/>
  <c r="AA178" i="23"/>
  <c r="AB178" i="23"/>
  <c r="AC178" i="23"/>
  <c r="AD178" i="23"/>
  <c r="AE178" i="23"/>
  <c r="AF178" i="23"/>
  <c r="AG178" i="23"/>
  <c r="AH178" i="23"/>
  <c r="AI178" i="23"/>
  <c r="AJ178" i="23"/>
  <c r="AK178" i="23"/>
  <c r="AL178" i="23"/>
  <c r="AM178" i="23"/>
  <c r="AN178" i="23"/>
  <c r="AO178" i="23"/>
  <c r="AP178" i="23"/>
  <c r="AQ178" i="23"/>
  <c r="M177" i="23"/>
  <c r="N177" i="23"/>
  <c r="O177" i="23"/>
  <c r="P177" i="23"/>
  <c r="Q177" i="23"/>
  <c r="R177" i="23"/>
  <c r="S177" i="23"/>
  <c r="T177" i="23"/>
  <c r="U177" i="23"/>
  <c r="V177" i="23"/>
  <c r="W177" i="23"/>
  <c r="X177" i="23"/>
  <c r="Y177" i="23"/>
  <c r="Z177" i="23"/>
  <c r="AA177" i="23"/>
  <c r="AB177" i="23"/>
  <c r="AC177" i="23"/>
  <c r="AD177" i="23"/>
  <c r="AE177" i="23"/>
  <c r="AF177" i="23"/>
  <c r="AG177" i="23"/>
  <c r="AH177" i="23"/>
  <c r="AI177" i="23"/>
  <c r="AJ177" i="23"/>
  <c r="AK177" i="23"/>
  <c r="AL177" i="23"/>
  <c r="AM177" i="23"/>
  <c r="AN177" i="23"/>
  <c r="AO177" i="23"/>
  <c r="AP177" i="23"/>
  <c r="AQ177" i="23"/>
  <c r="AR177" i="23"/>
  <c r="M176" i="23"/>
  <c r="N176" i="23"/>
  <c r="O176" i="23"/>
  <c r="P176" i="23"/>
  <c r="Q176" i="23"/>
  <c r="R176" i="23"/>
  <c r="S176" i="23"/>
  <c r="T176" i="23"/>
  <c r="U176" i="23"/>
  <c r="V176" i="23"/>
  <c r="W176" i="23"/>
  <c r="X176" i="23"/>
  <c r="Y176" i="23"/>
  <c r="Z176" i="23"/>
  <c r="AA176" i="23"/>
  <c r="AB176" i="23"/>
  <c r="AC176" i="23"/>
  <c r="AD176" i="23"/>
  <c r="AE176" i="23"/>
  <c r="AF176" i="23"/>
  <c r="AG176" i="23"/>
  <c r="AH176" i="23"/>
  <c r="AI176" i="23"/>
  <c r="AJ176" i="23"/>
  <c r="AK176" i="23"/>
  <c r="AL176" i="23"/>
  <c r="AM176" i="23"/>
  <c r="AN176" i="23"/>
  <c r="AO176" i="23"/>
  <c r="AP176" i="23"/>
  <c r="AQ176" i="23"/>
  <c r="M175" i="23"/>
  <c r="N175" i="23"/>
  <c r="O175" i="23"/>
  <c r="P175" i="23"/>
  <c r="Q175" i="23"/>
  <c r="R175" i="23"/>
  <c r="S175" i="23"/>
  <c r="T175" i="23"/>
  <c r="U175" i="23"/>
  <c r="V175" i="23"/>
  <c r="W175" i="23"/>
  <c r="X175" i="23"/>
  <c r="Y175" i="23"/>
  <c r="Z175" i="23"/>
  <c r="AA175" i="23"/>
  <c r="AB175" i="23"/>
  <c r="AC175" i="23"/>
  <c r="AD175" i="23"/>
  <c r="AE175" i="23"/>
  <c r="AF175" i="23"/>
  <c r="AG175" i="23"/>
  <c r="AH175" i="23"/>
  <c r="AI175" i="23"/>
  <c r="AJ175" i="23"/>
  <c r="AK175" i="23"/>
  <c r="AL175" i="23"/>
  <c r="AM175" i="23"/>
  <c r="AN175" i="23"/>
  <c r="AO175" i="23"/>
  <c r="AP175" i="23"/>
  <c r="AQ175" i="23"/>
  <c r="M174" i="23"/>
  <c r="N174" i="23"/>
  <c r="O174" i="23"/>
  <c r="P174" i="23"/>
  <c r="Q174" i="23"/>
  <c r="R174" i="23"/>
  <c r="S174" i="23"/>
  <c r="T174" i="23"/>
  <c r="U174" i="23"/>
  <c r="V174" i="23"/>
  <c r="W174" i="23"/>
  <c r="X174" i="23"/>
  <c r="Y174" i="23"/>
  <c r="Z174" i="23"/>
  <c r="AA174" i="23"/>
  <c r="AB174" i="23"/>
  <c r="AC174" i="23"/>
  <c r="AD174" i="23"/>
  <c r="AE174" i="23"/>
  <c r="AF174" i="23"/>
  <c r="AG174" i="23"/>
  <c r="AH174" i="23"/>
  <c r="AI174" i="23"/>
  <c r="AJ174" i="23"/>
  <c r="AK174" i="23"/>
  <c r="AL174" i="23"/>
  <c r="AM174" i="23"/>
  <c r="AN174" i="23"/>
  <c r="AO174" i="23"/>
  <c r="AP174" i="23"/>
  <c r="AQ174" i="23"/>
  <c r="M173" i="23"/>
  <c r="N173" i="23"/>
  <c r="O173" i="23"/>
  <c r="P173" i="23"/>
  <c r="Q173" i="23"/>
  <c r="R173" i="23"/>
  <c r="S173" i="23"/>
  <c r="T173" i="23"/>
  <c r="U173" i="23"/>
  <c r="V173" i="23"/>
  <c r="W173" i="23"/>
  <c r="X173" i="23"/>
  <c r="Y173" i="23"/>
  <c r="Z173" i="23"/>
  <c r="AA173" i="23"/>
  <c r="AB173" i="23"/>
  <c r="AC173" i="23"/>
  <c r="AD173" i="23"/>
  <c r="AE173" i="23"/>
  <c r="AF173" i="23"/>
  <c r="AG173" i="23"/>
  <c r="AH173" i="23"/>
  <c r="AI173" i="23"/>
  <c r="AJ173" i="23"/>
  <c r="AK173" i="23"/>
  <c r="AL173" i="23"/>
  <c r="AM173" i="23"/>
  <c r="AN173" i="23"/>
  <c r="AO173" i="23"/>
  <c r="AP173" i="23"/>
  <c r="AQ173" i="23"/>
  <c r="M172" i="23"/>
  <c r="N172" i="23"/>
  <c r="O172" i="23"/>
  <c r="P172" i="23"/>
  <c r="Q172" i="23"/>
  <c r="R172" i="23"/>
  <c r="S172" i="23"/>
  <c r="T172" i="23"/>
  <c r="U172" i="23"/>
  <c r="V172" i="23"/>
  <c r="W172" i="23"/>
  <c r="X172" i="23"/>
  <c r="Y172" i="23"/>
  <c r="Z172" i="23"/>
  <c r="AA172" i="23"/>
  <c r="AB172" i="23"/>
  <c r="AC172" i="23"/>
  <c r="AD172" i="23"/>
  <c r="AE172" i="23"/>
  <c r="AF172" i="23"/>
  <c r="AG172" i="23"/>
  <c r="AH172" i="23"/>
  <c r="AI172" i="23"/>
  <c r="AJ172" i="23"/>
  <c r="AK172" i="23"/>
  <c r="AL172" i="23"/>
  <c r="AM172" i="23"/>
  <c r="AN172" i="23"/>
  <c r="AO172" i="23"/>
  <c r="AP172" i="23"/>
  <c r="AQ172" i="23"/>
  <c r="M171" i="23"/>
  <c r="N171" i="23"/>
  <c r="O171" i="23"/>
  <c r="P171" i="23"/>
  <c r="Q171" i="23"/>
  <c r="R171" i="23"/>
  <c r="S171" i="23"/>
  <c r="T171" i="23"/>
  <c r="U171" i="23"/>
  <c r="V171" i="23"/>
  <c r="W171" i="23"/>
  <c r="X171" i="23"/>
  <c r="Y171" i="23"/>
  <c r="Z171" i="23"/>
  <c r="AA171" i="23"/>
  <c r="AB171" i="23"/>
  <c r="AC171" i="23"/>
  <c r="AD171" i="23"/>
  <c r="AE171" i="23"/>
  <c r="AF171" i="23"/>
  <c r="AG171" i="23"/>
  <c r="AH171" i="23"/>
  <c r="AI171" i="23"/>
  <c r="AJ171" i="23"/>
  <c r="AK171" i="23"/>
  <c r="AL171" i="23"/>
  <c r="AM171" i="23"/>
  <c r="AN171" i="23"/>
  <c r="AO171" i="23"/>
  <c r="AP171" i="23"/>
  <c r="AQ171" i="23"/>
  <c r="AQ170" i="23"/>
  <c r="AP170" i="23"/>
  <c r="AO170" i="23"/>
  <c r="AN170" i="23"/>
  <c r="AM170" i="23"/>
  <c r="AL170" i="23"/>
  <c r="AK170" i="23"/>
  <c r="AJ170" i="23"/>
  <c r="AI170" i="23"/>
  <c r="AH170" i="23"/>
  <c r="AG170" i="23"/>
  <c r="AF170" i="23"/>
  <c r="AE170" i="23"/>
  <c r="AD170" i="23"/>
  <c r="AC170" i="23"/>
  <c r="AB170" i="23"/>
  <c r="AA170" i="23"/>
  <c r="Z170" i="23"/>
  <c r="Y170" i="23"/>
  <c r="X170" i="23"/>
  <c r="W170" i="23"/>
  <c r="V170" i="23"/>
  <c r="U170" i="23"/>
  <c r="T170" i="23"/>
  <c r="S170" i="23"/>
  <c r="R170" i="23"/>
  <c r="Q170" i="23"/>
  <c r="P170" i="23"/>
  <c r="O170" i="23"/>
  <c r="N170" i="23"/>
  <c r="M170" i="23"/>
  <c r="M169" i="23"/>
  <c r="N169" i="23"/>
  <c r="O169" i="23"/>
  <c r="P169" i="23"/>
  <c r="Q169" i="23"/>
  <c r="R169" i="23"/>
  <c r="S169" i="23"/>
  <c r="T169" i="23"/>
  <c r="U169" i="23"/>
  <c r="V169" i="23"/>
  <c r="W169" i="23"/>
  <c r="X169" i="23"/>
  <c r="Y169" i="23"/>
  <c r="Z169" i="23"/>
  <c r="AA169" i="23"/>
  <c r="AB169" i="23"/>
  <c r="AC169" i="23"/>
  <c r="AD169" i="23"/>
  <c r="AE169" i="23"/>
  <c r="AF169" i="23"/>
  <c r="AG169" i="23"/>
  <c r="AH169" i="23"/>
  <c r="AI169" i="23"/>
  <c r="AJ169" i="23"/>
  <c r="AK169" i="23"/>
  <c r="AL169" i="23"/>
  <c r="AM169" i="23"/>
  <c r="AN169" i="23"/>
  <c r="AO169" i="23"/>
  <c r="AP169" i="23"/>
  <c r="AQ169" i="23"/>
  <c r="M168" i="23"/>
  <c r="N168" i="23"/>
  <c r="O168" i="23"/>
  <c r="P168" i="23"/>
  <c r="Q168" i="23"/>
  <c r="R168" i="23"/>
  <c r="S168" i="23"/>
  <c r="T168" i="23"/>
  <c r="U168" i="23"/>
  <c r="V168" i="23"/>
  <c r="W168" i="23"/>
  <c r="X168" i="23"/>
  <c r="Y168" i="23"/>
  <c r="Z168" i="23"/>
  <c r="AA168" i="23"/>
  <c r="AB168" i="23"/>
  <c r="AC168" i="23"/>
  <c r="AD168" i="23"/>
  <c r="AE168" i="23"/>
  <c r="AF168" i="23"/>
  <c r="AG168" i="23"/>
  <c r="AH168" i="23"/>
  <c r="AI168" i="23"/>
  <c r="AJ168" i="23"/>
  <c r="AK168" i="23"/>
  <c r="AL168" i="23"/>
  <c r="AM168" i="23"/>
  <c r="AN168" i="23"/>
  <c r="AO168" i="23"/>
  <c r="AP168" i="23"/>
  <c r="AQ168" i="23"/>
  <c r="M167" i="23"/>
  <c r="N167" i="23"/>
  <c r="O167" i="23"/>
  <c r="P167" i="23"/>
  <c r="Q167" i="23"/>
  <c r="R167" i="23"/>
  <c r="S167" i="23"/>
  <c r="T167" i="23"/>
  <c r="U167" i="23"/>
  <c r="V167" i="23"/>
  <c r="W167" i="23"/>
  <c r="X167" i="23"/>
  <c r="Y167" i="23"/>
  <c r="Z167" i="23"/>
  <c r="AA167" i="23"/>
  <c r="AB167" i="23"/>
  <c r="AC167" i="23"/>
  <c r="AD167" i="23"/>
  <c r="AE167" i="23"/>
  <c r="AF167" i="23"/>
  <c r="AG167" i="23"/>
  <c r="AH167" i="23"/>
  <c r="AI167" i="23"/>
  <c r="AJ167" i="23"/>
  <c r="AK167" i="23"/>
  <c r="AL167" i="23"/>
  <c r="AM167" i="23"/>
  <c r="AN167" i="23"/>
  <c r="AO167" i="23"/>
  <c r="AP167" i="23"/>
  <c r="AQ167" i="23"/>
  <c r="D164" i="23"/>
  <c r="E207" i="23" s="1"/>
  <c r="E164" i="23"/>
  <c r="F164" i="23"/>
  <c r="G164" i="23"/>
  <c r="H164" i="23"/>
  <c r="I164" i="23"/>
  <c r="J164" i="23"/>
  <c r="K164" i="23"/>
  <c r="L164" i="23"/>
  <c r="M164" i="23"/>
  <c r="N164" i="23"/>
  <c r="O164" i="23"/>
  <c r="P164" i="23"/>
  <c r="Q164" i="23"/>
  <c r="R164" i="23"/>
  <c r="S164" i="23"/>
  <c r="T164" i="23"/>
  <c r="U164" i="23"/>
  <c r="V164" i="23"/>
  <c r="W164" i="23"/>
  <c r="X164" i="23"/>
  <c r="Y164" i="23"/>
  <c r="Z164" i="23"/>
  <c r="AA164" i="23"/>
  <c r="AB164" i="23"/>
  <c r="AC164" i="23"/>
  <c r="AD164" i="23"/>
  <c r="AE164" i="23"/>
  <c r="AF164" i="23"/>
  <c r="AG164" i="23"/>
  <c r="AH164" i="23"/>
  <c r="AI164" i="23"/>
  <c r="AJ164" i="23"/>
  <c r="AK164" i="23"/>
  <c r="AL164" i="23"/>
  <c r="AM164" i="23"/>
  <c r="AN164" i="23"/>
  <c r="AO164" i="23"/>
  <c r="AP164" i="23"/>
  <c r="AQ164" i="23"/>
  <c r="M163" i="23"/>
  <c r="N163" i="23"/>
  <c r="O163" i="23"/>
  <c r="P163" i="23"/>
  <c r="Q163" i="23"/>
  <c r="R163" i="23"/>
  <c r="S163" i="23"/>
  <c r="T163" i="23"/>
  <c r="U163" i="23"/>
  <c r="V163" i="23"/>
  <c r="W163" i="23"/>
  <c r="X163" i="23"/>
  <c r="Y163" i="23"/>
  <c r="Z163" i="23"/>
  <c r="AA163" i="23"/>
  <c r="AB163" i="23"/>
  <c r="AC163" i="23"/>
  <c r="AD163" i="23"/>
  <c r="AE163" i="23"/>
  <c r="AF163" i="23"/>
  <c r="AG163" i="23"/>
  <c r="AH163" i="23"/>
  <c r="AI163" i="23"/>
  <c r="AJ163" i="23"/>
  <c r="AK163" i="23"/>
  <c r="AL163" i="23"/>
  <c r="AM163" i="23"/>
  <c r="AN163" i="23"/>
  <c r="AO163" i="23"/>
  <c r="AP163" i="23"/>
  <c r="AQ163" i="23"/>
  <c r="M162" i="23"/>
  <c r="N162" i="23"/>
  <c r="O162" i="23"/>
  <c r="P162" i="23"/>
  <c r="Q162" i="23"/>
  <c r="R162" i="23"/>
  <c r="S162" i="23"/>
  <c r="T162" i="23"/>
  <c r="U162" i="23"/>
  <c r="V162" i="23"/>
  <c r="W162" i="23"/>
  <c r="X162" i="23"/>
  <c r="Y162" i="23"/>
  <c r="Z162" i="23"/>
  <c r="AA162" i="23"/>
  <c r="AB162" i="23"/>
  <c r="AC162" i="23"/>
  <c r="AD162" i="23"/>
  <c r="AE162" i="23"/>
  <c r="AF162" i="23"/>
  <c r="AG162" i="23"/>
  <c r="AH162" i="23"/>
  <c r="AI162" i="23"/>
  <c r="AJ162" i="23"/>
  <c r="AK162" i="23"/>
  <c r="AL162" i="23"/>
  <c r="AM162" i="23"/>
  <c r="AN162" i="23"/>
  <c r="AO162" i="23"/>
  <c r="AP162" i="23"/>
  <c r="AQ162" i="23"/>
  <c r="M161" i="23"/>
  <c r="N161" i="23"/>
  <c r="O161" i="23"/>
  <c r="P161" i="23"/>
  <c r="Q161" i="23"/>
  <c r="R161" i="23"/>
  <c r="S161" i="23"/>
  <c r="T161" i="23"/>
  <c r="U161" i="23"/>
  <c r="V161" i="23"/>
  <c r="W161" i="23"/>
  <c r="X161" i="23"/>
  <c r="Y161" i="23"/>
  <c r="Z161" i="23"/>
  <c r="AA161" i="23"/>
  <c r="AB161" i="23"/>
  <c r="AC161" i="23"/>
  <c r="AD161" i="23"/>
  <c r="AE161" i="23"/>
  <c r="AF161" i="23"/>
  <c r="AG161" i="23"/>
  <c r="AH161" i="23"/>
  <c r="AI161" i="23"/>
  <c r="AJ161" i="23"/>
  <c r="AK161" i="23"/>
  <c r="AL161" i="23"/>
  <c r="AM161" i="23"/>
  <c r="AN161" i="23"/>
  <c r="AO161" i="23"/>
  <c r="AP161" i="23"/>
  <c r="AQ161" i="23"/>
  <c r="M160" i="23"/>
  <c r="N160" i="23"/>
  <c r="O160" i="23"/>
  <c r="P160" i="23"/>
  <c r="Q160" i="23"/>
  <c r="R160" i="23"/>
  <c r="S160" i="23"/>
  <c r="T160" i="23"/>
  <c r="U160" i="23"/>
  <c r="V160" i="23"/>
  <c r="W160" i="23"/>
  <c r="X160" i="23"/>
  <c r="Y160" i="23"/>
  <c r="Z160" i="23"/>
  <c r="AA160" i="23"/>
  <c r="AB160" i="23"/>
  <c r="AC160" i="23"/>
  <c r="AD160" i="23"/>
  <c r="AE160" i="23"/>
  <c r="AF160" i="23"/>
  <c r="AG160" i="23"/>
  <c r="AH160" i="23"/>
  <c r="AI160" i="23"/>
  <c r="AJ160" i="23"/>
  <c r="AK160" i="23"/>
  <c r="AL160" i="23"/>
  <c r="AM160" i="23"/>
  <c r="AN160" i="23"/>
  <c r="AO160" i="23"/>
  <c r="AP160" i="23"/>
  <c r="AQ160" i="23"/>
  <c r="M159" i="23"/>
  <c r="N159" i="23"/>
  <c r="O159" i="23"/>
  <c r="P159" i="23"/>
  <c r="Q159" i="23"/>
  <c r="R159" i="23"/>
  <c r="S159" i="23"/>
  <c r="T159" i="23"/>
  <c r="U159" i="23"/>
  <c r="V159" i="23"/>
  <c r="W159" i="23"/>
  <c r="X159" i="23"/>
  <c r="Y159" i="23"/>
  <c r="Z159" i="23"/>
  <c r="AA159" i="23"/>
  <c r="AB159" i="23"/>
  <c r="AC159" i="23"/>
  <c r="AD159" i="23"/>
  <c r="AE159" i="23"/>
  <c r="AF159" i="23"/>
  <c r="AG159" i="23"/>
  <c r="AH159" i="23"/>
  <c r="AI159" i="23"/>
  <c r="AJ159" i="23"/>
  <c r="AK159" i="23"/>
  <c r="AL159" i="23"/>
  <c r="AM159" i="23"/>
  <c r="AN159" i="23"/>
  <c r="AO159" i="23"/>
  <c r="AP159" i="23"/>
  <c r="AQ159" i="23"/>
  <c r="M158" i="23"/>
  <c r="N158" i="23"/>
  <c r="O158" i="23"/>
  <c r="P158" i="23"/>
  <c r="Q158" i="23"/>
  <c r="R158" i="23"/>
  <c r="S158" i="23"/>
  <c r="T158" i="23"/>
  <c r="U158" i="23"/>
  <c r="V158" i="23"/>
  <c r="W158" i="23"/>
  <c r="X158" i="23"/>
  <c r="Y158" i="23"/>
  <c r="Z158" i="23"/>
  <c r="AA158" i="23"/>
  <c r="AB158" i="23"/>
  <c r="AC158" i="23"/>
  <c r="AD158" i="23"/>
  <c r="AE158" i="23"/>
  <c r="AF158" i="23"/>
  <c r="AG158" i="23"/>
  <c r="AH158" i="23"/>
  <c r="AI158" i="23"/>
  <c r="AJ158" i="23"/>
  <c r="AK158" i="23"/>
  <c r="AL158" i="23"/>
  <c r="AM158" i="23"/>
  <c r="AN158" i="23"/>
  <c r="AO158" i="23"/>
  <c r="AP158" i="23"/>
  <c r="AQ158" i="23"/>
  <c r="M157" i="23"/>
  <c r="N157" i="23"/>
  <c r="O157" i="23"/>
  <c r="P157" i="23"/>
  <c r="Q157" i="23"/>
  <c r="R157" i="23"/>
  <c r="S157" i="23"/>
  <c r="T157" i="23"/>
  <c r="U157" i="23"/>
  <c r="V157" i="23"/>
  <c r="W157" i="23"/>
  <c r="X157" i="23"/>
  <c r="Y157" i="23"/>
  <c r="Z157" i="23"/>
  <c r="AA157" i="23"/>
  <c r="AB157" i="23"/>
  <c r="AC157" i="23"/>
  <c r="AD157" i="23"/>
  <c r="AE157" i="23"/>
  <c r="AF157" i="23"/>
  <c r="AG157" i="23"/>
  <c r="AH157" i="23"/>
  <c r="AI157" i="23"/>
  <c r="AJ157" i="23"/>
  <c r="AK157" i="23"/>
  <c r="AL157" i="23"/>
  <c r="AM157" i="23"/>
  <c r="AN157" i="23"/>
  <c r="AO157" i="23"/>
  <c r="AP157" i="23"/>
  <c r="AQ157" i="23"/>
  <c r="M156" i="23"/>
  <c r="N156" i="23"/>
  <c r="O156" i="23"/>
  <c r="P156" i="23"/>
  <c r="Q156" i="23"/>
  <c r="R156" i="23"/>
  <c r="S156" i="23"/>
  <c r="T156" i="23"/>
  <c r="U156" i="23"/>
  <c r="V156" i="23"/>
  <c r="W156" i="23"/>
  <c r="X156" i="23"/>
  <c r="Y156" i="23"/>
  <c r="Z156" i="23"/>
  <c r="AA156" i="23"/>
  <c r="AB156" i="23"/>
  <c r="AC156" i="23"/>
  <c r="AD156" i="23"/>
  <c r="AE156" i="23"/>
  <c r="AF156" i="23"/>
  <c r="AG156" i="23"/>
  <c r="AH156" i="23"/>
  <c r="AI156" i="23"/>
  <c r="AJ156" i="23"/>
  <c r="AK156" i="23"/>
  <c r="AL156" i="23"/>
  <c r="AM156" i="23"/>
  <c r="AN156" i="23"/>
  <c r="AO156" i="23"/>
  <c r="AP156" i="23"/>
  <c r="AQ156" i="23"/>
  <c r="M155" i="23"/>
  <c r="N155" i="23"/>
  <c r="O155" i="23"/>
  <c r="P155" i="23"/>
  <c r="Q155" i="23"/>
  <c r="R155" i="23"/>
  <c r="S155" i="23"/>
  <c r="T155" i="23"/>
  <c r="U155" i="23"/>
  <c r="V155" i="23"/>
  <c r="W155" i="23"/>
  <c r="X155" i="23"/>
  <c r="Y155" i="23"/>
  <c r="Z155" i="23"/>
  <c r="AA155" i="23"/>
  <c r="AB155" i="23"/>
  <c r="AC155" i="23"/>
  <c r="AD155" i="23"/>
  <c r="AE155" i="23"/>
  <c r="AF155" i="23"/>
  <c r="AG155" i="23"/>
  <c r="AH155" i="23"/>
  <c r="AI155" i="23"/>
  <c r="AJ155" i="23"/>
  <c r="AK155" i="23"/>
  <c r="AL155" i="23"/>
  <c r="AM155" i="23"/>
  <c r="AN155" i="23"/>
  <c r="AO155" i="23"/>
  <c r="AP155" i="23"/>
  <c r="AQ155" i="23"/>
  <c r="M154" i="23"/>
  <c r="N154" i="23"/>
  <c r="O154" i="23"/>
  <c r="P154" i="23"/>
  <c r="Q154" i="23"/>
  <c r="R154" i="23"/>
  <c r="S154" i="23"/>
  <c r="T154" i="23"/>
  <c r="U154" i="23"/>
  <c r="V154" i="23"/>
  <c r="W154" i="23"/>
  <c r="X154" i="23"/>
  <c r="Y154" i="23"/>
  <c r="Z154" i="23"/>
  <c r="AA154" i="23"/>
  <c r="AB154" i="23"/>
  <c r="AC154" i="23"/>
  <c r="AD154" i="23"/>
  <c r="AE154" i="23"/>
  <c r="AF154" i="23"/>
  <c r="AG154" i="23"/>
  <c r="AH154" i="23"/>
  <c r="AI154" i="23"/>
  <c r="AJ154" i="23"/>
  <c r="AK154" i="23"/>
  <c r="AL154" i="23"/>
  <c r="AM154" i="23"/>
  <c r="AN154" i="23"/>
  <c r="AO154" i="23"/>
  <c r="AP154" i="23"/>
  <c r="AQ154" i="23"/>
  <c r="M153" i="23"/>
  <c r="N153" i="23"/>
  <c r="O153" i="23"/>
  <c r="P153" i="23"/>
  <c r="Q153" i="23"/>
  <c r="R153" i="23"/>
  <c r="S153" i="23"/>
  <c r="T153" i="23"/>
  <c r="U153" i="23"/>
  <c r="V153" i="23"/>
  <c r="W153" i="23"/>
  <c r="X153" i="23"/>
  <c r="Y153" i="23"/>
  <c r="Z153" i="23"/>
  <c r="AA153" i="23"/>
  <c r="AB153" i="23"/>
  <c r="AC153" i="23"/>
  <c r="AD153" i="23"/>
  <c r="AE153" i="23"/>
  <c r="AF153" i="23"/>
  <c r="AG153" i="23"/>
  <c r="AH153" i="23"/>
  <c r="AI153" i="23"/>
  <c r="AJ153" i="23"/>
  <c r="AK153" i="23"/>
  <c r="AL153" i="23"/>
  <c r="AM153" i="23"/>
  <c r="AN153" i="23"/>
  <c r="AO153" i="23"/>
  <c r="AP153" i="23"/>
  <c r="AQ153" i="23"/>
  <c r="M150" i="23"/>
  <c r="N150" i="23"/>
  <c r="O150" i="23"/>
  <c r="P150" i="23"/>
  <c r="Q150" i="23"/>
  <c r="R150" i="23"/>
  <c r="S150" i="23"/>
  <c r="T150" i="23"/>
  <c r="U150" i="23"/>
  <c r="V150" i="23"/>
  <c r="W150" i="23"/>
  <c r="X150" i="23"/>
  <c r="Y150" i="23"/>
  <c r="Z150" i="23"/>
  <c r="AA150" i="23"/>
  <c r="AB150" i="23"/>
  <c r="AC150" i="23"/>
  <c r="AD150" i="23"/>
  <c r="AE150" i="23"/>
  <c r="AF150" i="23"/>
  <c r="AG150" i="23"/>
  <c r="AH150" i="23"/>
  <c r="AI150" i="23"/>
  <c r="AJ150" i="23"/>
  <c r="AK150" i="23"/>
  <c r="AL150" i="23"/>
  <c r="AM150" i="23"/>
  <c r="AN150" i="23"/>
  <c r="AO150" i="23"/>
  <c r="AP150" i="23"/>
  <c r="AQ150" i="23"/>
  <c r="M149" i="23"/>
  <c r="N149" i="23"/>
  <c r="O149" i="23"/>
  <c r="P149" i="23"/>
  <c r="Q149" i="23"/>
  <c r="R149" i="23"/>
  <c r="S149" i="23"/>
  <c r="T149" i="23"/>
  <c r="U149" i="23"/>
  <c r="V149" i="23"/>
  <c r="W149" i="23"/>
  <c r="X149" i="23"/>
  <c r="Y149" i="23"/>
  <c r="Z149" i="23"/>
  <c r="AA149" i="23"/>
  <c r="AB149" i="23"/>
  <c r="AC149" i="23"/>
  <c r="AD149" i="23"/>
  <c r="AE149" i="23"/>
  <c r="AF149" i="23"/>
  <c r="AG149" i="23"/>
  <c r="AH149" i="23"/>
  <c r="AI149" i="23"/>
  <c r="AJ149" i="23"/>
  <c r="AK149" i="23"/>
  <c r="AL149" i="23"/>
  <c r="AM149" i="23"/>
  <c r="AN149" i="23"/>
  <c r="AO149" i="23"/>
  <c r="AP149" i="23"/>
  <c r="AQ149" i="23"/>
  <c r="M148" i="23"/>
  <c r="N148" i="23"/>
  <c r="O148" i="23"/>
  <c r="P148" i="23"/>
  <c r="Q148" i="23"/>
  <c r="R148" i="23"/>
  <c r="S148" i="23"/>
  <c r="T148" i="23"/>
  <c r="U148" i="23"/>
  <c r="V148" i="23"/>
  <c r="W148" i="23"/>
  <c r="X148" i="23"/>
  <c r="Y148" i="23"/>
  <c r="Z148" i="23"/>
  <c r="AA148" i="23"/>
  <c r="AB148" i="23"/>
  <c r="AC148" i="23"/>
  <c r="AD148" i="23"/>
  <c r="AE148" i="23"/>
  <c r="AF148" i="23"/>
  <c r="AG148" i="23"/>
  <c r="AH148" i="23"/>
  <c r="AI148" i="23"/>
  <c r="AJ148" i="23"/>
  <c r="AK148" i="23"/>
  <c r="AL148" i="23"/>
  <c r="AM148" i="23"/>
  <c r="AN148" i="23"/>
  <c r="AO148" i="23"/>
  <c r="AP148" i="23"/>
  <c r="AQ148" i="23"/>
  <c r="M147" i="23"/>
  <c r="N147" i="23"/>
  <c r="O147" i="23"/>
  <c r="P147" i="23"/>
  <c r="Q147" i="23"/>
  <c r="R147" i="23"/>
  <c r="S147" i="23"/>
  <c r="T147" i="23"/>
  <c r="U147" i="23"/>
  <c r="V147" i="23"/>
  <c r="W147" i="23"/>
  <c r="X147" i="23"/>
  <c r="Y147" i="23"/>
  <c r="Z147" i="23"/>
  <c r="AA147" i="23"/>
  <c r="AB147" i="23"/>
  <c r="AC147" i="23"/>
  <c r="AD147" i="23"/>
  <c r="AE147" i="23"/>
  <c r="AF147" i="23"/>
  <c r="AG147" i="23"/>
  <c r="AH147" i="23"/>
  <c r="AI147" i="23"/>
  <c r="AJ147" i="23"/>
  <c r="AK147" i="23"/>
  <c r="AL147" i="23"/>
  <c r="AM147" i="23"/>
  <c r="AN147" i="23"/>
  <c r="AO147" i="23"/>
  <c r="AP147" i="23"/>
  <c r="AQ147" i="23"/>
  <c r="M146" i="23"/>
  <c r="N146" i="23"/>
  <c r="O146" i="23"/>
  <c r="P146" i="23"/>
  <c r="Q146" i="23"/>
  <c r="R146" i="23"/>
  <c r="S146" i="23"/>
  <c r="T146" i="23"/>
  <c r="U146" i="23"/>
  <c r="V146" i="23"/>
  <c r="W146" i="23"/>
  <c r="X146" i="23"/>
  <c r="Y146" i="23"/>
  <c r="Z146" i="23"/>
  <c r="AA146" i="23"/>
  <c r="AB146" i="23"/>
  <c r="AC146" i="23"/>
  <c r="AD146" i="23"/>
  <c r="AE146" i="23"/>
  <c r="AF146" i="23"/>
  <c r="AG146" i="23"/>
  <c r="AH146" i="23"/>
  <c r="AI146" i="23"/>
  <c r="AJ146" i="23"/>
  <c r="AK146" i="23"/>
  <c r="AL146" i="23"/>
  <c r="AM146" i="23"/>
  <c r="AN146" i="23"/>
  <c r="AO146" i="23"/>
  <c r="AP146" i="23"/>
  <c r="AQ146" i="23"/>
  <c r="M145" i="23"/>
  <c r="N145" i="23"/>
  <c r="O145" i="23"/>
  <c r="P145" i="23"/>
  <c r="Q145" i="23"/>
  <c r="R145" i="23"/>
  <c r="S145" i="23"/>
  <c r="T145" i="23"/>
  <c r="U145" i="23"/>
  <c r="V145" i="23"/>
  <c r="W145" i="23"/>
  <c r="X145" i="23"/>
  <c r="Y145" i="23"/>
  <c r="Z145" i="23"/>
  <c r="AA145" i="23"/>
  <c r="AB145" i="23"/>
  <c r="AC145" i="23"/>
  <c r="AD145" i="23"/>
  <c r="AE145" i="23"/>
  <c r="AF145" i="23"/>
  <c r="AG145" i="23"/>
  <c r="AH145" i="23"/>
  <c r="AI145" i="23"/>
  <c r="AJ145" i="23"/>
  <c r="AK145" i="23"/>
  <c r="AL145" i="23"/>
  <c r="AM145" i="23"/>
  <c r="AN145" i="23"/>
  <c r="AO145" i="23"/>
  <c r="AP145" i="23"/>
  <c r="AQ145" i="23"/>
  <c r="M144" i="23"/>
  <c r="N144" i="23"/>
  <c r="O144" i="23"/>
  <c r="P144" i="23"/>
  <c r="Q144" i="23"/>
  <c r="R144" i="23"/>
  <c r="S144" i="23"/>
  <c r="T144" i="23"/>
  <c r="U144" i="23"/>
  <c r="V144" i="23"/>
  <c r="W144" i="23"/>
  <c r="X144" i="23"/>
  <c r="Y144" i="23"/>
  <c r="Z144" i="23"/>
  <c r="AA144" i="23"/>
  <c r="AB144" i="23"/>
  <c r="AC144" i="23"/>
  <c r="AD144" i="23"/>
  <c r="AE144" i="23"/>
  <c r="AF144" i="23"/>
  <c r="AG144" i="23"/>
  <c r="AH144" i="23"/>
  <c r="AI144" i="23"/>
  <c r="AJ144" i="23"/>
  <c r="AK144" i="23"/>
  <c r="AL144" i="23"/>
  <c r="AM144" i="23"/>
  <c r="AN144" i="23"/>
  <c r="AO144" i="23"/>
  <c r="AP144" i="23"/>
  <c r="AQ144" i="23"/>
  <c r="M143" i="23"/>
  <c r="N143" i="23"/>
  <c r="O143" i="23"/>
  <c r="P143" i="23"/>
  <c r="Q143" i="23"/>
  <c r="R143" i="23"/>
  <c r="S143" i="23"/>
  <c r="T143" i="23"/>
  <c r="U143" i="23"/>
  <c r="V143" i="23"/>
  <c r="W143" i="23"/>
  <c r="X143" i="23"/>
  <c r="Y143" i="23"/>
  <c r="Z143" i="23"/>
  <c r="AA143" i="23"/>
  <c r="AB143" i="23"/>
  <c r="AC143" i="23"/>
  <c r="AD143" i="23"/>
  <c r="AE143" i="23"/>
  <c r="AF143" i="23"/>
  <c r="AG143" i="23"/>
  <c r="AH143" i="23"/>
  <c r="AI143" i="23"/>
  <c r="AJ143" i="23"/>
  <c r="AK143" i="23"/>
  <c r="AL143" i="23"/>
  <c r="AM143" i="23"/>
  <c r="AN143" i="23"/>
  <c r="AO143" i="23"/>
  <c r="AP143" i="23"/>
  <c r="AQ143" i="23"/>
  <c r="M142" i="23"/>
  <c r="N142" i="23"/>
  <c r="O142" i="23"/>
  <c r="P142" i="23"/>
  <c r="Q142" i="23"/>
  <c r="R142" i="23"/>
  <c r="S142" i="23"/>
  <c r="T142" i="23"/>
  <c r="U142" i="23"/>
  <c r="V142" i="23"/>
  <c r="W142" i="23"/>
  <c r="X142" i="23"/>
  <c r="Y142" i="23"/>
  <c r="Z142" i="23"/>
  <c r="AA142" i="23"/>
  <c r="AB142" i="23"/>
  <c r="AC142" i="23"/>
  <c r="AD142" i="23"/>
  <c r="AE142" i="23"/>
  <c r="AF142" i="23"/>
  <c r="AG142" i="23"/>
  <c r="AH142" i="23"/>
  <c r="AI142" i="23"/>
  <c r="AJ142" i="23"/>
  <c r="AK142" i="23"/>
  <c r="AL142" i="23"/>
  <c r="AM142" i="23"/>
  <c r="AN142" i="23"/>
  <c r="AO142" i="23"/>
  <c r="AP142" i="23"/>
  <c r="AQ142" i="23"/>
  <c r="M141" i="23"/>
  <c r="N141" i="23"/>
  <c r="O141" i="23"/>
  <c r="P141" i="23"/>
  <c r="Q141" i="23"/>
  <c r="R141" i="23"/>
  <c r="S141" i="23"/>
  <c r="T141" i="23"/>
  <c r="U141" i="23"/>
  <c r="V141" i="23"/>
  <c r="W141" i="23"/>
  <c r="X141" i="23"/>
  <c r="Y141" i="23"/>
  <c r="Z141" i="23"/>
  <c r="AA141" i="23"/>
  <c r="AB141" i="23"/>
  <c r="AC141" i="23"/>
  <c r="AD141" i="23"/>
  <c r="AE141" i="23"/>
  <c r="AF141" i="23"/>
  <c r="AG141" i="23"/>
  <c r="AH141" i="23"/>
  <c r="AI141" i="23"/>
  <c r="AJ141" i="23"/>
  <c r="AK141" i="23"/>
  <c r="AL141" i="23"/>
  <c r="AM141" i="23"/>
  <c r="AN141" i="23"/>
  <c r="AO141" i="23"/>
  <c r="AP141" i="23"/>
  <c r="AQ141" i="23"/>
  <c r="M140" i="23"/>
  <c r="N140" i="23"/>
  <c r="O140" i="23"/>
  <c r="P140" i="23"/>
  <c r="Q140" i="23"/>
  <c r="R140" i="23"/>
  <c r="S140" i="23"/>
  <c r="T140" i="23"/>
  <c r="U140" i="23"/>
  <c r="V140" i="23"/>
  <c r="W140" i="23"/>
  <c r="X140" i="23"/>
  <c r="Y140" i="23"/>
  <c r="Z140" i="23"/>
  <c r="AA140" i="23"/>
  <c r="AB140" i="23"/>
  <c r="AC140" i="23"/>
  <c r="AD140" i="23"/>
  <c r="AE140" i="23"/>
  <c r="AF140" i="23"/>
  <c r="AG140" i="23"/>
  <c r="AH140" i="23"/>
  <c r="AI140" i="23"/>
  <c r="AJ140" i="23"/>
  <c r="AK140" i="23"/>
  <c r="AL140" i="23"/>
  <c r="AM140" i="23"/>
  <c r="AN140" i="23"/>
  <c r="AO140" i="23"/>
  <c r="AP140" i="23"/>
  <c r="AQ140" i="23"/>
  <c r="P139" i="23"/>
  <c r="Q139" i="23"/>
  <c r="R139" i="23"/>
  <c r="S139" i="23"/>
  <c r="T139" i="23"/>
  <c r="U139" i="23"/>
  <c r="V139" i="23"/>
  <c r="W139" i="23"/>
  <c r="X139" i="23"/>
  <c r="Y139" i="23"/>
  <c r="Z139" i="23"/>
  <c r="AA139" i="23"/>
  <c r="AB139" i="23"/>
  <c r="AC139" i="23"/>
  <c r="AD139" i="23"/>
  <c r="AE139" i="23"/>
  <c r="AF139" i="23"/>
  <c r="AG139" i="23"/>
  <c r="AH139" i="23"/>
  <c r="AI139" i="23"/>
  <c r="AJ139" i="23"/>
  <c r="AK139" i="23"/>
  <c r="AL139" i="23"/>
  <c r="AM139" i="23"/>
  <c r="AN139" i="23"/>
  <c r="AO139" i="23"/>
  <c r="AP139" i="23"/>
  <c r="AQ139" i="23"/>
  <c r="N139" i="23"/>
  <c r="O139" i="23"/>
  <c r="N195" i="23"/>
  <c r="N196" i="23"/>
  <c r="N197" i="23"/>
  <c r="N198" i="23"/>
  <c r="N201" i="23"/>
  <c r="N202" i="23"/>
  <c r="N203" i="23"/>
  <c r="N204" i="23"/>
  <c r="N208" i="23"/>
  <c r="N209" i="23"/>
  <c r="D275" i="23"/>
  <c r="D289" i="23" s="1"/>
  <c r="E275" i="23"/>
  <c r="F275" i="23"/>
  <c r="G275" i="23"/>
  <c r="H275" i="23"/>
  <c r="I275" i="23"/>
  <c r="J275" i="23"/>
  <c r="K275" i="23"/>
  <c r="L275" i="23"/>
  <c r="M275" i="23"/>
  <c r="N275" i="23"/>
  <c r="O275" i="23"/>
  <c r="P275" i="23"/>
  <c r="Q275" i="23"/>
  <c r="R275" i="23"/>
  <c r="S275" i="23"/>
  <c r="T275" i="23"/>
  <c r="U275" i="23"/>
  <c r="V275" i="23"/>
  <c r="W275" i="23"/>
  <c r="X275" i="23"/>
  <c r="Y275" i="23"/>
  <c r="Z275" i="23"/>
  <c r="AA275" i="23"/>
  <c r="AB275" i="23"/>
  <c r="AC275" i="23"/>
  <c r="AD275" i="23"/>
  <c r="AE275" i="23"/>
  <c r="AF275" i="23"/>
  <c r="AG275" i="23"/>
  <c r="AH275" i="23"/>
  <c r="AI275" i="23"/>
  <c r="AJ275" i="23"/>
  <c r="AK275" i="23"/>
  <c r="AL275" i="23"/>
  <c r="AM275" i="23"/>
  <c r="AN275" i="23"/>
  <c r="AO275" i="23"/>
  <c r="AP275" i="23"/>
  <c r="AQ275" i="23"/>
  <c r="D274" i="23"/>
  <c r="D288" i="23" s="1"/>
  <c r="E274" i="23"/>
  <c r="F274" i="23"/>
  <c r="G274" i="23"/>
  <c r="H274" i="23"/>
  <c r="I274" i="23"/>
  <c r="J274" i="23"/>
  <c r="K274" i="23"/>
  <c r="L274" i="23"/>
  <c r="M274" i="23"/>
  <c r="N274" i="23"/>
  <c r="O274" i="23"/>
  <c r="P274" i="23"/>
  <c r="Q274" i="23"/>
  <c r="R274" i="23"/>
  <c r="S274" i="23"/>
  <c r="T274" i="23"/>
  <c r="U274" i="23"/>
  <c r="V274" i="23"/>
  <c r="W274" i="23"/>
  <c r="X274" i="23"/>
  <c r="Y274" i="23"/>
  <c r="Z274" i="23"/>
  <c r="AA274" i="23"/>
  <c r="AB274" i="23"/>
  <c r="AC274" i="23"/>
  <c r="AD274" i="23"/>
  <c r="AE274" i="23"/>
  <c r="AF274" i="23"/>
  <c r="AG274" i="23"/>
  <c r="AH274" i="23"/>
  <c r="AI274" i="23"/>
  <c r="AJ274" i="23"/>
  <c r="AK274" i="23"/>
  <c r="AL274" i="23"/>
  <c r="AM274" i="23"/>
  <c r="AN274" i="23"/>
  <c r="AO274" i="23"/>
  <c r="AP274" i="23"/>
  <c r="AQ274" i="23"/>
  <c r="D273" i="23"/>
  <c r="D287" i="23" s="1"/>
  <c r="E273" i="23"/>
  <c r="F273" i="23"/>
  <c r="G273" i="23"/>
  <c r="H273" i="23"/>
  <c r="I273" i="23"/>
  <c r="J273" i="23"/>
  <c r="K273" i="23"/>
  <c r="L273" i="23"/>
  <c r="M273" i="23"/>
  <c r="N273" i="23"/>
  <c r="O273" i="23"/>
  <c r="P273" i="23"/>
  <c r="Q273" i="23"/>
  <c r="R273" i="23"/>
  <c r="S273" i="23"/>
  <c r="T273" i="23"/>
  <c r="U273" i="23"/>
  <c r="V273" i="23"/>
  <c r="W273" i="23"/>
  <c r="X273" i="23"/>
  <c r="Y273" i="23"/>
  <c r="Z273" i="23"/>
  <c r="AA273" i="23"/>
  <c r="AB273" i="23"/>
  <c r="AC273" i="23"/>
  <c r="AD273" i="23"/>
  <c r="AE273" i="23"/>
  <c r="AF273" i="23"/>
  <c r="AG273" i="23"/>
  <c r="AH273" i="23"/>
  <c r="AI273" i="23"/>
  <c r="AJ273" i="23"/>
  <c r="AK273" i="23"/>
  <c r="AL273" i="23"/>
  <c r="AM273" i="23"/>
  <c r="AN273" i="23"/>
  <c r="AO273" i="23"/>
  <c r="AP273" i="23"/>
  <c r="AQ273" i="23"/>
  <c r="D272" i="23"/>
  <c r="D286" i="23" s="1"/>
  <c r="E272" i="23"/>
  <c r="F272" i="23"/>
  <c r="G272" i="23"/>
  <c r="H272" i="23"/>
  <c r="I272" i="23"/>
  <c r="J272" i="23"/>
  <c r="K272" i="23"/>
  <c r="L272" i="23"/>
  <c r="M272" i="23"/>
  <c r="N272" i="23"/>
  <c r="O272" i="23"/>
  <c r="P272" i="23"/>
  <c r="Q272" i="23"/>
  <c r="R272" i="23"/>
  <c r="S272" i="23"/>
  <c r="T272" i="23"/>
  <c r="U272" i="23"/>
  <c r="V272" i="23"/>
  <c r="W272" i="23"/>
  <c r="X272" i="23"/>
  <c r="Y272" i="23"/>
  <c r="Z272" i="23"/>
  <c r="AA272" i="23"/>
  <c r="AB272" i="23"/>
  <c r="AC272" i="23"/>
  <c r="AD272" i="23"/>
  <c r="AE272" i="23"/>
  <c r="AF272" i="23"/>
  <c r="AG272" i="23"/>
  <c r="AH272" i="23"/>
  <c r="AI272" i="23"/>
  <c r="AJ272" i="23"/>
  <c r="AK272" i="23"/>
  <c r="AL272" i="23"/>
  <c r="AM272" i="23"/>
  <c r="AN272" i="23"/>
  <c r="AO272" i="23"/>
  <c r="AP272" i="23"/>
  <c r="AQ272" i="23"/>
  <c r="D271" i="23"/>
  <c r="D285" i="23" s="1"/>
  <c r="E271" i="23"/>
  <c r="F271" i="23"/>
  <c r="G271" i="23"/>
  <c r="H271" i="23"/>
  <c r="I271" i="23"/>
  <c r="J271" i="23"/>
  <c r="K271" i="23"/>
  <c r="L271" i="23"/>
  <c r="M271" i="23"/>
  <c r="N271" i="23"/>
  <c r="O271" i="23"/>
  <c r="P271" i="23"/>
  <c r="Q271" i="23"/>
  <c r="R271" i="23"/>
  <c r="S271" i="23"/>
  <c r="T271" i="23"/>
  <c r="U271" i="23"/>
  <c r="V271" i="23"/>
  <c r="W271" i="23"/>
  <c r="X271" i="23"/>
  <c r="Y271" i="23"/>
  <c r="Z271" i="23"/>
  <c r="AA271" i="23"/>
  <c r="AB271" i="23"/>
  <c r="AC271" i="23"/>
  <c r="AD271" i="23"/>
  <c r="AE271" i="23"/>
  <c r="AF271" i="23"/>
  <c r="AG271" i="23"/>
  <c r="AH271" i="23"/>
  <c r="AI271" i="23"/>
  <c r="AJ271" i="23"/>
  <c r="AK271" i="23"/>
  <c r="AL271" i="23"/>
  <c r="AM271" i="23"/>
  <c r="AN271" i="23"/>
  <c r="AO271" i="23"/>
  <c r="AP271" i="23"/>
  <c r="AQ271" i="23"/>
  <c r="D270" i="23"/>
  <c r="D284" i="23" s="1"/>
  <c r="E270" i="23"/>
  <c r="F270" i="23"/>
  <c r="G270" i="23"/>
  <c r="H270" i="23"/>
  <c r="I270" i="23"/>
  <c r="J270" i="23"/>
  <c r="K270" i="23"/>
  <c r="L270" i="23"/>
  <c r="M270" i="23"/>
  <c r="N270" i="23"/>
  <c r="O270" i="23"/>
  <c r="P270" i="23"/>
  <c r="Q270" i="23"/>
  <c r="R270" i="23"/>
  <c r="S270" i="23"/>
  <c r="T270" i="23"/>
  <c r="U270" i="23"/>
  <c r="V270" i="23"/>
  <c r="W270" i="23"/>
  <c r="X270" i="23"/>
  <c r="Y270" i="23"/>
  <c r="Z270" i="23"/>
  <c r="AA270" i="23"/>
  <c r="AB270" i="23"/>
  <c r="AC270" i="23"/>
  <c r="AD270" i="23"/>
  <c r="AE270" i="23"/>
  <c r="AF270" i="23"/>
  <c r="AG270" i="23"/>
  <c r="AH270" i="23"/>
  <c r="AI270" i="23"/>
  <c r="AJ270" i="23"/>
  <c r="AK270" i="23"/>
  <c r="AL270" i="23"/>
  <c r="AM270" i="23"/>
  <c r="AN270" i="23"/>
  <c r="AO270" i="23"/>
  <c r="AP270" i="23"/>
  <c r="AQ270" i="23"/>
  <c r="D269" i="23"/>
  <c r="D283" i="23" s="1"/>
  <c r="E269" i="23"/>
  <c r="F269" i="23"/>
  <c r="G269" i="23"/>
  <c r="H269" i="23"/>
  <c r="I269" i="23"/>
  <c r="J269" i="23"/>
  <c r="K269" i="23"/>
  <c r="L269" i="23"/>
  <c r="M269" i="23"/>
  <c r="N269" i="23"/>
  <c r="O269" i="23"/>
  <c r="P269" i="23"/>
  <c r="Q269" i="23"/>
  <c r="R269" i="23"/>
  <c r="S269" i="23"/>
  <c r="T269" i="23"/>
  <c r="U269" i="23"/>
  <c r="V269" i="23"/>
  <c r="W269" i="23"/>
  <c r="X269" i="23"/>
  <c r="Y269" i="23"/>
  <c r="Z269" i="23"/>
  <c r="AA269" i="23"/>
  <c r="AB269" i="23"/>
  <c r="AC269" i="23"/>
  <c r="AD269" i="23"/>
  <c r="AE269" i="23"/>
  <c r="AF269" i="23"/>
  <c r="AG269" i="23"/>
  <c r="AH269" i="23"/>
  <c r="AI269" i="23"/>
  <c r="AJ269" i="23"/>
  <c r="AK269" i="23"/>
  <c r="AL269" i="23"/>
  <c r="AM269" i="23"/>
  <c r="AN269" i="23"/>
  <c r="AO269" i="23"/>
  <c r="AP269" i="23"/>
  <c r="AQ269" i="23"/>
  <c r="D268" i="23"/>
  <c r="D282" i="23" s="1"/>
  <c r="E268" i="23"/>
  <c r="F268" i="23"/>
  <c r="G268" i="23"/>
  <c r="H268" i="23"/>
  <c r="I268" i="23"/>
  <c r="J268" i="23"/>
  <c r="K268" i="23"/>
  <c r="L268" i="23"/>
  <c r="M268" i="23"/>
  <c r="N268" i="23"/>
  <c r="O268" i="23"/>
  <c r="P268" i="23"/>
  <c r="Q268" i="23"/>
  <c r="R268" i="23"/>
  <c r="S268" i="23"/>
  <c r="T268" i="23"/>
  <c r="U268" i="23"/>
  <c r="V268" i="23"/>
  <c r="W268" i="23"/>
  <c r="X268" i="23"/>
  <c r="Y268" i="23"/>
  <c r="Z268" i="23"/>
  <c r="AA268" i="23"/>
  <c r="AB268" i="23"/>
  <c r="AC268" i="23"/>
  <c r="AD268" i="23"/>
  <c r="AE268" i="23"/>
  <c r="AF268" i="23"/>
  <c r="AG268" i="23"/>
  <c r="AH268" i="23"/>
  <c r="AI268" i="23"/>
  <c r="AJ268" i="23"/>
  <c r="AK268" i="23"/>
  <c r="AL268" i="23"/>
  <c r="AM268" i="23"/>
  <c r="AN268" i="23"/>
  <c r="AO268" i="23"/>
  <c r="AP268" i="23"/>
  <c r="AQ268" i="23"/>
  <c r="D267" i="23"/>
  <c r="D281" i="23" s="1"/>
  <c r="E267" i="23"/>
  <c r="F267" i="23"/>
  <c r="G267" i="23"/>
  <c r="H267" i="23"/>
  <c r="I267" i="23"/>
  <c r="J267" i="23"/>
  <c r="K267" i="23"/>
  <c r="L267" i="23"/>
  <c r="M267" i="23"/>
  <c r="N267" i="23"/>
  <c r="O267" i="23"/>
  <c r="P267" i="23"/>
  <c r="Q267" i="23"/>
  <c r="R267" i="23"/>
  <c r="S267" i="23"/>
  <c r="T267" i="23"/>
  <c r="U267" i="23"/>
  <c r="V267" i="23"/>
  <c r="W267" i="23"/>
  <c r="X267" i="23"/>
  <c r="Y267" i="23"/>
  <c r="Z267" i="23"/>
  <c r="AA267" i="23"/>
  <c r="AB267" i="23"/>
  <c r="AC267" i="23"/>
  <c r="AD267" i="23"/>
  <c r="AE267" i="23"/>
  <c r="AF267" i="23"/>
  <c r="AG267" i="23"/>
  <c r="AH267" i="23"/>
  <c r="AI267" i="23"/>
  <c r="AJ267" i="23"/>
  <c r="AK267" i="23"/>
  <c r="AL267" i="23"/>
  <c r="AM267" i="23"/>
  <c r="AN267" i="23"/>
  <c r="AO267" i="23"/>
  <c r="AP267" i="23"/>
  <c r="AQ267" i="23"/>
  <c r="E266" i="23"/>
  <c r="F266" i="23"/>
  <c r="G266" i="23"/>
  <c r="H266" i="23"/>
  <c r="I266" i="23"/>
  <c r="J266" i="23"/>
  <c r="K266" i="23"/>
  <c r="L266" i="23"/>
  <c r="M266" i="23"/>
  <c r="N266" i="23"/>
  <c r="O266" i="23"/>
  <c r="P266" i="23"/>
  <c r="Q266" i="23"/>
  <c r="R266" i="23"/>
  <c r="S266" i="23"/>
  <c r="T266" i="23"/>
  <c r="U266" i="23"/>
  <c r="V266" i="23"/>
  <c r="W266" i="23"/>
  <c r="X266" i="23"/>
  <c r="Y266" i="23"/>
  <c r="Z266" i="23"/>
  <c r="AA266" i="23"/>
  <c r="AB266" i="23"/>
  <c r="AC266" i="23"/>
  <c r="AD266" i="23"/>
  <c r="AE266" i="23"/>
  <c r="AF266" i="23"/>
  <c r="AG266" i="23"/>
  <c r="AH266" i="23"/>
  <c r="AI266" i="23"/>
  <c r="AJ266" i="23"/>
  <c r="AK266" i="23"/>
  <c r="AL266" i="23"/>
  <c r="AM266" i="23"/>
  <c r="AN266" i="23"/>
  <c r="AO266" i="23"/>
  <c r="AP266" i="23"/>
  <c r="AQ266" i="23"/>
  <c r="D266" i="23"/>
  <c r="D280" i="23" s="1"/>
  <c r="Q265" i="23"/>
  <c r="R265" i="23"/>
  <c r="S265" i="23"/>
  <c r="T265" i="23"/>
  <c r="U265" i="23"/>
  <c r="V265" i="23"/>
  <c r="W265" i="23"/>
  <c r="X265" i="23"/>
  <c r="Y265" i="23"/>
  <c r="Z265" i="23"/>
  <c r="AA265" i="23"/>
  <c r="AB265" i="23"/>
  <c r="AC265" i="23"/>
  <c r="AD265" i="23"/>
  <c r="AE265" i="23"/>
  <c r="AF265" i="23"/>
  <c r="AG265" i="23"/>
  <c r="AH265" i="23"/>
  <c r="AI265" i="23"/>
  <c r="AJ265" i="23"/>
  <c r="AK265" i="23"/>
  <c r="AL265" i="23"/>
  <c r="AM265" i="23"/>
  <c r="AN265" i="23"/>
  <c r="AO265" i="23"/>
  <c r="AP265" i="23"/>
  <c r="AQ265" i="23"/>
  <c r="H265" i="23"/>
  <c r="I265" i="23"/>
  <c r="J265" i="23"/>
  <c r="K265" i="23"/>
  <c r="L265" i="23"/>
  <c r="M265" i="23"/>
  <c r="N265" i="23"/>
  <c r="O265" i="23"/>
  <c r="P265" i="23"/>
  <c r="E265" i="23"/>
  <c r="F265" i="23"/>
  <c r="G265" i="23"/>
  <c r="D265" i="23"/>
  <c r="D279" i="23" s="1"/>
  <c r="D264" i="23"/>
  <c r="D278" i="23" s="1"/>
  <c r="E264" i="23"/>
  <c r="F264" i="23"/>
  <c r="G264" i="23"/>
  <c r="H264" i="23"/>
  <c r="I264" i="23"/>
  <c r="J264" i="23"/>
  <c r="K264" i="23"/>
  <c r="L264" i="23"/>
  <c r="M264" i="23"/>
  <c r="N264" i="23"/>
  <c r="O264" i="23"/>
  <c r="P264" i="23"/>
  <c r="Q264" i="23"/>
  <c r="R264" i="23"/>
  <c r="S264" i="23"/>
  <c r="T264" i="23"/>
  <c r="U264" i="23"/>
  <c r="V264" i="23"/>
  <c r="W264" i="23"/>
  <c r="X264" i="23"/>
  <c r="Y264" i="23"/>
  <c r="Z264" i="23"/>
  <c r="AA264" i="23"/>
  <c r="AB264" i="23"/>
  <c r="AC264" i="23"/>
  <c r="AD264" i="23"/>
  <c r="AE264" i="23"/>
  <c r="AF264" i="23"/>
  <c r="AG264" i="23"/>
  <c r="AH264" i="23"/>
  <c r="AI264" i="23"/>
  <c r="AJ264" i="23"/>
  <c r="AK264" i="23"/>
  <c r="AL264" i="23"/>
  <c r="AM264" i="23"/>
  <c r="AN264" i="23"/>
  <c r="AO264" i="23"/>
  <c r="AP264" i="23"/>
  <c r="AQ264" i="23"/>
  <c r="J251" i="23" l="1"/>
  <c r="J252" i="23"/>
  <c r="J253" i="23"/>
  <c r="J254" i="23"/>
  <c r="J255" i="23"/>
  <c r="J256" i="23"/>
  <c r="J257" i="23"/>
  <c r="J258" i="23"/>
  <c r="J259" i="23"/>
  <c r="J260" i="23"/>
  <c r="J261" i="23"/>
  <c r="J250" i="23"/>
  <c r="J236" i="23"/>
  <c r="J237" i="23"/>
  <c r="J238" i="23"/>
  <c r="J239" i="23"/>
  <c r="J240" i="23"/>
  <c r="J241" i="23"/>
  <c r="J242" i="23"/>
  <c r="J243" i="23"/>
  <c r="J244" i="23"/>
  <c r="J245" i="23"/>
  <c r="J246" i="23"/>
  <c r="J247" i="23"/>
  <c r="C228" i="23"/>
  <c r="C229" i="23" s="1"/>
  <c r="C230" i="23" s="1"/>
  <c r="C231" i="23" s="1"/>
  <c r="C232" i="23" s="1"/>
  <c r="E223" i="23"/>
  <c r="E232" i="23" s="1"/>
  <c r="F223" i="23"/>
  <c r="F232" i="23" s="1"/>
  <c r="G223" i="23"/>
  <c r="G232" i="23" s="1"/>
  <c r="E222" i="23"/>
  <c r="E231" i="23" s="1"/>
  <c r="F222" i="23"/>
  <c r="F231" i="23" s="1"/>
  <c r="G222" i="23"/>
  <c r="G231" i="23" s="1"/>
  <c r="E221" i="23"/>
  <c r="E230" i="23" s="1"/>
  <c r="F221" i="23"/>
  <c r="F230" i="23" s="1"/>
  <c r="G221" i="23"/>
  <c r="G230" i="23" s="1"/>
  <c r="E220" i="23"/>
  <c r="E229" i="23" s="1"/>
  <c r="F220" i="23"/>
  <c r="F229" i="23" s="1"/>
  <c r="G220" i="23"/>
  <c r="G229" i="23" s="1"/>
  <c r="E219" i="23"/>
  <c r="E228" i="23" s="1"/>
  <c r="F219" i="23"/>
  <c r="F228" i="23" s="1"/>
  <c r="G219" i="23"/>
  <c r="G228" i="23" s="1"/>
  <c r="D219" i="23"/>
  <c r="D228" i="23" s="1"/>
  <c r="D220" i="23"/>
  <c r="D229" i="23" s="1"/>
  <c r="D221" i="23"/>
  <c r="D230" i="23" s="1"/>
  <c r="D222" i="23"/>
  <c r="D231" i="23" s="1"/>
  <c r="D223" i="23"/>
  <c r="D232" i="23" s="1"/>
  <c r="E218" i="23"/>
  <c r="E227" i="23" s="1"/>
  <c r="F218" i="23"/>
  <c r="F227" i="23" s="1"/>
  <c r="G218" i="23"/>
  <c r="G227" i="23" s="1"/>
  <c r="D218" i="23"/>
  <c r="D227" i="23" s="1"/>
  <c r="O217" i="23"/>
  <c r="O218" i="23"/>
  <c r="O219" i="23"/>
  <c r="O216" i="23"/>
  <c r="N217" i="23"/>
  <c r="N218" i="23"/>
  <c r="N219" i="23"/>
  <c r="N216" i="23"/>
  <c r="M217" i="23"/>
  <c r="M218" i="23"/>
  <c r="M219" i="23"/>
  <c r="M216" i="23"/>
  <c r="L217" i="23"/>
  <c r="L218" i="23"/>
  <c r="L219" i="23"/>
  <c r="L216" i="23"/>
  <c r="K216" i="23"/>
  <c r="J217" i="23"/>
  <c r="J218" i="23"/>
  <c r="J219" i="23"/>
  <c r="J216" i="23"/>
  <c r="K217" i="23"/>
  <c r="K218" i="23"/>
  <c r="K219" i="23"/>
  <c r="O209" i="23"/>
  <c r="O210" i="23"/>
  <c r="O211" i="23"/>
  <c r="O208" i="23"/>
  <c r="N210" i="23"/>
  <c r="N211" i="23"/>
  <c r="M209" i="23"/>
  <c r="M210" i="23"/>
  <c r="M211" i="23"/>
  <c r="M208" i="23"/>
  <c r="L209" i="23"/>
  <c r="L210" i="23"/>
  <c r="L211" i="23"/>
  <c r="L208" i="23"/>
  <c r="K208" i="23"/>
  <c r="K209" i="23"/>
  <c r="K210" i="23"/>
  <c r="K211" i="23"/>
  <c r="J209" i="23"/>
  <c r="J210" i="23"/>
  <c r="J211" i="23"/>
  <c r="J208" i="23"/>
  <c r="J201" i="23"/>
  <c r="C219" i="23"/>
  <c r="C220" i="23" s="1"/>
  <c r="C221" i="23" s="1"/>
  <c r="C222" i="23" s="1"/>
  <c r="C223" i="23" s="1"/>
  <c r="G211" i="23"/>
  <c r="H211" i="23"/>
  <c r="O202" i="23"/>
  <c r="O203" i="23"/>
  <c r="O204" i="23"/>
  <c r="O201" i="23"/>
  <c r="M202" i="23"/>
  <c r="M203" i="23"/>
  <c r="M204" i="23"/>
  <c r="M201" i="23"/>
  <c r="L202" i="23"/>
  <c r="L203" i="23"/>
  <c r="L204" i="23"/>
  <c r="L201" i="23"/>
  <c r="K202" i="23"/>
  <c r="K203" i="23"/>
  <c r="K204" i="23"/>
  <c r="K201" i="23"/>
  <c r="J202" i="23"/>
  <c r="J203" i="23"/>
  <c r="J204" i="23"/>
  <c r="O196" i="23"/>
  <c r="O197" i="23"/>
  <c r="O198" i="23"/>
  <c r="O195" i="23"/>
  <c r="M196" i="23"/>
  <c r="M197" i="23"/>
  <c r="M198" i="23"/>
  <c r="M195" i="23"/>
  <c r="F211" i="23" s="1"/>
  <c r="L196" i="23"/>
  <c r="L197" i="23"/>
  <c r="L198" i="23"/>
  <c r="L195" i="23"/>
  <c r="E211" i="23" s="1"/>
  <c r="K196" i="23"/>
  <c r="K197" i="23"/>
  <c r="K198" i="23"/>
  <c r="K195" i="23"/>
  <c r="D211" i="23" s="1"/>
  <c r="J195" i="23"/>
  <c r="C211" i="23" s="1"/>
  <c r="J196" i="23"/>
  <c r="J197" i="23"/>
  <c r="J198" i="23"/>
  <c r="K215" i="23"/>
  <c r="L215" i="23" s="1"/>
  <c r="M215" i="23" s="1"/>
  <c r="N215" i="23" s="1"/>
  <c r="O215" i="23" s="1"/>
  <c r="K207" i="23"/>
  <c r="L207" i="23" s="1"/>
  <c r="M207" i="23" s="1"/>
  <c r="K200" i="23"/>
  <c r="L200" i="23" s="1"/>
  <c r="M200" i="23" s="1"/>
  <c r="K194" i="23"/>
  <c r="L194" i="23" s="1"/>
  <c r="M194" i="23" s="1"/>
  <c r="D210" i="23"/>
  <c r="E210" i="23" s="1"/>
  <c r="F210" i="23" s="1"/>
  <c r="G210" i="23" s="1"/>
  <c r="H210" i="23" s="1"/>
  <c r="H135" i="23"/>
  <c r="E181" i="23"/>
  <c r="F181" i="23"/>
  <c r="G181" i="23"/>
  <c r="H181" i="23"/>
  <c r="I181" i="23"/>
  <c r="J181" i="23"/>
  <c r="K181" i="23"/>
  <c r="L181" i="23"/>
  <c r="M181" i="23"/>
  <c r="E182" i="23"/>
  <c r="F182" i="23"/>
  <c r="G182" i="23"/>
  <c r="H182" i="23"/>
  <c r="I182" i="23"/>
  <c r="J182" i="23"/>
  <c r="K182" i="23"/>
  <c r="L182" i="23"/>
  <c r="E183" i="23"/>
  <c r="F183" i="23"/>
  <c r="G183" i="23"/>
  <c r="H183" i="23"/>
  <c r="I183" i="23"/>
  <c r="J183" i="23"/>
  <c r="K183" i="23"/>
  <c r="L183" i="23"/>
  <c r="E184" i="23"/>
  <c r="F184" i="23"/>
  <c r="G184" i="23"/>
  <c r="H184" i="23"/>
  <c r="I184" i="23"/>
  <c r="J184" i="23"/>
  <c r="K184" i="23"/>
  <c r="L184" i="23"/>
  <c r="E185" i="23"/>
  <c r="F185" i="23"/>
  <c r="G185" i="23"/>
  <c r="H185" i="23"/>
  <c r="I185" i="23"/>
  <c r="J185" i="23"/>
  <c r="K185" i="23"/>
  <c r="L185" i="23"/>
  <c r="E186" i="23"/>
  <c r="F186" i="23"/>
  <c r="G186" i="23"/>
  <c r="H186" i="23"/>
  <c r="I186" i="23"/>
  <c r="J186" i="23"/>
  <c r="K186" i="23"/>
  <c r="L186" i="23"/>
  <c r="E187" i="23"/>
  <c r="F187" i="23"/>
  <c r="G187" i="23"/>
  <c r="H187" i="23"/>
  <c r="I187" i="23"/>
  <c r="J187" i="23"/>
  <c r="K187" i="23"/>
  <c r="L187" i="23"/>
  <c r="E188" i="23"/>
  <c r="F188" i="23"/>
  <c r="G188" i="23"/>
  <c r="H188" i="23"/>
  <c r="I188" i="23"/>
  <c r="J188" i="23"/>
  <c r="K188" i="23"/>
  <c r="L188" i="23"/>
  <c r="E189" i="23"/>
  <c r="F189" i="23"/>
  <c r="G189" i="23"/>
  <c r="H189" i="23"/>
  <c r="I189" i="23"/>
  <c r="J189" i="23"/>
  <c r="K189" i="23"/>
  <c r="L189" i="23"/>
  <c r="E190" i="23"/>
  <c r="F190" i="23"/>
  <c r="G190" i="23"/>
  <c r="H190" i="23"/>
  <c r="I190" i="23"/>
  <c r="J190" i="23"/>
  <c r="K190" i="23"/>
  <c r="L190" i="23"/>
  <c r="E191" i="23"/>
  <c r="F191" i="23"/>
  <c r="G191" i="23"/>
  <c r="H191" i="23"/>
  <c r="I191" i="23"/>
  <c r="J191" i="23"/>
  <c r="K191" i="23"/>
  <c r="L191" i="23"/>
  <c r="E192" i="23"/>
  <c r="F192" i="23"/>
  <c r="G192" i="23"/>
  <c r="H192" i="23"/>
  <c r="I192" i="23"/>
  <c r="J192" i="23"/>
  <c r="K192" i="23"/>
  <c r="L192" i="23"/>
  <c r="D182" i="23"/>
  <c r="G197" i="23" s="1"/>
  <c r="D183" i="23"/>
  <c r="G198" i="23" s="1"/>
  <c r="D184" i="23"/>
  <c r="G199" i="23" s="1"/>
  <c r="D185" i="23"/>
  <c r="G200" i="23" s="1"/>
  <c r="D186" i="23"/>
  <c r="G201" i="23" s="1"/>
  <c r="D187" i="23"/>
  <c r="G202" i="23" s="1"/>
  <c r="D188" i="23"/>
  <c r="G203" i="23" s="1"/>
  <c r="D189" i="23"/>
  <c r="G204" i="23" s="1"/>
  <c r="D190" i="23"/>
  <c r="G205" i="23" s="1"/>
  <c r="D191" i="23"/>
  <c r="G206" i="23" s="1"/>
  <c r="D192" i="23"/>
  <c r="G207" i="23" s="1"/>
  <c r="D181" i="23"/>
  <c r="E167" i="23"/>
  <c r="F167" i="23"/>
  <c r="G167" i="23"/>
  <c r="H167" i="23"/>
  <c r="I167" i="23"/>
  <c r="J167" i="23"/>
  <c r="K167" i="23"/>
  <c r="L167" i="23"/>
  <c r="E168" i="23"/>
  <c r="F168" i="23"/>
  <c r="G168" i="23"/>
  <c r="H168" i="23"/>
  <c r="I168" i="23"/>
  <c r="J168" i="23"/>
  <c r="K168" i="23"/>
  <c r="L168" i="23"/>
  <c r="E169" i="23"/>
  <c r="F169" i="23"/>
  <c r="G169" i="23"/>
  <c r="H169" i="23"/>
  <c r="I169" i="23"/>
  <c r="J169" i="23"/>
  <c r="K169" i="23"/>
  <c r="L169" i="23"/>
  <c r="E170" i="23"/>
  <c r="F170" i="23"/>
  <c r="G170" i="23"/>
  <c r="H170" i="23"/>
  <c r="I170" i="23"/>
  <c r="J170" i="23"/>
  <c r="K170" i="23"/>
  <c r="L170" i="23"/>
  <c r="E171" i="23"/>
  <c r="F171" i="23"/>
  <c r="G171" i="23"/>
  <c r="H171" i="23"/>
  <c r="I171" i="23"/>
  <c r="J171" i="23"/>
  <c r="K171" i="23"/>
  <c r="L171" i="23"/>
  <c r="E172" i="23"/>
  <c r="F172" i="23"/>
  <c r="G172" i="23"/>
  <c r="H172" i="23"/>
  <c r="I172" i="23"/>
  <c r="J172" i="23"/>
  <c r="K172" i="23"/>
  <c r="L172" i="23"/>
  <c r="E173" i="23"/>
  <c r="F173" i="23"/>
  <c r="G173" i="23"/>
  <c r="H173" i="23"/>
  <c r="I173" i="23"/>
  <c r="J173" i="23"/>
  <c r="K173" i="23"/>
  <c r="L173" i="23"/>
  <c r="E174" i="23"/>
  <c r="F174" i="23"/>
  <c r="G174" i="23"/>
  <c r="H174" i="23"/>
  <c r="I174" i="23"/>
  <c r="J174" i="23"/>
  <c r="K174" i="23"/>
  <c r="L174" i="23"/>
  <c r="E175" i="23"/>
  <c r="F175" i="23"/>
  <c r="G175" i="23"/>
  <c r="H175" i="23"/>
  <c r="I175" i="23"/>
  <c r="J175" i="23"/>
  <c r="K175" i="23"/>
  <c r="L175" i="23"/>
  <c r="E176" i="23"/>
  <c r="F176" i="23"/>
  <c r="G176" i="23"/>
  <c r="H176" i="23"/>
  <c r="I176" i="23"/>
  <c r="J176" i="23"/>
  <c r="K176" i="23"/>
  <c r="L176" i="23"/>
  <c r="E177" i="23"/>
  <c r="F177" i="23"/>
  <c r="G177" i="23"/>
  <c r="H177" i="23"/>
  <c r="I177" i="23"/>
  <c r="J177" i="23"/>
  <c r="K177" i="23"/>
  <c r="L177" i="23"/>
  <c r="E178" i="23"/>
  <c r="F178" i="23"/>
  <c r="G178" i="23"/>
  <c r="H178" i="23"/>
  <c r="I178" i="23"/>
  <c r="J178" i="23"/>
  <c r="K178" i="23"/>
  <c r="L178" i="23"/>
  <c r="D168" i="23"/>
  <c r="F197" i="23" s="1"/>
  <c r="D169" i="23"/>
  <c r="F198" i="23" s="1"/>
  <c r="D170" i="23"/>
  <c r="F199" i="23" s="1"/>
  <c r="D171" i="23"/>
  <c r="F200" i="23" s="1"/>
  <c r="D172" i="23"/>
  <c r="F201" i="23" s="1"/>
  <c r="D173" i="23"/>
  <c r="F202" i="23" s="1"/>
  <c r="D174" i="23"/>
  <c r="F203" i="23" s="1"/>
  <c r="D175" i="23"/>
  <c r="F204" i="23" s="1"/>
  <c r="D176" i="23"/>
  <c r="F205" i="23" s="1"/>
  <c r="D177" i="23"/>
  <c r="F206" i="23" s="1"/>
  <c r="D178" i="23"/>
  <c r="F207" i="23" s="1"/>
  <c r="D153" i="23"/>
  <c r="E196" i="23" s="1"/>
  <c r="E153" i="23"/>
  <c r="F153" i="23"/>
  <c r="G153" i="23"/>
  <c r="H153" i="23"/>
  <c r="I153" i="23"/>
  <c r="J153" i="23"/>
  <c r="K153" i="23"/>
  <c r="L153" i="23"/>
  <c r="E154" i="23"/>
  <c r="F154" i="23"/>
  <c r="G154" i="23"/>
  <c r="H154" i="23"/>
  <c r="I154" i="23"/>
  <c r="J154" i="23"/>
  <c r="K154" i="23"/>
  <c r="L154" i="23"/>
  <c r="E155" i="23"/>
  <c r="F155" i="23"/>
  <c r="G155" i="23"/>
  <c r="H155" i="23"/>
  <c r="I155" i="23"/>
  <c r="J155" i="23"/>
  <c r="K155" i="23"/>
  <c r="L155" i="23"/>
  <c r="E156" i="23"/>
  <c r="F156" i="23"/>
  <c r="G156" i="23"/>
  <c r="H156" i="23"/>
  <c r="I156" i="23"/>
  <c r="J156" i="23"/>
  <c r="K156" i="23"/>
  <c r="L156" i="23"/>
  <c r="E157" i="23"/>
  <c r="F157" i="23"/>
  <c r="G157" i="23"/>
  <c r="H157" i="23"/>
  <c r="I157" i="23"/>
  <c r="J157" i="23"/>
  <c r="K157" i="23"/>
  <c r="L157" i="23"/>
  <c r="E158" i="23"/>
  <c r="F158" i="23"/>
  <c r="G158" i="23"/>
  <c r="H158" i="23"/>
  <c r="I158" i="23"/>
  <c r="J158" i="23"/>
  <c r="K158" i="23"/>
  <c r="L158" i="23"/>
  <c r="E159" i="23"/>
  <c r="F159" i="23"/>
  <c r="G159" i="23"/>
  <c r="H159" i="23"/>
  <c r="I159" i="23"/>
  <c r="J159" i="23"/>
  <c r="K159" i="23"/>
  <c r="L159" i="23"/>
  <c r="E160" i="23"/>
  <c r="F160" i="23"/>
  <c r="G160" i="23"/>
  <c r="H160" i="23"/>
  <c r="I160" i="23"/>
  <c r="J160" i="23"/>
  <c r="K160" i="23"/>
  <c r="L160" i="23"/>
  <c r="E161" i="23"/>
  <c r="F161" i="23"/>
  <c r="G161" i="23"/>
  <c r="H161" i="23"/>
  <c r="I161" i="23"/>
  <c r="J161" i="23"/>
  <c r="K161" i="23"/>
  <c r="L161" i="23"/>
  <c r="E162" i="23"/>
  <c r="F162" i="23"/>
  <c r="G162" i="23"/>
  <c r="H162" i="23"/>
  <c r="I162" i="23"/>
  <c r="J162" i="23"/>
  <c r="K162" i="23"/>
  <c r="L162" i="23"/>
  <c r="E163" i="23"/>
  <c r="F163" i="23"/>
  <c r="G163" i="23"/>
  <c r="H163" i="23"/>
  <c r="I163" i="23"/>
  <c r="J163" i="23"/>
  <c r="K163" i="23"/>
  <c r="L163" i="23"/>
  <c r="D154" i="23"/>
  <c r="E197" i="23" s="1"/>
  <c r="D155" i="23"/>
  <c r="E198" i="23" s="1"/>
  <c r="D156" i="23"/>
  <c r="E199" i="23" s="1"/>
  <c r="D157" i="23"/>
  <c r="E200" i="23" s="1"/>
  <c r="D158" i="23"/>
  <c r="E201" i="23" s="1"/>
  <c r="D159" i="23"/>
  <c r="E202" i="23" s="1"/>
  <c r="D160" i="23"/>
  <c r="E203" i="23" s="1"/>
  <c r="D161" i="23"/>
  <c r="E204" i="23" s="1"/>
  <c r="D162" i="23"/>
  <c r="E205" i="23" s="1"/>
  <c r="D163" i="23"/>
  <c r="E206" i="23" s="1"/>
  <c r="D140" i="23"/>
  <c r="D197" i="23" s="1"/>
  <c r="D139" i="23"/>
  <c r="D196" i="23" s="1"/>
  <c r="E139" i="23"/>
  <c r="F139" i="23"/>
  <c r="G139" i="23"/>
  <c r="H139" i="23"/>
  <c r="I139" i="23"/>
  <c r="J139" i="23"/>
  <c r="K139" i="23"/>
  <c r="L139" i="23"/>
  <c r="M139" i="23"/>
  <c r="E140" i="23"/>
  <c r="F140" i="23"/>
  <c r="G140" i="23"/>
  <c r="H140" i="23"/>
  <c r="I140" i="23"/>
  <c r="J140" i="23"/>
  <c r="K140" i="23"/>
  <c r="L140" i="23"/>
  <c r="E141" i="23"/>
  <c r="F141" i="23"/>
  <c r="G141" i="23"/>
  <c r="H141" i="23"/>
  <c r="I141" i="23"/>
  <c r="J141" i="23"/>
  <c r="K141" i="23"/>
  <c r="L141" i="23"/>
  <c r="E142" i="23"/>
  <c r="F142" i="23"/>
  <c r="G142" i="23"/>
  <c r="H142" i="23"/>
  <c r="I142" i="23"/>
  <c r="J142" i="23"/>
  <c r="K142" i="23"/>
  <c r="L142" i="23"/>
  <c r="E143" i="23"/>
  <c r="F143" i="23"/>
  <c r="G143" i="23"/>
  <c r="H143" i="23"/>
  <c r="I143" i="23"/>
  <c r="J143" i="23"/>
  <c r="K143" i="23"/>
  <c r="L143" i="23"/>
  <c r="E144" i="23"/>
  <c r="F144" i="23"/>
  <c r="G144" i="23"/>
  <c r="H144" i="23"/>
  <c r="I144" i="23"/>
  <c r="J144" i="23"/>
  <c r="K144" i="23"/>
  <c r="L144" i="23"/>
  <c r="E145" i="23"/>
  <c r="F145" i="23"/>
  <c r="G145" i="23"/>
  <c r="H145" i="23"/>
  <c r="I145" i="23"/>
  <c r="J145" i="23"/>
  <c r="K145" i="23"/>
  <c r="L145" i="23"/>
  <c r="E146" i="23"/>
  <c r="F146" i="23"/>
  <c r="G146" i="23"/>
  <c r="H146" i="23"/>
  <c r="I146" i="23"/>
  <c r="J146" i="23"/>
  <c r="K146" i="23"/>
  <c r="L146" i="23"/>
  <c r="E147" i="23"/>
  <c r="F147" i="23"/>
  <c r="G147" i="23"/>
  <c r="H147" i="23"/>
  <c r="I147" i="23"/>
  <c r="J147" i="23"/>
  <c r="K147" i="23"/>
  <c r="L147" i="23"/>
  <c r="E148" i="23"/>
  <c r="F148" i="23"/>
  <c r="G148" i="23"/>
  <c r="H148" i="23"/>
  <c r="I148" i="23"/>
  <c r="J148" i="23"/>
  <c r="K148" i="23"/>
  <c r="L148" i="23"/>
  <c r="E149" i="23"/>
  <c r="F149" i="23"/>
  <c r="G149" i="23"/>
  <c r="H149" i="23"/>
  <c r="I149" i="23"/>
  <c r="J149" i="23"/>
  <c r="K149" i="23"/>
  <c r="L149" i="23"/>
  <c r="E150" i="23"/>
  <c r="F150" i="23"/>
  <c r="G150" i="23"/>
  <c r="H150" i="23"/>
  <c r="I150" i="23"/>
  <c r="J150" i="23"/>
  <c r="K150" i="23"/>
  <c r="L150" i="23"/>
  <c r="D141" i="23"/>
  <c r="D198" i="23" s="1"/>
  <c r="D142" i="23"/>
  <c r="D199" i="23" s="1"/>
  <c r="D143" i="23"/>
  <c r="D200" i="23" s="1"/>
  <c r="D144" i="23"/>
  <c r="D201" i="23" s="1"/>
  <c r="D145" i="23"/>
  <c r="D202" i="23" s="1"/>
  <c r="D146" i="23"/>
  <c r="D203" i="23" s="1"/>
  <c r="D147" i="23"/>
  <c r="D204" i="23" s="1"/>
  <c r="D148" i="23"/>
  <c r="D205" i="23" s="1"/>
  <c r="D149" i="23"/>
  <c r="D206" i="23" s="1"/>
  <c r="D150" i="23"/>
  <c r="D207" i="23" s="1"/>
  <c r="N194" i="23" l="1"/>
  <c r="O194" i="23" s="1"/>
  <c r="D167" i="23"/>
  <c r="F196" i="23" s="1"/>
  <c r="G196" i="23"/>
  <c r="N200" i="23"/>
  <c r="O200" i="23" s="1"/>
  <c r="N207" i="23"/>
  <c r="O207" i="23" s="1"/>
  <c r="H134" i="23"/>
  <c r="C157" i="24" s="1"/>
  <c r="H133" i="23"/>
  <c r="C122" i="23" l="1"/>
  <c r="D122" i="23"/>
  <c r="E122" i="23"/>
  <c r="C123" i="23"/>
  <c r="D123" i="23"/>
  <c r="E123" i="23"/>
  <c r="C124" i="23"/>
  <c r="D124" i="23"/>
  <c r="E124" i="23"/>
  <c r="E121" i="23"/>
  <c r="D121" i="23"/>
  <c r="C121" i="23"/>
  <c r="E107" i="23"/>
  <c r="K107" i="23" s="1"/>
  <c r="E108" i="23"/>
  <c r="K108" i="23" s="1"/>
  <c r="E109" i="23"/>
  <c r="K109" i="23" s="1"/>
  <c r="E110" i="23"/>
  <c r="K110" i="23" s="1"/>
  <c r="E111" i="23"/>
  <c r="K111" i="23" s="1"/>
  <c r="E112" i="23"/>
  <c r="K112" i="23" s="1"/>
  <c r="E113" i="23"/>
  <c r="K113" i="23" s="1"/>
  <c r="E114" i="23"/>
  <c r="K114" i="23" s="1"/>
  <c r="E115" i="23"/>
  <c r="K115" i="23" s="1"/>
  <c r="E116" i="23"/>
  <c r="K116" i="23" s="1"/>
  <c r="E117" i="23"/>
  <c r="K117" i="23" s="1"/>
  <c r="D117" i="23"/>
  <c r="J117" i="23" s="1"/>
  <c r="D107" i="23"/>
  <c r="J107" i="23" s="1"/>
  <c r="D108" i="23"/>
  <c r="J108" i="23" s="1"/>
  <c r="D109" i="23"/>
  <c r="J109" i="23" s="1"/>
  <c r="D110" i="23"/>
  <c r="J110" i="23" s="1"/>
  <c r="D111" i="23"/>
  <c r="J111" i="23" s="1"/>
  <c r="D112" i="23"/>
  <c r="J112" i="23" s="1"/>
  <c r="D113" i="23"/>
  <c r="J113" i="23" s="1"/>
  <c r="D114" i="23"/>
  <c r="J114" i="23" s="1"/>
  <c r="D115" i="23"/>
  <c r="J115" i="23" s="1"/>
  <c r="D116" i="23"/>
  <c r="J116" i="23" s="1"/>
  <c r="E106" i="23"/>
  <c r="K106" i="23" s="1"/>
  <c r="D106" i="23"/>
  <c r="J106" i="23" s="1"/>
  <c r="C107" i="23"/>
  <c r="I107" i="23" s="1"/>
  <c r="C108" i="23"/>
  <c r="I108" i="23" s="1"/>
  <c r="C109" i="23"/>
  <c r="I109" i="23" s="1"/>
  <c r="C110" i="23"/>
  <c r="I110" i="23" s="1"/>
  <c r="C111" i="23"/>
  <c r="I111" i="23" s="1"/>
  <c r="C112" i="23"/>
  <c r="I112" i="23" s="1"/>
  <c r="C113" i="23"/>
  <c r="I113" i="23" s="1"/>
  <c r="C114" i="23"/>
  <c r="I114" i="23" s="1"/>
  <c r="C115" i="23"/>
  <c r="I115" i="23" s="1"/>
  <c r="C116" i="23"/>
  <c r="I116" i="23" s="1"/>
  <c r="C117" i="23"/>
  <c r="I117" i="23" s="1"/>
  <c r="C106" i="23"/>
  <c r="I106" i="23" s="1"/>
  <c r="B106" i="23"/>
  <c r="H106" i="23" s="1"/>
  <c r="B107" i="23"/>
  <c r="H107" i="23" s="1"/>
  <c r="B108" i="23"/>
  <c r="H108" i="23" s="1"/>
  <c r="B109" i="23"/>
  <c r="H109" i="23" s="1"/>
  <c r="B110" i="23"/>
  <c r="H110" i="23" s="1"/>
  <c r="B111" i="23"/>
  <c r="H111" i="23" s="1"/>
  <c r="B112" i="23"/>
  <c r="H112" i="23" s="1"/>
  <c r="B113" i="23"/>
  <c r="H113" i="23" s="1"/>
  <c r="B114" i="23"/>
  <c r="H114" i="23" s="1"/>
  <c r="B115" i="23"/>
  <c r="H115" i="23" s="1"/>
  <c r="B116" i="23"/>
  <c r="H116" i="23" s="1"/>
  <c r="B117" i="23"/>
  <c r="H117" i="23" s="1"/>
  <c r="B77" i="23"/>
  <c r="B69" i="23"/>
  <c r="H69" i="23" s="1"/>
  <c r="C69" i="23"/>
  <c r="I69" i="23" s="1"/>
  <c r="D69" i="23"/>
  <c r="J69" i="23" s="1"/>
  <c r="E69" i="23"/>
  <c r="K69" i="23" s="1"/>
  <c r="B70" i="23"/>
  <c r="H70" i="23" s="1"/>
  <c r="C70" i="23"/>
  <c r="I70" i="23" s="1"/>
  <c r="D70" i="23"/>
  <c r="J70" i="23" s="1"/>
  <c r="E70" i="23"/>
  <c r="K70" i="23" s="1"/>
  <c r="B71" i="23"/>
  <c r="H71" i="23" s="1"/>
  <c r="C71" i="23"/>
  <c r="I71" i="23" s="1"/>
  <c r="D71" i="23"/>
  <c r="J71" i="23" s="1"/>
  <c r="E71" i="23"/>
  <c r="K71" i="23" s="1"/>
  <c r="B72" i="23"/>
  <c r="H72" i="23" s="1"/>
  <c r="C72" i="23"/>
  <c r="I72" i="23" s="1"/>
  <c r="D72" i="23"/>
  <c r="J72" i="23" s="1"/>
  <c r="E72" i="23"/>
  <c r="K72" i="23" s="1"/>
  <c r="C77" i="23"/>
  <c r="D77" i="23"/>
  <c r="E77" i="23"/>
  <c r="H77" i="23"/>
  <c r="I77" i="23"/>
  <c r="J77" i="23"/>
  <c r="K77" i="23"/>
  <c r="B78" i="23"/>
  <c r="C78" i="23"/>
  <c r="D78" i="23"/>
  <c r="E78" i="23"/>
  <c r="H78" i="23"/>
  <c r="I78" i="23"/>
  <c r="J78" i="23"/>
  <c r="K78" i="23"/>
  <c r="B79" i="23"/>
  <c r="C79" i="23"/>
  <c r="D79" i="23"/>
  <c r="E79" i="23"/>
  <c r="H79" i="23"/>
  <c r="I79" i="23"/>
  <c r="J79" i="23"/>
  <c r="K79" i="23"/>
  <c r="B80" i="23"/>
  <c r="C80" i="23"/>
  <c r="D80" i="23"/>
  <c r="E80" i="23"/>
  <c r="H80" i="23"/>
  <c r="I80" i="23"/>
  <c r="J80" i="23"/>
  <c r="K80" i="23"/>
  <c r="B81" i="23"/>
  <c r="C81" i="23"/>
  <c r="D81" i="23"/>
  <c r="E81" i="23"/>
  <c r="H81" i="23"/>
  <c r="I81" i="23"/>
  <c r="J81" i="23"/>
  <c r="K81" i="23"/>
  <c r="B82" i="23"/>
  <c r="C82" i="23"/>
  <c r="D82" i="23"/>
  <c r="E82" i="23"/>
  <c r="H82" i="23"/>
  <c r="I82" i="23"/>
  <c r="J82" i="23"/>
  <c r="K82" i="23"/>
  <c r="B83" i="23"/>
  <c r="C83" i="23"/>
  <c r="D83" i="23"/>
  <c r="E83" i="23"/>
  <c r="H83" i="23"/>
  <c r="I83" i="23"/>
  <c r="J83" i="23"/>
  <c r="K83" i="23"/>
  <c r="B84" i="23"/>
  <c r="C84" i="23"/>
  <c r="D84" i="23"/>
  <c r="E84" i="23"/>
  <c r="H84" i="23"/>
  <c r="I84" i="23"/>
  <c r="J84" i="23"/>
  <c r="K84" i="23"/>
  <c r="B85" i="23"/>
  <c r="C85" i="23"/>
  <c r="D85" i="23"/>
  <c r="E85" i="23"/>
  <c r="H85" i="23"/>
  <c r="I85" i="23"/>
  <c r="J85" i="23"/>
  <c r="K85" i="23"/>
  <c r="B86" i="23"/>
  <c r="C86" i="23"/>
  <c r="D86" i="23"/>
  <c r="E86" i="23"/>
  <c r="H86" i="23"/>
  <c r="I86" i="23"/>
  <c r="J86" i="23"/>
  <c r="K86" i="23"/>
  <c r="B87" i="23"/>
  <c r="C87" i="23"/>
  <c r="D87" i="23"/>
  <c r="E87" i="23"/>
  <c r="H87" i="23"/>
  <c r="I87" i="23"/>
  <c r="J87" i="23"/>
  <c r="K87" i="23"/>
  <c r="B88" i="23"/>
  <c r="C88" i="23"/>
  <c r="D88" i="23"/>
  <c r="E88" i="23"/>
  <c r="H88" i="23"/>
  <c r="I88" i="23"/>
  <c r="J88" i="23"/>
  <c r="K88" i="23"/>
  <c r="B91" i="23"/>
  <c r="C91" i="23"/>
  <c r="D91" i="23"/>
  <c r="E91" i="23"/>
  <c r="H91" i="23"/>
  <c r="I91" i="23"/>
  <c r="J91" i="23"/>
  <c r="K91" i="23"/>
  <c r="B92" i="23"/>
  <c r="C92" i="23"/>
  <c r="D92" i="23"/>
  <c r="E92" i="23"/>
  <c r="H92" i="23"/>
  <c r="I92" i="23"/>
  <c r="J92" i="23"/>
  <c r="K92" i="23"/>
  <c r="B93" i="23"/>
  <c r="C93" i="23"/>
  <c r="D93" i="23"/>
  <c r="E93" i="23"/>
  <c r="H93" i="23"/>
  <c r="I93" i="23"/>
  <c r="J93" i="23"/>
  <c r="K93" i="23"/>
  <c r="B94" i="23"/>
  <c r="C94" i="23"/>
  <c r="D94" i="23"/>
  <c r="E94" i="23"/>
  <c r="H94" i="23"/>
  <c r="I94" i="23"/>
  <c r="J94" i="23"/>
  <c r="K94" i="23"/>
  <c r="B95" i="23"/>
  <c r="C95" i="23"/>
  <c r="D95" i="23"/>
  <c r="E95" i="23"/>
  <c r="H95" i="23"/>
  <c r="I95" i="23"/>
  <c r="J95" i="23"/>
  <c r="K95" i="23"/>
  <c r="B96" i="23"/>
  <c r="C96" i="23"/>
  <c r="D96" i="23"/>
  <c r="E96" i="23"/>
  <c r="H96" i="23"/>
  <c r="I96" i="23"/>
  <c r="J96" i="23"/>
  <c r="K96" i="23"/>
  <c r="B97" i="23"/>
  <c r="C97" i="23"/>
  <c r="D97" i="23"/>
  <c r="E97" i="23"/>
  <c r="H97" i="23"/>
  <c r="I97" i="23"/>
  <c r="J97" i="23"/>
  <c r="K97" i="23"/>
  <c r="B98" i="23"/>
  <c r="C98" i="23"/>
  <c r="D98" i="23"/>
  <c r="E98" i="23"/>
  <c r="H98" i="23"/>
  <c r="I98" i="23"/>
  <c r="J98" i="23"/>
  <c r="K98" i="23"/>
  <c r="B99" i="23"/>
  <c r="C99" i="23"/>
  <c r="D99" i="23"/>
  <c r="E99" i="23"/>
  <c r="H99" i="23"/>
  <c r="I99" i="23"/>
  <c r="J99" i="23"/>
  <c r="K99" i="23"/>
  <c r="B100" i="23"/>
  <c r="C100" i="23"/>
  <c r="D100" i="23"/>
  <c r="E100" i="23"/>
  <c r="H100" i="23"/>
  <c r="I100" i="23"/>
  <c r="J100" i="23"/>
  <c r="K100" i="23"/>
  <c r="B101" i="23"/>
  <c r="C101" i="23"/>
  <c r="D101" i="23"/>
  <c r="E101" i="23"/>
  <c r="H101" i="23"/>
  <c r="I101" i="23"/>
  <c r="J101" i="23"/>
  <c r="K101" i="23"/>
  <c r="B102" i="23"/>
  <c r="C102" i="23"/>
  <c r="D102" i="23"/>
  <c r="E102" i="23"/>
  <c r="H102" i="23"/>
  <c r="I102" i="23"/>
  <c r="J102" i="23"/>
  <c r="K102" i="23"/>
  <c r="A1461" i="21"/>
  <c r="A1462" i="21"/>
  <c r="A262" i="21"/>
  <c r="A263" i="21"/>
  <c r="A264" i="21"/>
  <c r="A265" i="21"/>
  <c r="A266" i="21"/>
  <c r="A267" i="21"/>
  <c r="A268" i="21"/>
  <c r="A269" i="21"/>
  <c r="A270" i="21"/>
  <c r="A271" i="21"/>
  <c r="A272" i="21"/>
  <c r="A273" i="21"/>
  <c r="A274" i="21"/>
  <c r="A275" i="21"/>
  <c r="A276" i="21"/>
  <c r="A277" i="21"/>
  <c r="A278" i="21"/>
  <c r="A279" i="21"/>
  <c r="A280" i="21"/>
  <c r="A281" i="21"/>
  <c r="A282" i="21"/>
  <c r="A283" i="21"/>
  <c r="A284" i="21"/>
  <c r="A285" i="21"/>
  <c r="A286" i="21"/>
  <c r="A287" i="21"/>
  <c r="A288" i="21"/>
  <c r="A289" i="21"/>
  <c r="A290" i="21"/>
  <c r="A291" i="21"/>
  <c r="A292" i="21"/>
  <c r="A293" i="21"/>
  <c r="A294" i="21"/>
  <c r="A295" i="21"/>
  <c r="A296" i="21"/>
  <c r="A297" i="21"/>
  <c r="A298" i="21"/>
  <c r="A299" i="21"/>
  <c r="A300" i="21"/>
  <c r="A301" i="21"/>
  <c r="A302" i="21"/>
  <c r="A303" i="21"/>
  <c r="A304" i="21"/>
  <c r="A305" i="21"/>
  <c r="A306" i="21"/>
  <c r="A307" i="21"/>
  <c r="A308" i="21"/>
  <c r="A309" i="21"/>
  <c r="A310" i="21"/>
  <c r="A311" i="21"/>
  <c r="A312" i="21"/>
  <c r="A313" i="21"/>
  <c r="A314" i="21"/>
  <c r="A315" i="21"/>
  <c r="A316" i="21"/>
  <c r="A317" i="21"/>
  <c r="A318" i="21"/>
  <c r="A319" i="21"/>
  <c r="A320" i="21"/>
  <c r="A321" i="21"/>
  <c r="A322" i="21"/>
  <c r="A323" i="21"/>
  <c r="A324" i="21"/>
  <c r="A325" i="21"/>
  <c r="A326" i="21"/>
  <c r="A327" i="21"/>
  <c r="A328" i="21"/>
  <c r="A329" i="21"/>
  <c r="A330" i="21"/>
  <c r="A331" i="21"/>
  <c r="A332" i="21"/>
  <c r="A333" i="21"/>
  <c r="A334" i="21"/>
  <c r="A335" i="21"/>
  <c r="A336" i="21"/>
  <c r="A337" i="21"/>
  <c r="A338" i="21"/>
  <c r="A339" i="21"/>
  <c r="A340" i="21"/>
  <c r="A341" i="21"/>
  <c r="A342" i="21"/>
  <c r="A343" i="21"/>
  <c r="A344" i="21"/>
  <c r="A345" i="21"/>
  <c r="A346" i="21"/>
  <c r="A347" i="21"/>
  <c r="A348" i="21"/>
  <c r="A349" i="21"/>
  <c r="A350" i="21"/>
  <c r="A351" i="21"/>
  <c r="A352" i="21"/>
  <c r="A353" i="21"/>
  <c r="A354" i="21"/>
  <c r="A355" i="21"/>
  <c r="A356" i="21"/>
  <c r="A357" i="21"/>
  <c r="A358" i="21"/>
  <c r="A359" i="21"/>
  <c r="A360" i="21"/>
  <c r="A361" i="21"/>
  <c r="A362" i="21"/>
  <c r="A363" i="21"/>
  <c r="A364" i="21"/>
  <c r="A365" i="21"/>
  <c r="A366" i="21"/>
  <c r="A367" i="21"/>
  <c r="A368" i="21"/>
  <c r="A369" i="21"/>
  <c r="A370" i="21"/>
  <c r="A371" i="21"/>
  <c r="A372" i="21"/>
  <c r="A373" i="21"/>
  <c r="A374" i="21"/>
  <c r="A375" i="21"/>
  <c r="A376" i="21"/>
  <c r="A377" i="21"/>
  <c r="A378" i="21"/>
  <c r="A379" i="21"/>
  <c r="A380" i="21"/>
  <c r="A381" i="21"/>
  <c r="A382" i="21"/>
  <c r="A383" i="21"/>
  <c r="A384" i="21"/>
  <c r="A385" i="21"/>
  <c r="A386" i="21"/>
  <c r="A387" i="21"/>
  <c r="A388" i="21"/>
  <c r="A389" i="21"/>
  <c r="A390" i="21"/>
  <c r="A391" i="21"/>
  <c r="A392" i="21"/>
  <c r="A393" i="21"/>
  <c r="A394" i="21"/>
  <c r="A395" i="21"/>
  <c r="A396" i="21"/>
  <c r="A397" i="21"/>
  <c r="A398" i="21"/>
  <c r="A399" i="21"/>
  <c r="A400" i="21"/>
  <c r="A401" i="21"/>
  <c r="A402" i="21"/>
  <c r="A403" i="21"/>
  <c r="A404" i="21"/>
  <c r="A405" i="21"/>
  <c r="A406" i="21"/>
  <c r="A407" i="21"/>
  <c r="A408" i="21"/>
  <c r="A409" i="21"/>
  <c r="A410" i="21"/>
  <c r="A411" i="21"/>
  <c r="A412" i="21"/>
  <c r="A413" i="21"/>
  <c r="A414" i="21"/>
  <c r="A415" i="21"/>
  <c r="A416" i="21"/>
  <c r="A417" i="21"/>
  <c r="A418" i="21"/>
  <c r="A419" i="21"/>
  <c r="A420" i="21"/>
  <c r="A421" i="21"/>
  <c r="A422" i="21"/>
  <c r="A423" i="21"/>
  <c r="A424" i="21"/>
  <c r="A425" i="21"/>
  <c r="A426" i="21"/>
  <c r="A427" i="21"/>
  <c r="A428" i="21"/>
  <c r="A429" i="21"/>
  <c r="A430" i="21"/>
  <c r="A431" i="21"/>
  <c r="A432" i="21"/>
  <c r="A433" i="21"/>
  <c r="A434" i="21"/>
  <c r="A435" i="21"/>
  <c r="A436" i="21"/>
  <c r="A437" i="21"/>
  <c r="A438" i="21"/>
  <c r="A439" i="21"/>
  <c r="A440" i="21"/>
  <c r="A441" i="21"/>
  <c r="A442" i="21"/>
  <c r="A443" i="21"/>
  <c r="A444" i="21"/>
  <c r="A445" i="21"/>
  <c r="A446" i="21"/>
  <c r="A447" i="21"/>
  <c r="A448" i="21"/>
  <c r="A449" i="21"/>
  <c r="A450" i="21"/>
  <c r="A451" i="21"/>
  <c r="A452" i="21"/>
  <c r="A453" i="21"/>
  <c r="A454" i="21"/>
  <c r="A455" i="21"/>
  <c r="A456" i="21"/>
  <c r="A457" i="21"/>
  <c r="A458" i="21"/>
  <c r="A459" i="21"/>
  <c r="A460" i="21"/>
  <c r="A461" i="21"/>
  <c r="A462" i="21"/>
  <c r="A463" i="21"/>
  <c r="A464" i="21"/>
  <c r="A465" i="21"/>
  <c r="A466" i="21"/>
  <c r="A467" i="21"/>
  <c r="A468" i="21"/>
  <c r="A469" i="21"/>
  <c r="A470" i="21"/>
  <c r="A471" i="21"/>
  <c r="A472" i="21"/>
  <c r="A473" i="21"/>
  <c r="A474" i="21"/>
  <c r="A475" i="21"/>
  <c r="A476" i="21"/>
  <c r="A477" i="21"/>
  <c r="A478" i="21"/>
  <c r="A479" i="21"/>
  <c r="A480" i="21"/>
  <c r="A481" i="21"/>
  <c r="A482" i="21"/>
  <c r="A483" i="21"/>
  <c r="A484" i="21"/>
  <c r="A485" i="21"/>
  <c r="A486" i="21"/>
  <c r="A487" i="21"/>
  <c r="A488" i="21"/>
  <c r="A489" i="21"/>
  <c r="A490" i="21"/>
  <c r="A491" i="21"/>
  <c r="A492" i="21"/>
  <c r="A493" i="21"/>
  <c r="A494" i="21"/>
  <c r="A495" i="21"/>
  <c r="A496" i="21"/>
  <c r="A497" i="21"/>
  <c r="A498" i="21"/>
  <c r="A499" i="21"/>
  <c r="A500" i="21"/>
  <c r="A501" i="21"/>
  <c r="A502" i="21"/>
  <c r="A503" i="21"/>
  <c r="A504" i="21"/>
  <c r="A505" i="21"/>
  <c r="A506" i="21"/>
  <c r="A507" i="21"/>
  <c r="A508" i="21"/>
  <c r="A509" i="21"/>
  <c r="A510" i="21"/>
  <c r="A511" i="21"/>
  <c r="A512" i="21"/>
  <c r="A513" i="21"/>
  <c r="A514" i="21"/>
  <c r="A515" i="21"/>
  <c r="A516" i="21"/>
  <c r="A517" i="21"/>
  <c r="A518" i="21"/>
  <c r="A519" i="21"/>
  <c r="A520" i="21"/>
  <c r="A521" i="21"/>
  <c r="A522" i="21"/>
  <c r="A523" i="21"/>
  <c r="A524" i="21"/>
  <c r="A525" i="21"/>
  <c r="A526" i="21"/>
  <c r="A527" i="21"/>
  <c r="A528" i="21"/>
  <c r="A529" i="21"/>
  <c r="A530" i="21"/>
  <c r="A531" i="21"/>
  <c r="A532" i="21"/>
  <c r="A533" i="21"/>
  <c r="A534" i="21"/>
  <c r="A535" i="21"/>
  <c r="A536" i="21"/>
  <c r="A537" i="21"/>
  <c r="A538" i="21"/>
  <c r="A539" i="21"/>
  <c r="A540" i="21"/>
  <c r="A541" i="21"/>
  <c r="A542" i="21"/>
  <c r="A543" i="21"/>
  <c r="A544" i="21"/>
  <c r="A545" i="21"/>
  <c r="A546" i="21"/>
  <c r="A547" i="21"/>
  <c r="A548" i="21"/>
  <c r="A549" i="21"/>
  <c r="A550" i="21"/>
  <c r="A551" i="21"/>
  <c r="A552" i="21"/>
  <c r="A553" i="21"/>
  <c r="A554" i="21"/>
  <c r="A555" i="21"/>
  <c r="A556" i="21"/>
  <c r="A557" i="21"/>
  <c r="A558" i="21"/>
  <c r="A559" i="21"/>
  <c r="A560" i="21"/>
  <c r="A561" i="21"/>
  <c r="A562" i="21"/>
  <c r="A563" i="21"/>
  <c r="A564" i="21"/>
  <c r="A565" i="21"/>
  <c r="A566" i="21"/>
  <c r="A567" i="21"/>
  <c r="A568" i="21"/>
  <c r="A569" i="21"/>
  <c r="A570" i="21"/>
  <c r="A571" i="21"/>
  <c r="A572" i="21"/>
  <c r="A573" i="21"/>
  <c r="A574" i="21"/>
  <c r="A575" i="21"/>
  <c r="A576" i="21"/>
  <c r="A577" i="21"/>
  <c r="A578" i="21"/>
  <c r="A579" i="21"/>
  <c r="A580" i="21"/>
  <c r="A581" i="21"/>
  <c r="A582" i="21"/>
  <c r="A583" i="21"/>
  <c r="A584" i="21"/>
  <c r="A585" i="21"/>
  <c r="A586" i="21"/>
  <c r="A587" i="21"/>
  <c r="A588" i="21"/>
  <c r="A589" i="21"/>
  <c r="A590" i="21"/>
  <c r="A591" i="21"/>
  <c r="A592" i="21"/>
  <c r="A593" i="21"/>
  <c r="A594" i="21"/>
  <c r="A595" i="21"/>
  <c r="A596" i="21"/>
  <c r="A597" i="21"/>
  <c r="A598" i="21"/>
  <c r="A599" i="21"/>
  <c r="A600" i="21"/>
  <c r="A601" i="21"/>
  <c r="A602" i="21"/>
  <c r="A603" i="21"/>
  <c r="A604" i="21"/>
  <c r="A605" i="21"/>
  <c r="A606" i="21"/>
  <c r="A607" i="21"/>
  <c r="A608" i="21"/>
  <c r="A609" i="21"/>
  <c r="A610" i="21"/>
  <c r="A611" i="21"/>
  <c r="A612" i="21"/>
  <c r="A613" i="21"/>
  <c r="A614" i="21"/>
  <c r="A615" i="21"/>
  <c r="A616" i="21"/>
  <c r="A617" i="21"/>
  <c r="A618" i="21"/>
  <c r="A619" i="21"/>
  <c r="A620" i="21"/>
  <c r="A621" i="21"/>
  <c r="A622" i="21"/>
  <c r="A623" i="21"/>
  <c r="A624" i="21"/>
  <c r="A625" i="21"/>
  <c r="A626" i="21"/>
  <c r="A627" i="21"/>
  <c r="A628" i="21"/>
  <c r="A629" i="21"/>
  <c r="A630" i="21"/>
  <c r="A631" i="21"/>
  <c r="A632" i="21"/>
  <c r="A633" i="21"/>
  <c r="A634" i="21"/>
  <c r="A635" i="21"/>
  <c r="A636" i="21"/>
  <c r="A637" i="21"/>
  <c r="A638" i="21"/>
  <c r="A639" i="21"/>
  <c r="A640" i="21"/>
  <c r="A641" i="21"/>
  <c r="A642" i="21"/>
  <c r="A643" i="21"/>
  <c r="A644" i="21"/>
  <c r="A645" i="21"/>
  <c r="A646" i="21"/>
  <c r="A647" i="21"/>
  <c r="A648" i="21"/>
  <c r="A649" i="21"/>
  <c r="A650" i="21"/>
  <c r="A651" i="21"/>
  <c r="A652" i="21"/>
  <c r="A653" i="21"/>
  <c r="A654" i="21"/>
  <c r="A655" i="21"/>
  <c r="A656" i="21"/>
  <c r="A657" i="21"/>
  <c r="A658" i="21"/>
  <c r="A659" i="21"/>
  <c r="A660" i="21"/>
  <c r="A661" i="21"/>
  <c r="A662" i="21"/>
  <c r="A663" i="21"/>
  <c r="A664" i="21"/>
  <c r="A665" i="21"/>
  <c r="A666" i="21"/>
  <c r="A667" i="21"/>
  <c r="A668" i="21"/>
  <c r="A669" i="21"/>
  <c r="A670" i="21"/>
  <c r="A671" i="21"/>
  <c r="A672" i="21"/>
  <c r="A673" i="21"/>
  <c r="A674" i="21"/>
  <c r="A675" i="21"/>
  <c r="A676" i="21"/>
  <c r="A677" i="21"/>
  <c r="A678" i="21"/>
  <c r="A679" i="21"/>
  <c r="A680" i="21"/>
  <c r="A681" i="21"/>
  <c r="A682" i="21"/>
  <c r="A683" i="21"/>
  <c r="A684" i="21"/>
  <c r="A685" i="21"/>
  <c r="A686" i="21"/>
  <c r="A687" i="21"/>
  <c r="A688" i="21"/>
  <c r="A689" i="21"/>
  <c r="A690" i="21"/>
  <c r="A691" i="21"/>
  <c r="A692" i="21"/>
  <c r="A693" i="21"/>
  <c r="A694" i="21"/>
  <c r="A695" i="21"/>
  <c r="A696" i="21"/>
  <c r="A697" i="21"/>
  <c r="A698" i="21"/>
  <c r="A699" i="21"/>
  <c r="A700" i="21"/>
  <c r="A701" i="21"/>
  <c r="A702" i="21"/>
  <c r="A703" i="21"/>
  <c r="A704" i="21"/>
  <c r="A705" i="21"/>
  <c r="A706" i="21"/>
  <c r="A707" i="21"/>
  <c r="A708" i="21"/>
  <c r="A709" i="21"/>
  <c r="A710" i="21"/>
  <c r="A711" i="21"/>
  <c r="A712" i="21"/>
  <c r="A713" i="21"/>
  <c r="A714" i="21"/>
  <c r="A715" i="21"/>
  <c r="A716" i="21"/>
  <c r="A717" i="21"/>
  <c r="A718" i="21"/>
  <c r="A719" i="21"/>
  <c r="A720" i="21"/>
  <c r="A721" i="21"/>
  <c r="A722" i="21"/>
  <c r="A723" i="21"/>
  <c r="A724" i="21"/>
  <c r="A725" i="21"/>
  <c r="A726" i="21"/>
  <c r="A727" i="21"/>
  <c r="A728" i="21"/>
  <c r="A729" i="21"/>
  <c r="A730" i="21"/>
  <c r="A731" i="21"/>
  <c r="A732" i="21"/>
  <c r="A733" i="21"/>
  <c r="A734" i="21"/>
  <c r="A735" i="21"/>
  <c r="A736" i="21"/>
  <c r="A737" i="21"/>
  <c r="A738" i="21"/>
  <c r="A739" i="21"/>
  <c r="A740" i="21"/>
  <c r="A741" i="21"/>
  <c r="A742" i="21"/>
  <c r="A743" i="21"/>
  <c r="A744" i="21"/>
  <c r="A745" i="21"/>
  <c r="A746" i="21"/>
  <c r="A747" i="21"/>
  <c r="A748" i="21"/>
  <c r="A749" i="21"/>
  <c r="A750" i="21"/>
  <c r="A751" i="21"/>
  <c r="A752" i="21"/>
  <c r="A753" i="21"/>
  <c r="A754" i="21"/>
  <c r="A755" i="21"/>
  <c r="A756" i="21"/>
  <c r="A757" i="21"/>
  <c r="A758" i="21"/>
  <c r="A759" i="21"/>
  <c r="A760" i="21"/>
  <c r="A761" i="21"/>
  <c r="A762" i="21"/>
  <c r="A763" i="21"/>
  <c r="A764" i="21"/>
  <c r="A765" i="21"/>
  <c r="A766" i="21"/>
  <c r="A767" i="21"/>
  <c r="A768" i="21"/>
  <c r="A769" i="21"/>
  <c r="A770" i="21"/>
  <c r="A771" i="21"/>
  <c r="A772" i="21"/>
  <c r="A773" i="21"/>
  <c r="A774" i="21"/>
  <c r="A775" i="21"/>
  <c r="A776" i="21"/>
  <c r="A777" i="21"/>
  <c r="A778" i="21"/>
  <c r="A779" i="21"/>
  <c r="A780" i="21"/>
  <c r="A781" i="21"/>
  <c r="A782" i="21"/>
  <c r="A783" i="21"/>
  <c r="A784" i="21"/>
  <c r="A785" i="21"/>
  <c r="A786" i="21"/>
  <c r="A787" i="21"/>
  <c r="A788" i="21"/>
  <c r="A789" i="21"/>
  <c r="A790" i="21"/>
  <c r="A791" i="21"/>
  <c r="A792" i="21"/>
  <c r="A793" i="21"/>
  <c r="A794" i="21"/>
  <c r="A795" i="21"/>
  <c r="A796" i="21"/>
  <c r="A797" i="21"/>
  <c r="A798" i="21"/>
  <c r="A799" i="21"/>
  <c r="A800" i="21"/>
  <c r="A801" i="21"/>
  <c r="A802" i="21"/>
  <c r="A803" i="21"/>
  <c r="A804" i="21"/>
  <c r="A805" i="21"/>
  <c r="A806" i="21"/>
  <c r="A807" i="21"/>
  <c r="A808" i="21"/>
  <c r="A809" i="21"/>
  <c r="A810" i="21"/>
  <c r="A811" i="21"/>
  <c r="A812" i="21"/>
  <c r="A813" i="21"/>
  <c r="A814" i="21"/>
  <c r="A815" i="21"/>
  <c r="A816" i="21"/>
  <c r="A817" i="21"/>
  <c r="A818" i="21"/>
  <c r="A819" i="21"/>
  <c r="A820" i="21"/>
  <c r="A821" i="21"/>
  <c r="A822" i="21"/>
  <c r="A823" i="21"/>
  <c r="A824" i="21"/>
  <c r="A825" i="21"/>
  <c r="A826" i="21"/>
  <c r="A827" i="21"/>
  <c r="A828" i="21"/>
  <c r="A829" i="21"/>
  <c r="A830" i="21"/>
  <c r="A831" i="21"/>
  <c r="A832" i="21"/>
  <c r="A833" i="21"/>
  <c r="A834" i="21"/>
  <c r="A835" i="21"/>
  <c r="A836" i="21"/>
  <c r="A837" i="21"/>
  <c r="A838" i="21"/>
  <c r="A839" i="21"/>
  <c r="A840" i="21"/>
  <c r="A841" i="21"/>
  <c r="A842" i="21"/>
  <c r="A843" i="21"/>
  <c r="A844" i="21"/>
  <c r="A845" i="21"/>
  <c r="A846" i="21"/>
  <c r="A847" i="21"/>
  <c r="A848" i="21"/>
  <c r="A849" i="21"/>
  <c r="A850" i="21"/>
  <c r="A851" i="21"/>
  <c r="A852" i="21"/>
  <c r="A853" i="21"/>
  <c r="A854" i="21"/>
  <c r="A855" i="21"/>
  <c r="A856" i="21"/>
  <c r="A857" i="21"/>
  <c r="A858" i="21"/>
  <c r="A859" i="21"/>
  <c r="A860" i="21"/>
  <c r="A861" i="21"/>
  <c r="A862" i="21"/>
  <c r="A863" i="21"/>
  <c r="A864" i="21"/>
  <c r="A865" i="21"/>
  <c r="A866" i="21"/>
  <c r="A867" i="21"/>
  <c r="A868" i="21"/>
  <c r="A869" i="21"/>
  <c r="A870" i="21"/>
  <c r="A871" i="21"/>
  <c r="A872" i="21"/>
  <c r="A873" i="21"/>
  <c r="A874" i="21"/>
  <c r="A875" i="21"/>
  <c r="A876" i="21"/>
  <c r="A877" i="21"/>
  <c r="A878" i="21"/>
  <c r="A879" i="21"/>
  <c r="A880" i="21"/>
  <c r="A881" i="21"/>
  <c r="A882" i="21"/>
  <c r="A883" i="21"/>
  <c r="A884" i="21"/>
  <c r="A885" i="21"/>
  <c r="A886" i="21"/>
  <c r="A887" i="21"/>
  <c r="A888" i="21"/>
  <c r="A889" i="21"/>
  <c r="A890" i="21"/>
  <c r="A891" i="21"/>
  <c r="A892" i="21"/>
  <c r="A893" i="21"/>
  <c r="A894" i="21"/>
  <c r="A895" i="21"/>
  <c r="A896" i="21"/>
  <c r="A897" i="21"/>
  <c r="A898" i="21"/>
  <c r="A899" i="21"/>
  <c r="A900" i="21"/>
  <c r="A901" i="21"/>
  <c r="A902" i="21"/>
  <c r="A903" i="21"/>
  <c r="A904" i="21"/>
  <c r="A905" i="21"/>
  <c r="A906" i="21"/>
  <c r="A907" i="21"/>
  <c r="A908" i="21"/>
  <c r="A909" i="21"/>
  <c r="A910" i="21"/>
  <c r="A911" i="21"/>
  <c r="A912" i="21"/>
  <c r="A913" i="21"/>
  <c r="A914" i="21"/>
  <c r="A915" i="21"/>
  <c r="A916" i="21"/>
  <c r="A917" i="21"/>
  <c r="A918" i="21"/>
  <c r="A919" i="21"/>
  <c r="A920" i="21"/>
  <c r="A921" i="21"/>
  <c r="A922" i="21"/>
  <c r="A923" i="21"/>
  <c r="A924" i="21"/>
  <c r="A925" i="21"/>
  <c r="A926" i="21"/>
  <c r="A927" i="21"/>
  <c r="A928" i="21"/>
  <c r="A929" i="21"/>
  <c r="A930" i="21"/>
  <c r="A931" i="21"/>
  <c r="A932" i="21"/>
  <c r="A933" i="21"/>
  <c r="A934" i="21"/>
  <c r="A935" i="21"/>
  <c r="A936" i="21"/>
  <c r="A937" i="21"/>
  <c r="A938" i="21"/>
  <c r="A939" i="21"/>
  <c r="A940" i="21"/>
  <c r="A941" i="21"/>
  <c r="A942" i="21"/>
  <c r="A943" i="21"/>
  <c r="A944" i="21"/>
  <c r="A945" i="21"/>
  <c r="A946" i="21"/>
  <c r="A947" i="21"/>
  <c r="A948" i="21"/>
  <c r="A949" i="21"/>
  <c r="A950" i="21"/>
  <c r="A951" i="21"/>
  <c r="A952" i="21"/>
  <c r="A953" i="21"/>
  <c r="A954" i="21"/>
  <c r="A955" i="21"/>
  <c r="A956" i="21"/>
  <c r="A957" i="21"/>
  <c r="A958" i="21"/>
  <c r="A959" i="21"/>
  <c r="A960" i="21"/>
  <c r="A961" i="21"/>
  <c r="A962" i="21"/>
  <c r="A963" i="21"/>
  <c r="A964" i="21"/>
  <c r="A965" i="21"/>
  <c r="A966" i="21"/>
  <c r="A967" i="21"/>
  <c r="A968" i="21"/>
  <c r="A969" i="21"/>
  <c r="A970" i="21"/>
  <c r="A971" i="21"/>
  <c r="A972" i="21"/>
  <c r="A973" i="21"/>
  <c r="A974" i="21"/>
  <c r="A975" i="21"/>
  <c r="A976" i="21"/>
  <c r="A977" i="21"/>
  <c r="A978" i="21"/>
  <c r="A979" i="21"/>
  <c r="A980" i="21"/>
  <c r="A981" i="21"/>
  <c r="A982" i="21"/>
  <c r="A983" i="21"/>
  <c r="A984" i="21"/>
  <c r="A985" i="21"/>
  <c r="A986" i="21"/>
  <c r="A987" i="21"/>
  <c r="A988" i="21"/>
  <c r="A989" i="21"/>
  <c r="A990" i="21"/>
  <c r="A991" i="21"/>
  <c r="A992" i="21"/>
  <c r="A993" i="21"/>
  <c r="A994" i="21"/>
  <c r="A995" i="21"/>
  <c r="A996" i="21"/>
  <c r="A997" i="21"/>
  <c r="A998" i="21"/>
  <c r="A999" i="21"/>
  <c r="A1000" i="21"/>
  <c r="A1001" i="21"/>
  <c r="A1002" i="21"/>
  <c r="A1003" i="21"/>
  <c r="A1004" i="21"/>
  <c r="A1005" i="21"/>
  <c r="A1006" i="21"/>
  <c r="A1007" i="21"/>
  <c r="A1008" i="21"/>
  <c r="A1009" i="21"/>
  <c r="A1010" i="21"/>
  <c r="A1011" i="21"/>
  <c r="A1012" i="21"/>
  <c r="A1013" i="21"/>
  <c r="A1014" i="21"/>
  <c r="A1015" i="21"/>
  <c r="A1016" i="21"/>
  <c r="A1017" i="21"/>
  <c r="A1018" i="21"/>
  <c r="A1019" i="21"/>
  <c r="A1020" i="21"/>
  <c r="A1021" i="21"/>
  <c r="A1022" i="21"/>
  <c r="A1023" i="21"/>
  <c r="A1024" i="21"/>
  <c r="A1025" i="21"/>
  <c r="A1026" i="21"/>
  <c r="A1027" i="21"/>
  <c r="A1028" i="21"/>
  <c r="A1029" i="21"/>
  <c r="A1030" i="21"/>
  <c r="A1031" i="21"/>
  <c r="A1032" i="21"/>
  <c r="A1033" i="21"/>
  <c r="A1034" i="21"/>
  <c r="A1035" i="21"/>
  <c r="A1036" i="21"/>
  <c r="A1037" i="21"/>
  <c r="A1038" i="21"/>
  <c r="A1039" i="21"/>
  <c r="A1040" i="21"/>
  <c r="A1041" i="21"/>
  <c r="A1042" i="21"/>
  <c r="A1043" i="21"/>
  <c r="A1044" i="21"/>
  <c r="A1045" i="21"/>
  <c r="A1046" i="21"/>
  <c r="A1047" i="21"/>
  <c r="A1048" i="21"/>
  <c r="A1049" i="21"/>
  <c r="A1050" i="21"/>
  <c r="A1051" i="21"/>
  <c r="A1052" i="21"/>
  <c r="A1053" i="21"/>
  <c r="A1054" i="21"/>
  <c r="A1055" i="21"/>
  <c r="A1056" i="21"/>
  <c r="A1057" i="21"/>
  <c r="A1058" i="21"/>
  <c r="A1059" i="21"/>
  <c r="A1060" i="21"/>
  <c r="A1061" i="21"/>
  <c r="A1062" i="21"/>
  <c r="A1063" i="21"/>
  <c r="A1064" i="21"/>
  <c r="A1065" i="21"/>
  <c r="A1066" i="21"/>
  <c r="A1067" i="21"/>
  <c r="A1068" i="21"/>
  <c r="A1069" i="21"/>
  <c r="A1070" i="21"/>
  <c r="A1071" i="21"/>
  <c r="A1072" i="21"/>
  <c r="A1073" i="21"/>
  <c r="A1074" i="21"/>
  <c r="A1075" i="21"/>
  <c r="A1076" i="21"/>
  <c r="A1077" i="21"/>
  <c r="A1078" i="21"/>
  <c r="A1079" i="21"/>
  <c r="A1080" i="21"/>
  <c r="A1081" i="21"/>
  <c r="A1082" i="21"/>
  <c r="A1083" i="21"/>
  <c r="A1084" i="21"/>
  <c r="A1085" i="21"/>
  <c r="A1086" i="21"/>
  <c r="A1087" i="21"/>
  <c r="A1088" i="21"/>
  <c r="A1089" i="21"/>
  <c r="A1090" i="21"/>
  <c r="A1091" i="21"/>
  <c r="A1092" i="21"/>
  <c r="A1093" i="21"/>
  <c r="A1094" i="21"/>
  <c r="A1095" i="21"/>
  <c r="A1096" i="21"/>
  <c r="A1097" i="21"/>
  <c r="A1098" i="21"/>
  <c r="A1099" i="21"/>
  <c r="A1100" i="21"/>
  <c r="A1101" i="21"/>
  <c r="A1102" i="21"/>
  <c r="A1103" i="21"/>
  <c r="A1104" i="21"/>
  <c r="A1105" i="21"/>
  <c r="A1106" i="21"/>
  <c r="A1107" i="21"/>
  <c r="A1108" i="21"/>
  <c r="A1109" i="21"/>
  <c r="A1110" i="21"/>
  <c r="A1111" i="21"/>
  <c r="A1112" i="21"/>
  <c r="A1113" i="21"/>
  <c r="A1114" i="21"/>
  <c r="A1115" i="21"/>
  <c r="A1116" i="21"/>
  <c r="A1117" i="21"/>
  <c r="A1118" i="21"/>
  <c r="A1119" i="21"/>
  <c r="A1120" i="21"/>
  <c r="A1121" i="21"/>
  <c r="A1122" i="21"/>
  <c r="A1123" i="21"/>
  <c r="A1124" i="21"/>
  <c r="A1125" i="21"/>
  <c r="A1126" i="21"/>
  <c r="A1127" i="21"/>
  <c r="A1128" i="21"/>
  <c r="A1129" i="21"/>
  <c r="A1130" i="21"/>
  <c r="A1131" i="21"/>
  <c r="A1132" i="21"/>
  <c r="A1133" i="21"/>
  <c r="A1134" i="21"/>
  <c r="A1135" i="21"/>
  <c r="A1136" i="21"/>
  <c r="A1137" i="21"/>
  <c r="A1138" i="21"/>
  <c r="A1139" i="21"/>
  <c r="A1140" i="21"/>
  <c r="A1141" i="21"/>
  <c r="A1142" i="21"/>
  <c r="A1143" i="21"/>
  <c r="A1144" i="21"/>
  <c r="A1145" i="21"/>
  <c r="A1146" i="21"/>
  <c r="A1147" i="21"/>
  <c r="A1148" i="21"/>
  <c r="A1149" i="21"/>
  <c r="A1150" i="21"/>
  <c r="A1151" i="21"/>
  <c r="A1152" i="21"/>
  <c r="A1153" i="21"/>
  <c r="A1154" i="21"/>
  <c r="A1155" i="21"/>
  <c r="A1156" i="21"/>
  <c r="A1157" i="21"/>
  <c r="A1158" i="21"/>
  <c r="A1159" i="21"/>
  <c r="A1160" i="21"/>
  <c r="A1161" i="21"/>
  <c r="A1162" i="21"/>
  <c r="A1163" i="21"/>
  <c r="A1164" i="21"/>
  <c r="A1165" i="21"/>
  <c r="A1166" i="21"/>
  <c r="A1167" i="21"/>
  <c r="A1168" i="21"/>
  <c r="A1169" i="21"/>
  <c r="A1170" i="21"/>
  <c r="A1171" i="21"/>
  <c r="A1172" i="21"/>
  <c r="A1173" i="21"/>
  <c r="A1174" i="21"/>
  <c r="A1175" i="21"/>
  <c r="A1176" i="21"/>
  <c r="A1177" i="21"/>
  <c r="A1178" i="21"/>
  <c r="A1179" i="21"/>
  <c r="A1180" i="21"/>
  <c r="A1181" i="21"/>
  <c r="A1182" i="21"/>
  <c r="A1183" i="21"/>
  <c r="A1184" i="21"/>
  <c r="A1185" i="21"/>
  <c r="A1186" i="21"/>
  <c r="A1187" i="21"/>
  <c r="A1188" i="21"/>
  <c r="A1189" i="21"/>
  <c r="A1190" i="21"/>
  <c r="A1191" i="21"/>
  <c r="A1192" i="21"/>
  <c r="A1193" i="21"/>
  <c r="A1194" i="21"/>
  <c r="A1195" i="21"/>
  <c r="A1196" i="21"/>
  <c r="A1197" i="21"/>
  <c r="A1198" i="21"/>
  <c r="A1199" i="21"/>
  <c r="A1200" i="21"/>
  <c r="A1201" i="21"/>
  <c r="A1202" i="21"/>
  <c r="A1203" i="21"/>
  <c r="A1204" i="21"/>
  <c r="A1205" i="21"/>
  <c r="A1206" i="21"/>
  <c r="A1207" i="21"/>
  <c r="A1208" i="21"/>
  <c r="A1209" i="21"/>
  <c r="A1210" i="21"/>
  <c r="A1211" i="21"/>
  <c r="A1212" i="21"/>
  <c r="A1213" i="21"/>
  <c r="A1214" i="21"/>
  <c r="A1215" i="21"/>
  <c r="A1216" i="21"/>
  <c r="A1217" i="21"/>
  <c r="A1218" i="21"/>
  <c r="A1219" i="21"/>
  <c r="A1220" i="21"/>
  <c r="A1221" i="21"/>
  <c r="A1222" i="21"/>
  <c r="A1223" i="21"/>
  <c r="A1224" i="21"/>
  <c r="A1225" i="21"/>
  <c r="A1226" i="21"/>
  <c r="A1227" i="21"/>
  <c r="A1228" i="21"/>
  <c r="A1229" i="21"/>
  <c r="A1230" i="21"/>
  <c r="A1231" i="21"/>
  <c r="A1232" i="21"/>
  <c r="A1233" i="21"/>
  <c r="A1234" i="21"/>
  <c r="A1235" i="21"/>
  <c r="A1236" i="21"/>
  <c r="A1237" i="21"/>
  <c r="A1238" i="21"/>
  <c r="A1239" i="21"/>
  <c r="A1240" i="21"/>
  <c r="A1241" i="21"/>
  <c r="A1242" i="21"/>
  <c r="A1243" i="21"/>
  <c r="A1244" i="21"/>
  <c r="A1245" i="21"/>
  <c r="A1246" i="21"/>
  <c r="A1247" i="21"/>
  <c r="A1248" i="21"/>
  <c r="A1249" i="21"/>
  <c r="A1250" i="21"/>
  <c r="A1251" i="21"/>
  <c r="A1252" i="21"/>
  <c r="A1253" i="21"/>
  <c r="A1254" i="21"/>
  <c r="A1255" i="21"/>
  <c r="A1256" i="21"/>
  <c r="A1257" i="21"/>
  <c r="A1258" i="21"/>
  <c r="A1259" i="21"/>
  <c r="A1260" i="21"/>
  <c r="A1261" i="21"/>
  <c r="A1262" i="21"/>
  <c r="A1263" i="21"/>
  <c r="A1264" i="21"/>
  <c r="A1265" i="21"/>
  <c r="A1266" i="21"/>
  <c r="A1267" i="21"/>
  <c r="A1268" i="21"/>
  <c r="A1269" i="21"/>
  <c r="A1270" i="21"/>
  <c r="A1271" i="21"/>
  <c r="A1272" i="21"/>
  <c r="A1273" i="21"/>
  <c r="A1274" i="21"/>
  <c r="A1275" i="21"/>
  <c r="A1276" i="21"/>
  <c r="A1277" i="21"/>
  <c r="A1278" i="21"/>
  <c r="A1279" i="21"/>
  <c r="A1280" i="21"/>
  <c r="A1281" i="21"/>
  <c r="A1282" i="21"/>
  <c r="A1283" i="21"/>
  <c r="A1284" i="21"/>
  <c r="A1285" i="21"/>
  <c r="A1286" i="21"/>
  <c r="A1287" i="21"/>
  <c r="A1288" i="21"/>
  <c r="A1289" i="21"/>
  <c r="A1290" i="21"/>
  <c r="A1291" i="21"/>
  <c r="A1292" i="21"/>
  <c r="A1293" i="21"/>
  <c r="A1294" i="21"/>
  <c r="A1295" i="21"/>
  <c r="A1296" i="21"/>
  <c r="A1297" i="21"/>
  <c r="A1298" i="21"/>
  <c r="A1299" i="21"/>
  <c r="A1300" i="21"/>
  <c r="A1301" i="21"/>
  <c r="A1302" i="21"/>
  <c r="A1303" i="21"/>
  <c r="A1304" i="21"/>
  <c r="A1305" i="21"/>
  <c r="A1306" i="21"/>
  <c r="A1307" i="21"/>
  <c r="A1308" i="21"/>
  <c r="A1309" i="21"/>
  <c r="A1310" i="21"/>
  <c r="A1311" i="21"/>
  <c r="A1312" i="21"/>
  <c r="A1313" i="21"/>
  <c r="A1314" i="21"/>
  <c r="A1315" i="21"/>
  <c r="A1316" i="21"/>
  <c r="A1317" i="21"/>
  <c r="A1318" i="21"/>
  <c r="A1319" i="21"/>
  <c r="A1320" i="21"/>
  <c r="A1321" i="21"/>
  <c r="A1322" i="21"/>
  <c r="A1323" i="21"/>
  <c r="A1324" i="21"/>
  <c r="A1325" i="21"/>
  <c r="A1326" i="21"/>
  <c r="A1327" i="21"/>
  <c r="A1328" i="21"/>
  <c r="A1329" i="21"/>
  <c r="A1330" i="21"/>
  <c r="A1331" i="21"/>
  <c r="A1332" i="21"/>
  <c r="A1333" i="21"/>
  <c r="A1334" i="21"/>
  <c r="A1335" i="21"/>
  <c r="A1336" i="21"/>
  <c r="A1337" i="21"/>
  <c r="A1338" i="21"/>
  <c r="A1339" i="21"/>
  <c r="A1340" i="21"/>
  <c r="A1341" i="21"/>
  <c r="A1342" i="21"/>
  <c r="A1343" i="21"/>
  <c r="A1344" i="21"/>
  <c r="A1345" i="21"/>
  <c r="A1346" i="21"/>
  <c r="A1347" i="21"/>
  <c r="A1348" i="21"/>
  <c r="A1349" i="21"/>
  <c r="A1350" i="21"/>
  <c r="A1351" i="21"/>
  <c r="A1352" i="21"/>
  <c r="A1353" i="21"/>
  <c r="A1354" i="21"/>
  <c r="A1355" i="21"/>
  <c r="A1356" i="21"/>
  <c r="A1357" i="21"/>
  <c r="A1358" i="21"/>
  <c r="A1359" i="21"/>
  <c r="A1360" i="21"/>
  <c r="A1361" i="21"/>
  <c r="A1362" i="21"/>
  <c r="A1363" i="21"/>
  <c r="A1364" i="21"/>
  <c r="A1365" i="21"/>
  <c r="A1366" i="21"/>
  <c r="A1367" i="21"/>
  <c r="A1368" i="21"/>
  <c r="A1369" i="21"/>
  <c r="A1370" i="21"/>
  <c r="A1371" i="21"/>
  <c r="A1372" i="21"/>
  <c r="A1373" i="21"/>
  <c r="A1374" i="21"/>
  <c r="A1375" i="21"/>
  <c r="A1376" i="21"/>
  <c r="A1377" i="21"/>
  <c r="A1378" i="21"/>
  <c r="A1379" i="21"/>
  <c r="A1380" i="21"/>
  <c r="A1381" i="21"/>
  <c r="A1382" i="21"/>
  <c r="A1383" i="21"/>
  <c r="A1384" i="21"/>
  <c r="A1385" i="21"/>
  <c r="A1386" i="21"/>
  <c r="A1387" i="21"/>
  <c r="A1388" i="21"/>
  <c r="A1389" i="21"/>
  <c r="A1390" i="21"/>
  <c r="A1391" i="21"/>
  <c r="A1392" i="21"/>
  <c r="A1393" i="21"/>
  <c r="A1394" i="21"/>
  <c r="A1395" i="21"/>
  <c r="A1396" i="21"/>
  <c r="A1397" i="21"/>
  <c r="A1398" i="21"/>
  <c r="A1399" i="21"/>
  <c r="A1400" i="21"/>
  <c r="A1401" i="21"/>
  <c r="A1402" i="21"/>
  <c r="A1403" i="21"/>
  <c r="A1404" i="21"/>
  <c r="A1405" i="21"/>
  <c r="A1406" i="21"/>
  <c r="A1407" i="21"/>
  <c r="A1408" i="21"/>
  <c r="A1409" i="21"/>
  <c r="A1410" i="21"/>
  <c r="A1411" i="21"/>
  <c r="A1412" i="21"/>
  <c r="A1413" i="21"/>
  <c r="A1414" i="21"/>
  <c r="A1415" i="21"/>
  <c r="A1416" i="21"/>
  <c r="A1417" i="21"/>
  <c r="A1418" i="21"/>
  <c r="A1419" i="21"/>
  <c r="A1420" i="21"/>
  <c r="A1421" i="21"/>
  <c r="A1422" i="21"/>
  <c r="A1423" i="21"/>
  <c r="A1424" i="21"/>
  <c r="A1425" i="21"/>
  <c r="A1426" i="21"/>
  <c r="A1427" i="21"/>
  <c r="A1428" i="21"/>
  <c r="A1429" i="21"/>
  <c r="A1430" i="21"/>
  <c r="A1431" i="21"/>
  <c r="A1432" i="21"/>
  <c r="A1433" i="21"/>
  <c r="A1434" i="21"/>
  <c r="A1435" i="21"/>
  <c r="A1436" i="21"/>
  <c r="A1437" i="21"/>
  <c r="A1438" i="21"/>
  <c r="A1439" i="21"/>
  <c r="A1440" i="21"/>
  <c r="A1441" i="21"/>
  <c r="A1442" i="21"/>
  <c r="A1443" i="21"/>
  <c r="A1444" i="21"/>
  <c r="A1445" i="21"/>
  <c r="A1446" i="21"/>
  <c r="A1447" i="21"/>
  <c r="A1448" i="21"/>
  <c r="A1449" i="21"/>
  <c r="A1450" i="21"/>
  <c r="A1451" i="21"/>
  <c r="A1452" i="21"/>
  <c r="A1453" i="21"/>
  <c r="A1454" i="21"/>
  <c r="A1455" i="21"/>
  <c r="A1456" i="21"/>
  <c r="A1457" i="21"/>
  <c r="A1458" i="21"/>
  <c r="A1459" i="21"/>
  <c r="A1460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A221" i="21"/>
  <c r="A222" i="21"/>
  <c r="A223" i="21"/>
  <c r="A224" i="21"/>
  <c r="A225" i="21"/>
  <c r="A226" i="21"/>
  <c r="A227" i="21"/>
  <c r="A228" i="21"/>
  <c r="A229" i="21"/>
  <c r="A230" i="21"/>
  <c r="A231" i="21"/>
  <c r="A232" i="21"/>
  <c r="A233" i="21"/>
  <c r="A234" i="21"/>
  <c r="A235" i="21"/>
  <c r="A236" i="21"/>
  <c r="A237" i="21"/>
  <c r="A238" i="21"/>
  <c r="A239" i="21"/>
  <c r="A240" i="21"/>
  <c r="A241" i="21"/>
  <c r="A242" i="21"/>
  <c r="A243" i="21"/>
  <c r="A244" i="21"/>
  <c r="A245" i="21"/>
  <c r="A246" i="21"/>
  <c r="A247" i="21"/>
  <c r="A248" i="21"/>
  <c r="A249" i="21"/>
  <c r="A250" i="21"/>
  <c r="A251" i="21"/>
  <c r="A252" i="21"/>
  <c r="A253" i="21"/>
  <c r="A254" i="21"/>
  <c r="A255" i="21"/>
  <c r="A256" i="21"/>
  <c r="A257" i="21"/>
  <c r="A258" i="21"/>
  <c r="A259" i="21"/>
  <c r="A260" i="21"/>
  <c r="A261" i="21"/>
  <c r="A3" i="21"/>
  <c r="D3" i="21"/>
  <c r="C125" i="23" l="1"/>
  <c r="J123" i="23" s="1"/>
  <c r="H128" i="23" s="1"/>
  <c r="E125" i="23"/>
  <c r="D125" i="23"/>
  <c r="B63" i="23"/>
  <c r="C63" i="23"/>
  <c r="D63" i="23"/>
  <c r="E63" i="23"/>
  <c r="B64" i="23"/>
  <c r="C64" i="23"/>
  <c r="D64" i="23"/>
  <c r="E64" i="23"/>
  <c r="B65" i="23"/>
  <c r="C65" i="23"/>
  <c r="D65" i="23"/>
  <c r="E65" i="23"/>
  <c r="B66" i="23"/>
  <c r="C66" i="23"/>
  <c r="D66" i="23"/>
  <c r="E66" i="23"/>
  <c r="C62" i="23"/>
  <c r="D62" i="23"/>
  <c r="E62" i="23"/>
  <c r="B62" i="23"/>
  <c r="R3" i="2"/>
  <c r="K45" i="23"/>
  <c r="R19" i="23" s="1"/>
  <c r="K46" i="23"/>
  <c r="R20" i="23" s="1"/>
  <c r="K47" i="23"/>
  <c r="R21" i="23" s="1"/>
  <c r="K44" i="23"/>
  <c r="R18" i="23" s="1"/>
  <c r="K36" i="23"/>
  <c r="P19" i="23" s="1"/>
  <c r="K37" i="23"/>
  <c r="P20" i="23" s="1"/>
  <c r="K38" i="23"/>
  <c r="P21" i="23" s="1"/>
  <c r="K35" i="23"/>
  <c r="P18" i="23" s="1"/>
  <c r="G35" i="23"/>
  <c r="H11" i="23" s="1"/>
  <c r="K28" i="23"/>
  <c r="Q19" i="23" s="1"/>
  <c r="K29" i="23"/>
  <c r="Q20" i="23" s="1"/>
  <c r="K30" i="23"/>
  <c r="Q21" i="23" s="1"/>
  <c r="K27" i="23"/>
  <c r="Q18" i="23" s="1"/>
  <c r="G27" i="23"/>
  <c r="I11" i="23" s="1"/>
  <c r="K19" i="23"/>
  <c r="O19" i="23" s="1"/>
  <c r="K20" i="23"/>
  <c r="O20" i="23" s="1"/>
  <c r="K21" i="23"/>
  <c r="O21" i="23" s="1"/>
  <c r="K18" i="23"/>
  <c r="O18" i="23" s="1"/>
  <c r="G45" i="23"/>
  <c r="J12" i="23" s="1"/>
  <c r="G46" i="23"/>
  <c r="J13" i="23" s="1"/>
  <c r="G47" i="23"/>
  <c r="J14" i="23" s="1"/>
  <c r="G44" i="23"/>
  <c r="J11" i="23" s="1"/>
  <c r="G18" i="23"/>
  <c r="G11" i="23" s="1"/>
  <c r="H124" i="23" l="1"/>
  <c r="J124" i="23"/>
  <c r="H129" i="23" s="1"/>
  <c r="I122" i="23"/>
  <c r="J121" i="23"/>
  <c r="H65" i="23"/>
  <c r="H63" i="23"/>
  <c r="J122" i="23"/>
  <c r="I121" i="23"/>
  <c r="H123" i="23"/>
  <c r="I124" i="23"/>
  <c r="H121" i="23"/>
  <c r="H66" i="23"/>
  <c r="H64" i="23"/>
  <c r="H122" i="23"/>
  <c r="I123" i="23"/>
  <c r="H62" i="23"/>
  <c r="F136" i="23" l="1"/>
  <c r="D134" i="23"/>
  <c r="D136" i="23"/>
  <c r="E136" i="23"/>
  <c r="D135" i="23"/>
  <c r="D133" i="23"/>
  <c r="E133" i="23"/>
  <c r="F133" i="23"/>
  <c r="H126" i="23"/>
  <c r="F135" i="23"/>
  <c r="E134" i="23"/>
  <c r="E135" i="23"/>
  <c r="F134" i="23"/>
  <c r="H127" i="23"/>
  <c r="G36" i="23"/>
  <c r="H12" i="23" s="1"/>
  <c r="G37" i="23"/>
  <c r="H13" i="23" s="1"/>
  <c r="G38" i="23"/>
  <c r="H14" i="23" s="1"/>
  <c r="G28" i="23"/>
  <c r="I12" i="23" s="1"/>
  <c r="G29" i="23"/>
  <c r="I13" i="23" s="1"/>
  <c r="G30" i="23"/>
  <c r="I14" i="23" s="1"/>
  <c r="G19" i="23"/>
  <c r="G12" i="23" s="1"/>
  <c r="G20" i="23"/>
  <c r="G13" i="23" s="1"/>
  <c r="G21" i="23"/>
  <c r="G14" i="23" s="1"/>
  <c r="F509" i="5" l="1"/>
  <c r="G509" i="5"/>
  <c r="H509" i="5"/>
  <c r="I509" i="5"/>
  <c r="J509" i="5"/>
  <c r="K509" i="5"/>
  <c r="L509" i="5"/>
  <c r="M509" i="5"/>
  <c r="N509" i="5"/>
  <c r="O509" i="5"/>
  <c r="P509" i="5"/>
  <c r="E509" i="5"/>
  <c r="R71" i="5" l="1"/>
  <c r="R48" i="5"/>
  <c r="R59" i="5"/>
  <c r="R60" i="5"/>
  <c r="R61" i="5"/>
  <c r="R62" i="5"/>
  <c r="R63" i="5"/>
  <c r="R64" i="5"/>
  <c r="R65" i="5"/>
  <c r="R66" i="5"/>
  <c r="R67" i="5"/>
  <c r="R68" i="5"/>
  <c r="R69" i="5"/>
  <c r="R7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54" i="5" l="1"/>
  <c r="R73" i="5"/>
  <c r="R77" i="5"/>
  <c r="R49" i="5"/>
  <c r="R50" i="5"/>
  <c r="R51" i="5"/>
  <c r="R52" i="5"/>
  <c r="R53" i="5"/>
  <c r="R55" i="5"/>
  <c r="R56" i="5"/>
  <c r="R57" i="5"/>
  <c r="R58" i="5"/>
  <c r="R72" i="5"/>
  <c r="R74" i="5"/>
  <c r="R75" i="5"/>
  <c r="R76" i="5"/>
  <c r="R78" i="5"/>
  <c r="R79" i="5"/>
  <c r="R80" i="5"/>
  <c r="I1462" i="21" l="1"/>
  <c r="D1462" i="21"/>
  <c r="I1461" i="21"/>
  <c r="D1461" i="21"/>
  <c r="I1460" i="21"/>
  <c r="D1460" i="21"/>
  <c r="I1459" i="21"/>
  <c r="D1459" i="21"/>
  <c r="I1458" i="21"/>
  <c r="D1458" i="21"/>
  <c r="I1457" i="21"/>
  <c r="D1457" i="21"/>
  <c r="I1456" i="21"/>
  <c r="D1456" i="21"/>
  <c r="I1455" i="21"/>
  <c r="D1455" i="21"/>
  <c r="I1454" i="21"/>
  <c r="D1454" i="21"/>
  <c r="I1453" i="21"/>
  <c r="D1453" i="21"/>
  <c r="I1452" i="21"/>
  <c r="D1452" i="21"/>
  <c r="I1451" i="21"/>
  <c r="D1451" i="21"/>
  <c r="I1450" i="21"/>
  <c r="D1450" i="21"/>
  <c r="I1449" i="21"/>
  <c r="D1449" i="21"/>
  <c r="I1448" i="21"/>
  <c r="D1448" i="21"/>
  <c r="I1447" i="21"/>
  <c r="D1447" i="21"/>
  <c r="I1446" i="21"/>
  <c r="D1446" i="21"/>
  <c r="I1445" i="21"/>
  <c r="D1445" i="21"/>
  <c r="I1444" i="21"/>
  <c r="D1444" i="21"/>
  <c r="I1443" i="21"/>
  <c r="D1443" i="21"/>
  <c r="I1442" i="21"/>
  <c r="D1442" i="21"/>
  <c r="I1441" i="21"/>
  <c r="D1441" i="21"/>
  <c r="I1440" i="21"/>
  <c r="D1440" i="21"/>
  <c r="I1439" i="21"/>
  <c r="D1439" i="21"/>
  <c r="I1438" i="21"/>
  <c r="D1438" i="21"/>
  <c r="I1437" i="21"/>
  <c r="D1437" i="21"/>
  <c r="I1436" i="21"/>
  <c r="D1436" i="21"/>
  <c r="I1435" i="21"/>
  <c r="D1435" i="21"/>
  <c r="I1434" i="21"/>
  <c r="D1434" i="21"/>
  <c r="I1433" i="21"/>
  <c r="D1433" i="21"/>
  <c r="I1432" i="21"/>
  <c r="D1432" i="21"/>
  <c r="I1431" i="21"/>
  <c r="D1431" i="21"/>
  <c r="I1430" i="21"/>
  <c r="D1430" i="21"/>
  <c r="I1429" i="21"/>
  <c r="D1429" i="21"/>
  <c r="I1428" i="21"/>
  <c r="D1428" i="21"/>
  <c r="I1427" i="21"/>
  <c r="D1427" i="21"/>
  <c r="I1426" i="21"/>
  <c r="D1426" i="21"/>
  <c r="I1425" i="21"/>
  <c r="D1425" i="21"/>
  <c r="I1424" i="21"/>
  <c r="D1424" i="21"/>
  <c r="I1423" i="21"/>
  <c r="D1423" i="21"/>
  <c r="I1422" i="21"/>
  <c r="D1422" i="21"/>
  <c r="I1421" i="21"/>
  <c r="D1421" i="21"/>
  <c r="I1420" i="21"/>
  <c r="D1420" i="21"/>
  <c r="I1419" i="21"/>
  <c r="D1419" i="21"/>
  <c r="I1418" i="21"/>
  <c r="D1418" i="21"/>
  <c r="I1417" i="21"/>
  <c r="D1417" i="21"/>
  <c r="I1416" i="21"/>
  <c r="D1416" i="21"/>
  <c r="I1415" i="21"/>
  <c r="D1415" i="21"/>
  <c r="I1414" i="21"/>
  <c r="D1414" i="21"/>
  <c r="I1413" i="21"/>
  <c r="D1413" i="21"/>
  <c r="I1412" i="21"/>
  <c r="D1412" i="21"/>
  <c r="I1411" i="21"/>
  <c r="D1411" i="21"/>
  <c r="I1410" i="21"/>
  <c r="D1410" i="21"/>
  <c r="I1409" i="21"/>
  <c r="D1409" i="21"/>
  <c r="I1408" i="21"/>
  <c r="D1408" i="21"/>
  <c r="I1407" i="21"/>
  <c r="D1407" i="21"/>
  <c r="I1406" i="21"/>
  <c r="D1406" i="21"/>
  <c r="I1405" i="21"/>
  <c r="D1405" i="21"/>
  <c r="I1404" i="21"/>
  <c r="D1404" i="21"/>
  <c r="I1403" i="21"/>
  <c r="D1403" i="21"/>
  <c r="I1402" i="21"/>
  <c r="D1402" i="21"/>
  <c r="I1401" i="21"/>
  <c r="D1401" i="21"/>
  <c r="I1400" i="21"/>
  <c r="D1400" i="21"/>
  <c r="I1399" i="21"/>
  <c r="D1399" i="21"/>
  <c r="I1398" i="21"/>
  <c r="D1398" i="21"/>
  <c r="I1397" i="21"/>
  <c r="D1397" i="21"/>
  <c r="I1396" i="21"/>
  <c r="D1396" i="21"/>
  <c r="I1395" i="21"/>
  <c r="D1395" i="21"/>
  <c r="I1394" i="21"/>
  <c r="D1394" i="21"/>
  <c r="I1393" i="21"/>
  <c r="D1393" i="21"/>
  <c r="I1392" i="21"/>
  <c r="D1392" i="21"/>
  <c r="I1391" i="21"/>
  <c r="D1391" i="21"/>
  <c r="I1390" i="21"/>
  <c r="D1390" i="21"/>
  <c r="I1389" i="21"/>
  <c r="D1389" i="21"/>
  <c r="I1388" i="21"/>
  <c r="D1388" i="21"/>
  <c r="I1387" i="21"/>
  <c r="D1387" i="21"/>
  <c r="I1386" i="21"/>
  <c r="D1386" i="21"/>
  <c r="I1385" i="21"/>
  <c r="D1385" i="21"/>
  <c r="I1384" i="21"/>
  <c r="D1384" i="21"/>
  <c r="I1383" i="21"/>
  <c r="D1383" i="21"/>
  <c r="I1382" i="21"/>
  <c r="D1382" i="21"/>
  <c r="I1381" i="21"/>
  <c r="D1381" i="21"/>
  <c r="I1380" i="21"/>
  <c r="D1380" i="21"/>
  <c r="I1379" i="21"/>
  <c r="D1379" i="21"/>
  <c r="I1378" i="21"/>
  <c r="D1378" i="21"/>
  <c r="I1377" i="21"/>
  <c r="D1377" i="21"/>
  <c r="I1376" i="21"/>
  <c r="D1376" i="21"/>
  <c r="I1375" i="21"/>
  <c r="D1375" i="21"/>
  <c r="I1374" i="21"/>
  <c r="D1374" i="21"/>
  <c r="I1373" i="21"/>
  <c r="D1373" i="21"/>
  <c r="I1372" i="21"/>
  <c r="D1372" i="21"/>
  <c r="I1371" i="21"/>
  <c r="D1371" i="21"/>
  <c r="I1370" i="21"/>
  <c r="D1370" i="21"/>
  <c r="I1369" i="21"/>
  <c r="D1369" i="21"/>
  <c r="I1368" i="21"/>
  <c r="D1368" i="21"/>
  <c r="I1367" i="21"/>
  <c r="D1367" i="21"/>
  <c r="I1366" i="21"/>
  <c r="D1366" i="21"/>
  <c r="I1365" i="21"/>
  <c r="D1365" i="21"/>
  <c r="I1364" i="21"/>
  <c r="D1364" i="21"/>
  <c r="I1363" i="21"/>
  <c r="D1363" i="21"/>
  <c r="I1362" i="21"/>
  <c r="D1362" i="21"/>
  <c r="I1361" i="21"/>
  <c r="D1361" i="21"/>
  <c r="I1360" i="21"/>
  <c r="D1360" i="21"/>
  <c r="I1359" i="21"/>
  <c r="D1359" i="21"/>
  <c r="I1358" i="21"/>
  <c r="D1358" i="21"/>
  <c r="I1357" i="21"/>
  <c r="D1357" i="21"/>
  <c r="I1356" i="21"/>
  <c r="D1356" i="21"/>
  <c r="I1355" i="21"/>
  <c r="D1355" i="21"/>
  <c r="I1354" i="21"/>
  <c r="D1354" i="21"/>
  <c r="I1353" i="21"/>
  <c r="D1353" i="21"/>
  <c r="I1352" i="21"/>
  <c r="D1352" i="21"/>
  <c r="I1351" i="21"/>
  <c r="D1351" i="21"/>
  <c r="I1350" i="21"/>
  <c r="D1350" i="21"/>
  <c r="I1349" i="21"/>
  <c r="D1349" i="21"/>
  <c r="I1348" i="21"/>
  <c r="D1348" i="21"/>
  <c r="I1347" i="21"/>
  <c r="D1347" i="21"/>
  <c r="I1346" i="21"/>
  <c r="D1346" i="21"/>
  <c r="I1345" i="21"/>
  <c r="D1345" i="21"/>
  <c r="I1344" i="21"/>
  <c r="D1344" i="21"/>
  <c r="I1343" i="21"/>
  <c r="D1343" i="21"/>
  <c r="I1342" i="21"/>
  <c r="D1342" i="21"/>
  <c r="I1341" i="21"/>
  <c r="D1341" i="21"/>
  <c r="I1340" i="21"/>
  <c r="D1340" i="21"/>
  <c r="I1339" i="21"/>
  <c r="D1339" i="21"/>
  <c r="I1338" i="21"/>
  <c r="D1338" i="21"/>
  <c r="I1337" i="21"/>
  <c r="D1337" i="21"/>
  <c r="I1336" i="21"/>
  <c r="D1336" i="21"/>
  <c r="I1335" i="21"/>
  <c r="D1335" i="21"/>
  <c r="I1334" i="21"/>
  <c r="D1334" i="21"/>
  <c r="I1333" i="21"/>
  <c r="D1333" i="21"/>
  <c r="I1332" i="21"/>
  <c r="D1332" i="21"/>
  <c r="I1331" i="21"/>
  <c r="D1331" i="21"/>
  <c r="I1330" i="21"/>
  <c r="D1330" i="21"/>
  <c r="I1329" i="21"/>
  <c r="D1329" i="21"/>
  <c r="I1328" i="21"/>
  <c r="D1328" i="21"/>
  <c r="I1327" i="21"/>
  <c r="D1327" i="21"/>
  <c r="I1326" i="21"/>
  <c r="D1326" i="21"/>
  <c r="I1325" i="21"/>
  <c r="D1325" i="21"/>
  <c r="I1324" i="21"/>
  <c r="D1324" i="21"/>
  <c r="I1323" i="21"/>
  <c r="D1323" i="21"/>
  <c r="I1322" i="21"/>
  <c r="D1322" i="21"/>
  <c r="I1321" i="21"/>
  <c r="D1321" i="21"/>
  <c r="I1320" i="21"/>
  <c r="D1320" i="21"/>
  <c r="I1319" i="21"/>
  <c r="D1319" i="21"/>
  <c r="I1318" i="21"/>
  <c r="D1318" i="21"/>
  <c r="I1317" i="21"/>
  <c r="D1317" i="21"/>
  <c r="I1316" i="21"/>
  <c r="D1316" i="21"/>
  <c r="I1315" i="21"/>
  <c r="D1315" i="21"/>
  <c r="I1314" i="21"/>
  <c r="D1314" i="21"/>
  <c r="I1313" i="21"/>
  <c r="D1313" i="21"/>
  <c r="I1312" i="21"/>
  <c r="D1312" i="21"/>
  <c r="I1311" i="21"/>
  <c r="D1311" i="21"/>
  <c r="I1310" i="21"/>
  <c r="D1310" i="21"/>
  <c r="I1309" i="21"/>
  <c r="D1309" i="21"/>
  <c r="I1308" i="21"/>
  <c r="D1308" i="21"/>
  <c r="I1307" i="21"/>
  <c r="D1307" i="21"/>
  <c r="I1306" i="21"/>
  <c r="D1306" i="21"/>
  <c r="I1305" i="21"/>
  <c r="D1305" i="21"/>
  <c r="I1304" i="21"/>
  <c r="D1304" i="21"/>
  <c r="I1303" i="21"/>
  <c r="D1303" i="21"/>
  <c r="I1302" i="21"/>
  <c r="D1302" i="21"/>
  <c r="I1301" i="21"/>
  <c r="D1301" i="21"/>
  <c r="I1300" i="21"/>
  <c r="D1300" i="21"/>
  <c r="I1299" i="21"/>
  <c r="D1299" i="21"/>
  <c r="I1298" i="21"/>
  <c r="D1298" i="21"/>
  <c r="I1297" i="21"/>
  <c r="D1297" i="21"/>
  <c r="I1296" i="21"/>
  <c r="D1296" i="21"/>
  <c r="I1295" i="21"/>
  <c r="D1295" i="21"/>
  <c r="I1294" i="21"/>
  <c r="D1294" i="21"/>
  <c r="I1293" i="21"/>
  <c r="D1293" i="21"/>
  <c r="I1292" i="21"/>
  <c r="D1292" i="21"/>
  <c r="I1291" i="21"/>
  <c r="D1291" i="21"/>
  <c r="I1290" i="21"/>
  <c r="D1290" i="21"/>
  <c r="I1289" i="21"/>
  <c r="D1289" i="21"/>
  <c r="I1288" i="21"/>
  <c r="D1288" i="21"/>
  <c r="I1287" i="21"/>
  <c r="D1287" i="21"/>
  <c r="I1286" i="21"/>
  <c r="D1286" i="21"/>
  <c r="I1285" i="21"/>
  <c r="D1285" i="21"/>
  <c r="I1284" i="21"/>
  <c r="D1284" i="21"/>
  <c r="I1283" i="21"/>
  <c r="D1283" i="21"/>
  <c r="I1282" i="21"/>
  <c r="D1282" i="21"/>
  <c r="I1281" i="21"/>
  <c r="D1281" i="21"/>
  <c r="I1280" i="21"/>
  <c r="D1280" i="21"/>
  <c r="I1279" i="21"/>
  <c r="D1279" i="21"/>
  <c r="I1278" i="21"/>
  <c r="D1278" i="21"/>
  <c r="I1277" i="21"/>
  <c r="D1277" i="21"/>
  <c r="I1276" i="21"/>
  <c r="D1276" i="21"/>
  <c r="I1275" i="21"/>
  <c r="D1275" i="21"/>
  <c r="I1274" i="21"/>
  <c r="D1274" i="21"/>
  <c r="I1273" i="21"/>
  <c r="D1273" i="21"/>
  <c r="I1272" i="21"/>
  <c r="D1272" i="21"/>
  <c r="I1271" i="21"/>
  <c r="D1271" i="21"/>
  <c r="I1270" i="21"/>
  <c r="D1270" i="21"/>
  <c r="I1269" i="21"/>
  <c r="D1269" i="21"/>
  <c r="I1268" i="21"/>
  <c r="D1268" i="21"/>
  <c r="I1267" i="21"/>
  <c r="D1267" i="21"/>
  <c r="I1266" i="21"/>
  <c r="D1266" i="21"/>
  <c r="I1265" i="21"/>
  <c r="D1265" i="21"/>
  <c r="I1264" i="21"/>
  <c r="D1264" i="21"/>
  <c r="I1263" i="21"/>
  <c r="D1263" i="21"/>
  <c r="I1262" i="21"/>
  <c r="D1262" i="21"/>
  <c r="I1261" i="21"/>
  <c r="D1261" i="21"/>
  <c r="I1260" i="21"/>
  <c r="D1260" i="21"/>
  <c r="I1259" i="21"/>
  <c r="D1259" i="21"/>
  <c r="I1258" i="21"/>
  <c r="D1258" i="21"/>
  <c r="I1257" i="21"/>
  <c r="D1257" i="21"/>
  <c r="I1256" i="21"/>
  <c r="D1256" i="21"/>
  <c r="I1255" i="21"/>
  <c r="D1255" i="21"/>
  <c r="I1254" i="21"/>
  <c r="D1254" i="21"/>
  <c r="I1253" i="21"/>
  <c r="D1253" i="21"/>
  <c r="I1252" i="21"/>
  <c r="D1252" i="21"/>
  <c r="I1251" i="21"/>
  <c r="D1251" i="21"/>
  <c r="I1250" i="21"/>
  <c r="D1250" i="21"/>
  <c r="I1249" i="21"/>
  <c r="D1249" i="21"/>
  <c r="I1248" i="21"/>
  <c r="D1248" i="21"/>
  <c r="I1247" i="21"/>
  <c r="D1247" i="21"/>
  <c r="I1246" i="21"/>
  <c r="D1246" i="21"/>
  <c r="I1245" i="21"/>
  <c r="D1245" i="21"/>
  <c r="I1244" i="21"/>
  <c r="D1244" i="21"/>
  <c r="I1243" i="21"/>
  <c r="D1243" i="21"/>
  <c r="I1242" i="21"/>
  <c r="D1242" i="21"/>
  <c r="I1241" i="21"/>
  <c r="D1241" i="21"/>
  <c r="I1240" i="21"/>
  <c r="D1240" i="21"/>
  <c r="I1239" i="21"/>
  <c r="D1239" i="21"/>
  <c r="I1238" i="21"/>
  <c r="D1238" i="21"/>
  <c r="I1237" i="21"/>
  <c r="D1237" i="21"/>
  <c r="I1236" i="21"/>
  <c r="D1236" i="21"/>
  <c r="I1235" i="21"/>
  <c r="D1235" i="21"/>
  <c r="I1234" i="21"/>
  <c r="D1234" i="21"/>
  <c r="I1233" i="21"/>
  <c r="D1233" i="21"/>
  <c r="I1232" i="21"/>
  <c r="D1232" i="21"/>
  <c r="I1231" i="21"/>
  <c r="D1231" i="21"/>
  <c r="I1230" i="21"/>
  <c r="D1230" i="21"/>
  <c r="I1229" i="21"/>
  <c r="D1229" i="21"/>
  <c r="I1228" i="21"/>
  <c r="D1228" i="21"/>
  <c r="I1227" i="21"/>
  <c r="D1227" i="21"/>
  <c r="I1226" i="21"/>
  <c r="D1226" i="21"/>
  <c r="I1225" i="21"/>
  <c r="D1225" i="21"/>
  <c r="I1224" i="21"/>
  <c r="D1224" i="21"/>
  <c r="I1223" i="21"/>
  <c r="D1223" i="21"/>
  <c r="I1222" i="21"/>
  <c r="D1222" i="21"/>
  <c r="I1221" i="21"/>
  <c r="D1221" i="21"/>
  <c r="I1220" i="21"/>
  <c r="D1220" i="21"/>
  <c r="I1219" i="21"/>
  <c r="D1219" i="21"/>
  <c r="I1218" i="21"/>
  <c r="D1218" i="21"/>
  <c r="I1217" i="21"/>
  <c r="D1217" i="21"/>
  <c r="I1216" i="21"/>
  <c r="D1216" i="21"/>
  <c r="I1215" i="21"/>
  <c r="D1215" i="21"/>
  <c r="I1214" i="21"/>
  <c r="D1214" i="21"/>
  <c r="I1213" i="21"/>
  <c r="D1213" i="21"/>
  <c r="I1212" i="21"/>
  <c r="D1212" i="21"/>
  <c r="I1211" i="21"/>
  <c r="D1211" i="21"/>
  <c r="I1210" i="21"/>
  <c r="D1210" i="21"/>
  <c r="I1209" i="21"/>
  <c r="D1209" i="21"/>
  <c r="I1208" i="21"/>
  <c r="D1208" i="21"/>
  <c r="I1207" i="21"/>
  <c r="D1207" i="21"/>
  <c r="I1206" i="21"/>
  <c r="D1206" i="21"/>
  <c r="I1205" i="21"/>
  <c r="D1205" i="21"/>
  <c r="I1204" i="21"/>
  <c r="D1204" i="21"/>
  <c r="I1203" i="21"/>
  <c r="D1203" i="21"/>
  <c r="I1202" i="21"/>
  <c r="D1202" i="21"/>
  <c r="I1201" i="21"/>
  <c r="D1201" i="21"/>
  <c r="I1200" i="21"/>
  <c r="D1200" i="21"/>
  <c r="I1199" i="21"/>
  <c r="D1199" i="21"/>
  <c r="I1198" i="21"/>
  <c r="D1198" i="21"/>
  <c r="I1197" i="21"/>
  <c r="D1197" i="21"/>
  <c r="I1196" i="21"/>
  <c r="D1196" i="21"/>
  <c r="I1195" i="21"/>
  <c r="D1195" i="21"/>
  <c r="I1194" i="21"/>
  <c r="D1194" i="21"/>
  <c r="I1193" i="21"/>
  <c r="D1193" i="21"/>
  <c r="I1192" i="21"/>
  <c r="D1192" i="21"/>
  <c r="I1191" i="21"/>
  <c r="D1191" i="21"/>
  <c r="I1190" i="21"/>
  <c r="D1190" i="21"/>
  <c r="I1189" i="21"/>
  <c r="D1189" i="21"/>
  <c r="I1188" i="21"/>
  <c r="D1188" i="21"/>
  <c r="I1187" i="21"/>
  <c r="D1187" i="21"/>
  <c r="I1186" i="21"/>
  <c r="D1186" i="21"/>
  <c r="I1185" i="21"/>
  <c r="D1185" i="21"/>
  <c r="I1184" i="21"/>
  <c r="D1184" i="21"/>
  <c r="I1183" i="21"/>
  <c r="D1183" i="21"/>
  <c r="I1182" i="21"/>
  <c r="D1182" i="21"/>
  <c r="I1181" i="21"/>
  <c r="D1181" i="21"/>
  <c r="I1180" i="21"/>
  <c r="D1180" i="21"/>
  <c r="I1179" i="21"/>
  <c r="D1179" i="21"/>
  <c r="I1178" i="21"/>
  <c r="D1178" i="21"/>
  <c r="I1177" i="21"/>
  <c r="D1177" i="21"/>
  <c r="I1176" i="21"/>
  <c r="D1176" i="21"/>
  <c r="I1175" i="21"/>
  <c r="D1175" i="21"/>
  <c r="I1174" i="21"/>
  <c r="D1174" i="21"/>
  <c r="I1173" i="21"/>
  <c r="D1173" i="21"/>
  <c r="I1172" i="21"/>
  <c r="D1172" i="21"/>
  <c r="I1171" i="21"/>
  <c r="D1171" i="21"/>
  <c r="I1170" i="21"/>
  <c r="D1170" i="21"/>
  <c r="I1169" i="21"/>
  <c r="D1169" i="21"/>
  <c r="I1168" i="21"/>
  <c r="D1168" i="21"/>
  <c r="I1167" i="21"/>
  <c r="D1167" i="21"/>
  <c r="I1166" i="21"/>
  <c r="D1166" i="21"/>
  <c r="I1165" i="21"/>
  <c r="D1165" i="21"/>
  <c r="I1164" i="21"/>
  <c r="D1164" i="21"/>
  <c r="I1163" i="21"/>
  <c r="D1163" i="21"/>
  <c r="I1162" i="21"/>
  <c r="D1162" i="21"/>
  <c r="I1161" i="21"/>
  <c r="D1161" i="21"/>
  <c r="I1160" i="21"/>
  <c r="D1160" i="21"/>
  <c r="I1159" i="21"/>
  <c r="D1159" i="21"/>
  <c r="I1158" i="21"/>
  <c r="D1158" i="21"/>
  <c r="I1157" i="21"/>
  <c r="D1157" i="21"/>
  <c r="I1156" i="21"/>
  <c r="D1156" i="21"/>
  <c r="I1155" i="21"/>
  <c r="D1155" i="21"/>
  <c r="I1154" i="21"/>
  <c r="D1154" i="21"/>
  <c r="I1153" i="21"/>
  <c r="D1153" i="21"/>
  <c r="I1152" i="21"/>
  <c r="D1152" i="21"/>
  <c r="I1151" i="21"/>
  <c r="D1151" i="21"/>
  <c r="I1150" i="21"/>
  <c r="D1150" i="21"/>
  <c r="I1149" i="21"/>
  <c r="D1149" i="21"/>
  <c r="I1148" i="21"/>
  <c r="D1148" i="21"/>
  <c r="I1147" i="21"/>
  <c r="D1147" i="21"/>
  <c r="I1146" i="21"/>
  <c r="D1146" i="21"/>
  <c r="I1145" i="21"/>
  <c r="D1145" i="21"/>
  <c r="I1144" i="21"/>
  <c r="D1144" i="21"/>
  <c r="I1143" i="21"/>
  <c r="D1143" i="21"/>
  <c r="I1142" i="21"/>
  <c r="D1142" i="21"/>
  <c r="I1141" i="21"/>
  <c r="D1141" i="21"/>
  <c r="I1140" i="21"/>
  <c r="D1140" i="21"/>
  <c r="I1139" i="21"/>
  <c r="D1139" i="21"/>
  <c r="I1138" i="21"/>
  <c r="D1138" i="21"/>
  <c r="I1137" i="21"/>
  <c r="D1137" i="21"/>
  <c r="I1136" i="21"/>
  <c r="D1136" i="21"/>
  <c r="I1135" i="21"/>
  <c r="D1135" i="21"/>
  <c r="I1134" i="21"/>
  <c r="D1134" i="21"/>
  <c r="I1133" i="21"/>
  <c r="D1133" i="21"/>
  <c r="I1132" i="21"/>
  <c r="D1132" i="21"/>
  <c r="I1131" i="21"/>
  <c r="D1131" i="21"/>
  <c r="I1130" i="21"/>
  <c r="D1130" i="21"/>
  <c r="I1129" i="21"/>
  <c r="D1129" i="21"/>
  <c r="I1128" i="21"/>
  <c r="D1128" i="21"/>
  <c r="I1127" i="21"/>
  <c r="D1127" i="21"/>
  <c r="I1126" i="21"/>
  <c r="D1126" i="21"/>
  <c r="I1125" i="21"/>
  <c r="D1125" i="21"/>
  <c r="I1124" i="21"/>
  <c r="D1124" i="21"/>
  <c r="I1123" i="21"/>
  <c r="D1123" i="21"/>
  <c r="I1122" i="21"/>
  <c r="D1122" i="21"/>
  <c r="I1121" i="21"/>
  <c r="D1121" i="21"/>
  <c r="I1120" i="21"/>
  <c r="D1120" i="21"/>
  <c r="I1119" i="21"/>
  <c r="D1119" i="21"/>
  <c r="I1118" i="21"/>
  <c r="D1118" i="21"/>
  <c r="I1117" i="21"/>
  <c r="D1117" i="21"/>
  <c r="I1116" i="21"/>
  <c r="D1116" i="21"/>
  <c r="I1115" i="21"/>
  <c r="D1115" i="21"/>
  <c r="I1114" i="21"/>
  <c r="D1114" i="21"/>
  <c r="I1113" i="21"/>
  <c r="D1113" i="21"/>
  <c r="I1112" i="21"/>
  <c r="D1112" i="21"/>
  <c r="I1111" i="21"/>
  <c r="D1111" i="21"/>
  <c r="I1110" i="21"/>
  <c r="D1110" i="21"/>
  <c r="I1109" i="21"/>
  <c r="D1109" i="21"/>
  <c r="I1108" i="21"/>
  <c r="D1108" i="21"/>
  <c r="I1107" i="21"/>
  <c r="D1107" i="21"/>
  <c r="I1106" i="21"/>
  <c r="D1106" i="21"/>
  <c r="I1105" i="21"/>
  <c r="D1105" i="21"/>
  <c r="I1104" i="21"/>
  <c r="D1104" i="21"/>
  <c r="I1103" i="21"/>
  <c r="D1103" i="21"/>
  <c r="I1102" i="21"/>
  <c r="D1102" i="21"/>
  <c r="I1101" i="21"/>
  <c r="D1101" i="21"/>
  <c r="I1100" i="21"/>
  <c r="D1100" i="21"/>
  <c r="I1099" i="21"/>
  <c r="D1099" i="21"/>
  <c r="I1098" i="21"/>
  <c r="D1098" i="21"/>
  <c r="I1097" i="21"/>
  <c r="D1097" i="21"/>
  <c r="I1096" i="21"/>
  <c r="D1096" i="21"/>
  <c r="I1095" i="21"/>
  <c r="D1095" i="21"/>
  <c r="I1094" i="21"/>
  <c r="D1094" i="21"/>
  <c r="I1093" i="21"/>
  <c r="D1093" i="21"/>
  <c r="I1092" i="21"/>
  <c r="D1092" i="21"/>
  <c r="I1091" i="21"/>
  <c r="D1091" i="21"/>
  <c r="I1090" i="21"/>
  <c r="D1090" i="21"/>
  <c r="I1089" i="21"/>
  <c r="D1089" i="21"/>
  <c r="I1088" i="21"/>
  <c r="D1088" i="21"/>
  <c r="I1087" i="21"/>
  <c r="D1087" i="21"/>
  <c r="I1086" i="21"/>
  <c r="D1086" i="21"/>
  <c r="I1085" i="21"/>
  <c r="D1085" i="21"/>
  <c r="I1084" i="21"/>
  <c r="D1084" i="21"/>
  <c r="I1083" i="21"/>
  <c r="D1083" i="21"/>
  <c r="I1082" i="21"/>
  <c r="D1082" i="21"/>
  <c r="I1081" i="21"/>
  <c r="D1081" i="21"/>
  <c r="I1080" i="21"/>
  <c r="D1080" i="21"/>
  <c r="I1079" i="21"/>
  <c r="D1079" i="21"/>
  <c r="I1078" i="21"/>
  <c r="D1078" i="21"/>
  <c r="I1077" i="21"/>
  <c r="D1077" i="21"/>
  <c r="I1076" i="21"/>
  <c r="D1076" i="21"/>
  <c r="I1075" i="21"/>
  <c r="D1075" i="21"/>
  <c r="I1074" i="21"/>
  <c r="D1074" i="21"/>
  <c r="I1073" i="21"/>
  <c r="D1073" i="21"/>
  <c r="I1072" i="21"/>
  <c r="D1072" i="21"/>
  <c r="I1071" i="21"/>
  <c r="D1071" i="21"/>
  <c r="I1070" i="21"/>
  <c r="D1070" i="21"/>
  <c r="I1069" i="21"/>
  <c r="D1069" i="21"/>
  <c r="I1068" i="21"/>
  <c r="D1068" i="21"/>
  <c r="I1067" i="21"/>
  <c r="D1067" i="21"/>
  <c r="I1066" i="21"/>
  <c r="D1066" i="21"/>
  <c r="I1065" i="21"/>
  <c r="D1065" i="21"/>
  <c r="I1064" i="21"/>
  <c r="D1064" i="21"/>
  <c r="I1063" i="21"/>
  <c r="D1063" i="21"/>
  <c r="I1062" i="21"/>
  <c r="D1062" i="21"/>
  <c r="I1061" i="21"/>
  <c r="D1061" i="21"/>
  <c r="I1060" i="21"/>
  <c r="D1060" i="21"/>
  <c r="I1059" i="21"/>
  <c r="D1059" i="21"/>
  <c r="I1058" i="21"/>
  <c r="D1058" i="21"/>
  <c r="I1057" i="21"/>
  <c r="D1057" i="21"/>
  <c r="I1056" i="21"/>
  <c r="D1056" i="21"/>
  <c r="I1055" i="21"/>
  <c r="D1055" i="21"/>
  <c r="I1054" i="21"/>
  <c r="D1054" i="21"/>
  <c r="I1053" i="21"/>
  <c r="D1053" i="21"/>
  <c r="I1052" i="21"/>
  <c r="D1052" i="21"/>
  <c r="I1051" i="21"/>
  <c r="D1051" i="21"/>
  <c r="I1050" i="21"/>
  <c r="D1050" i="21"/>
  <c r="I1049" i="21"/>
  <c r="D1049" i="21"/>
  <c r="I1048" i="21"/>
  <c r="D1048" i="21"/>
  <c r="I1047" i="21"/>
  <c r="D1047" i="21"/>
  <c r="I1046" i="21"/>
  <c r="D1046" i="21"/>
  <c r="I1045" i="21"/>
  <c r="D1045" i="21"/>
  <c r="I1044" i="21"/>
  <c r="D1044" i="21"/>
  <c r="I1043" i="21"/>
  <c r="D1043" i="21"/>
  <c r="I1042" i="21"/>
  <c r="D1042" i="21"/>
  <c r="I1041" i="21"/>
  <c r="D1041" i="21"/>
  <c r="I1040" i="21"/>
  <c r="D1040" i="21"/>
  <c r="I1039" i="21"/>
  <c r="D1039" i="21"/>
  <c r="I1038" i="21"/>
  <c r="D1038" i="21"/>
  <c r="I1037" i="21"/>
  <c r="D1037" i="21"/>
  <c r="I1036" i="21"/>
  <c r="D1036" i="21"/>
  <c r="I1035" i="21"/>
  <c r="D1035" i="21"/>
  <c r="I1034" i="21"/>
  <c r="D1034" i="21"/>
  <c r="I1033" i="21"/>
  <c r="D1033" i="21"/>
  <c r="I1032" i="21"/>
  <c r="D1032" i="21"/>
  <c r="I1031" i="21"/>
  <c r="D1031" i="21"/>
  <c r="I1030" i="21"/>
  <c r="D1030" i="21"/>
  <c r="I1029" i="21"/>
  <c r="D1029" i="21"/>
  <c r="I1028" i="21"/>
  <c r="D1028" i="21"/>
  <c r="I1027" i="21"/>
  <c r="D1027" i="21"/>
  <c r="I1026" i="21"/>
  <c r="D1026" i="21"/>
  <c r="I1025" i="21"/>
  <c r="D1025" i="21"/>
  <c r="I1024" i="21"/>
  <c r="D1024" i="21"/>
  <c r="I1023" i="21"/>
  <c r="D1023" i="21"/>
  <c r="I1022" i="21"/>
  <c r="D1022" i="21"/>
  <c r="I1021" i="21"/>
  <c r="D1021" i="21"/>
  <c r="I1020" i="21"/>
  <c r="D1020" i="21"/>
  <c r="I1019" i="21"/>
  <c r="D1019" i="21"/>
  <c r="I1018" i="21"/>
  <c r="D1018" i="21"/>
  <c r="I1017" i="21"/>
  <c r="D1017" i="21"/>
  <c r="I1016" i="21"/>
  <c r="D1016" i="21"/>
  <c r="I1015" i="21"/>
  <c r="D1015" i="21"/>
  <c r="I1014" i="21"/>
  <c r="D1014" i="21"/>
  <c r="I1013" i="21"/>
  <c r="D1013" i="21"/>
  <c r="I1012" i="21"/>
  <c r="D1012" i="21"/>
  <c r="I1011" i="21"/>
  <c r="D1011" i="21"/>
  <c r="I1010" i="21"/>
  <c r="D1010" i="21"/>
  <c r="I1009" i="21"/>
  <c r="D1009" i="21"/>
  <c r="I1008" i="21"/>
  <c r="D1008" i="21"/>
  <c r="I1007" i="21"/>
  <c r="D1007" i="21"/>
  <c r="I1006" i="21"/>
  <c r="D1006" i="21"/>
  <c r="I1005" i="21"/>
  <c r="D1005" i="21"/>
  <c r="I1004" i="21"/>
  <c r="D1004" i="21"/>
  <c r="I1003" i="21"/>
  <c r="D1003" i="21"/>
  <c r="I1002" i="21"/>
  <c r="D1002" i="21"/>
  <c r="I1001" i="21"/>
  <c r="D1001" i="21"/>
  <c r="I1000" i="21"/>
  <c r="D1000" i="21"/>
  <c r="I999" i="21"/>
  <c r="D999" i="21"/>
  <c r="I998" i="21"/>
  <c r="D998" i="21"/>
  <c r="I997" i="21"/>
  <c r="D997" i="21"/>
  <c r="I996" i="21"/>
  <c r="D996" i="21"/>
  <c r="I995" i="21"/>
  <c r="D995" i="21"/>
  <c r="I994" i="21"/>
  <c r="D994" i="21"/>
  <c r="I993" i="21"/>
  <c r="D993" i="21"/>
  <c r="I992" i="21"/>
  <c r="D992" i="21"/>
  <c r="I991" i="21"/>
  <c r="D991" i="21"/>
  <c r="I990" i="21"/>
  <c r="D990" i="21"/>
  <c r="I989" i="21"/>
  <c r="D989" i="21"/>
  <c r="I988" i="21"/>
  <c r="D988" i="21"/>
  <c r="I987" i="21"/>
  <c r="D987" i="21"/>
  <c r="I986" i="21"/>
  <c r="D986" i="21"/>
  <c r="I985" i="21"/>
  <c r="D985" i="21"/>
  <c r="I984" i="21"/>
  <c r="D984" i="21"/>
  <c r="I983" i="21"/>
  <c r="D983" i="21"/>
  <c r="I982" i="21"/>
  <c r="D982" i="21"/>
  <c r="I981" i="21"/>
  <c r="D981" i="21"/>
  <c r="I980" i="21"/>
  <c r="D980" i="21"/>
  <c r="I979" i="21"/>
  <c r="D979" i="21"/>
  <c r="I978" i="21"/>
  <c r="D978" i="21"/>
  <c r="I977" i="21"/>
  <c r="D977" i="21"/>
  <c r="I976" i="21"/>
  <c r="D976" i="21"/>
  <c r="I975" i="21"/>
  <c r="D975" i="21"/>
  <c r="I974" i="21"/>
  <c r="D974" i="21"/>
  <c r="I973" i="21"/>
  <c r="D973" i="21"/>
  <c r="I972" i="21"/>
  <c r="D972" i="21"/>
  <c r="I971" i="21"/>
  <c r="D971" i="21"/>
  <c r="I970" i="21"/>
  <c r="D970" i="21"/>
  <c r="I969" i="21"/>
  <c r="D969" i="21"/>
  <c r="I968" i="21"/>
  <c r="D968" i="21"/>
  <c r="I967" i="21"/>
  <c r="D967" i="21"/>
  <c r="I966" i="21"/>
  <c r="D966" i="21"/>
  <c r="I965" i="21"/>
  <c r="D965" i="21"/>
  <c r="I964" i="21"/>
  <c r="D964" i="21"/>
  <c r="I963" i="21"/>
  <c r="D963" i="21"/>
  <c r="I962" i="21"/>
  <c r="D962" i="21"/>
  <c r="I961" i="21"/>
  <c r="D961" i="21"/>
  <c r="I960" i="21"/>
  <c r="D960" i="21"/>
  <c r="I959" i="21"/>
  <c r="D959" i="21"/>
  <c r="I958" i="21"/>
  <c r="D958" i="21"/>
  <c r="I957" i="21"/>
  <c r="D957" i="21"/>
  <c r="I956" i="21"/>
  <c r="D956" i="21"/>
  <c r="I955" i="21"/>
  <c r="D955" i="21"/>
  <c r="I954" i="21"/>
  <c r="D954" i="21"/>
  <c r="I953" i="21"/>
  <c r="D953" i="21"/>
  <c r="I952" i="21"/>
  <c r="D952" i="21"/>
  <c r="I951" i="21"/>
  <c r="D951" i="21"/>
  <c r="I950" i="21"/>
  <c r="D950" i="21"/>
  <c r="I949" i="21"/>
  <c r="D949" i="21"/>
  <c r="I948" i="21"/>
  <c r="D948" i="21"/>
  <c r="I947" i="21"/>
  <c r="D947" i="21"/>
  <c r="I946" i="21"/>
  <c r="D946" i="21"/>
  <c r="I945" i="21"/>
  <c r="D945" i="21"/>
  <c r="I944" i="21"/>
  <c r="D944" i="21"/>
  <c r="I943" i="21"/>
  <c r="D943" i="21"/>
  <c r="I942" i="21"/>
  <c r="D942" i="21"/>
  <c r="I941" i="21"/>
  <c r="D941" i="21"/>
  <c r="I940" i="21"/>
  <c r="D940" i="21"/>
  <c r="I939" i="21"/>
  <c r="D939" i="21"/>
  <c r="I938" i="21"/>
  <c r="D938" i="21"/>
  <c r="I937" i="21"/>
  <c r="D937" i="21"/>
  <c r="I936" i="21"/>
  <c r="D936" i="21"/>
  <c r="I935" i="21"/>
  <c r="D935" i="21"/>
  <c r="I934" i="21"/>
  <c r="D934" i="21"/>
  <c r="I933" i="21"/>
  <c r="D933" i="21"/>
  <c r="I932" i="21"/>
  <c r="D932" i="21"/>
  <c r="I931" i="21"/>
  <c r="D931" i="21"/>
  <c r="I930" i="21"/>
  <c r="D930" i="21"/>
  <c r="I929" i="21"/>
  <c r="D929" i="21"/>
  <c r="I928" i="21"/>
  <c r="D928" i="21"/>
  <c r="I927" i="21"/>
  <c r="D927" i="21"/>
  <c r="I926" i="21"/>
  <c r="D926" i="21"/>
  <c r="I925" i="21"/>
  <c r="D925" i="21"/>
  <c r="I924" i="21"/>
  <c r="D924" i="21"/>
  <c r="I923" i="21"/>
  <c r="D923" i="21"/>
  <c r="I922" i="21"/>
  <c r="D922" i="21"/>
  <c r="I921" i="21"/>
  <c r="D921" i="21"/>
  <c r="I920" i="21"/>
  <c r="D920" i="21"/>
  <c r="I919" i="21"/>
  <c r="D919" i="21"/>
  <c r="I918" i="21"/>
  <c r="D918" i="21"/>
  <c r="I917" i="21"/>
  <c r="D917" i="21"/>
  <c r="I916" i="21"/>
  <c r="D916" i="21"/>
  <c r="I915" i="21"/>
  <c r="D915" i="21"/>
  <c r="I914" i="21"/>
  <c r="D914" i="21"/>
  <c r="I913" i="21"/>
  <c r="D913" i="21"/>
  <c r="I912" i="21"/>
  <c r="D912" i="21"/>
  <c r="I911" i="21"/>
  <c r="D911" i="21"/>
  <c r="I910" i="21"/>
  <c r="D910" i="21"/>
  <c r="I909" i="21"/>
  <c r="D909" i="21"/>
  <c r="I908" i="21"/>
  <c r="D908" i="21"/>
  <c r="I907" i="21"/>
  <c r="D907" i="21"/>
  <c r="I906" i="21"/>
  <c r="D906" i="21"/>
  <c r="I905" i="21"/>
  <c r="D905" i="21"/>
  <c r="I904" i="21"/>
  <c r="D904" i="21"/>
  <c r="I903" i="21"/>
  <c r="D903" i="21"/>
  <c r="I902" i="21"/>
  <c r="D902" i="21"/>
  <c r="I901" i="21"/>
  <c r="D901" i="21"/>
  <c r="I900" i="21"/>
  <c r="D900" i="21"/>
  <c r="I899" i="21"/>
  <c r="D899" i="21"/>
  <c r="I898" i="21"/>
  <c r="D898" i="21"/>
  <c r="I897" i="21"/>
  <c r="D897" i="21"/>
  <c r="I896" i="21"/>
  <c r="D896" i="21"/>
  <c r="I895" i="21"/>
  <c r="D895" i="21"/>
  <c r="I894" i="21"/>
  <c r="D894" i="21"/>
  <c r="I893" i="21"/>
  <c r="D893" i="21"/>
  <c r="I892" i="21"/>
  <c r="D892" i="21"/>
  <c r="I891" i="21"/>
  <c r="D891" i="21"/>
  <c r="I890" i="21"/>
  <c r="D890" i="21"/>
  <c r="I889" i="21"/>
  <c r="D889" i="21"/>
  <c r="I888" i="21"/>
  <c r="D888" i="21"/>
  <c r="I887" i="21"/>
  <c r="D887" i="21"/>
  <c r="I886" i="21"/>
  <c r="D886" i="21"/>
  <c r="I885" i="21"/>
  <c r="D885" i="21"/>
  <c r="I884" i="21"/>
  <c r="D884" i="21"/>
  <c r="I883" i="21"/>
  <c r="D883" i="21"/>
  <c r="I882" i="21"/>
  <c r="D882" i="21"/>
  <c r="I881" i="21"/>
  <c r="D881" i="21"/>
  <c r="I880" i="21"/>
  <c r="D880" i="21"/>
  <c r="I879" i="21"/>
  <c r="D879" i="21"/>
  <c r="I878" i="21"/>
  <c r="D878" i="21"/>
  <c r="I877" i="21"/>
  <c r="D877" i="21"/>
  <c r="I876" i="21"/>
  <c r="D876" i="21"/>
  <c r="I875" i="21"/>
  <c r="D875" i="21"/>
  <c r="I874" i="21"/>
  <c r="D874" i="21"/>
  <c r="I873" i="21"/>
  <c r="D873" i="21"/>
  <c r="I872" i="21"/>
  <c r="D872" i="21"/>
  <c r="I871" i="21"/>
  <c r="D871" i="21"/>
  <c r="I870" i="21"/>
  <c r="D870" i="21"/>
  <c r="I869" i="21"/>
  <c r="D869" i="21"/>
  <c r="I868" i="21"/>
  <c r="D868" i="21"/>
  <c r="I867" i="21"/>
  <c r="D867" i="21"/>
  <c r="I866" i="21"/>
  <c r="D866" i="21"/>
  <c r="I865" i="21"/>
  <c r="D865" i="21"/>
  <c r="I864" i="21"/>
  <c r="D864" i="21"/>
  <c r="I863" i="21"/>
  <c r="D863" i="21"/>
  <c r="I862" i="21"/>
  <c r="D862" i="21"/>
  <c r="I861" i="21"/>
  <c r="D861" i="21"/>
  <c r="I860" i="21"/>
  <c r="D860" i="21"/>
  <c r="I859" i="21"/>
  <c r="D859" i="21"/>
  <c r="I858" i="21"/>
  <c r="D858" i="21"/>
  <c r="I857" i="21"/>
  <c r="D857" i="21"/>
  <c r="I856" i="21"/>
  <c r="D856" i="21"/>
  <c r="I855" i="21"/>
  <c r="D855" i="21"/>
  <c r="I854" i="21"/>
  <c r="D854" i="21"/>
  <c r="I853" i="21"/>
  <c r="D853" i="21"/>
  <c r="I852" i="21"/>
  <c r="D852" i="21"/>
  <c r="I851" i="21"/>
  <c r="D851" i="21"/>
  <c r="I850" i="21"/>
  <c r="D850" i="21"/>
  <c r="I849" i="21"/>
  <c r="D849" i="21"/>
  <c r="I848" i="21"/>
  <c r="D848" i="21"/>
  <c r="I847" i="21"/>
  <c r="D847" i="21"/>
  <c r="I846" i="21"/>
  <c r="D846" i="21"/>
  <c r="I845" i="21"/>
  <c r="D845" i="21"/>
  <c r="I844" i="21"/>
  <c r="D844" i="21"/>
  <c r="I843" i="21"/>
  <c r="D843" i="21"/>
  <c r="I842" i="21"/>
  <c r="D842" i="21"/>
  <c r="I841" i="21"/>
  <c r="D841" i="21"/>
  <c r="I840" i="21"/>
  <c r="D840" i="21"/>
  <c r="I839" i="21"/>
  <c r="D839" i="21"/>
  <c r="I838" i="21"/>
  <c r="D838" i="21"/>
  <c r="I837" i="21"/>
  <c r="D837" i="21"/>
  <c r="I836" i="21"/>
  <c r="D836" i="21"/>
  <c r="I835" i="21"/>
  <c r="D835" i="21"/>
  <c r="I834" i="21"/>
  <c r="D834" i="21"/>
  <c r="I833" i="21"/>
  <c r="D833" i="21"/>
  <c r="I832" i="21"/>
  <c r="D832" i="21"/>
  <c r="I831" i="21"/>
  <c r="D831" i="21"/>
  <c r="I830" i="21"/>
  <c r="D830" i="21"/>
  <c r="I829" i="21"/>
  <c r="D829" i="21"/>
  <c r="I828" i="21"/>
  <c r="D828" i="21"/>
  <c r="I827" i="21"/>
  <c r="D827" i="21"/>
  <c r="I826" i="21"/>
  <c r="D826" i="21"/>
  <c r="I825" i="21"/>
  <c r="D825" i="21"/>
  <c r="I824" i="21"/>
  <c r="D824" i="21"/>
  <c r="I823" i="21"/>
  <c r="D823" i="21"/>
  <c r="I822" i="21"/>
  <c r="D822" i="21"/>
  <c r="I821" i="21"/>
  <c r="D821" i="21"/>
  <c r="I820" i="21"/>
  <c r="D820" i="21"/>
  <c r="I819" i="21"/>
  <c r="D819" i="21"/>
  <c r="I818" i="21"/>
  <c r="D818" i="21"/>
  <c r="I817" i="21"/>
  <c r="D817" i="21"/>
  <c r="I816" i="21"/>
  <c r="D816" i="21"/>
  <c r="I815" i="21"/>
  <c r="D815" i="21"/>
  <c r="I814" i="21"/>
  <c r="D814" i="21"/>
  <c r="I813" i="21"/>
  <c r="D813" i="21"/>
  <c r="I812" i="21"/>
  <c r="D812" i="21"/>
  <c r="I811" i="21"/>
  <c r="D811" i="21"/>
  <c r="I810" i="21"/>
  <c r="D810" i="21"/>
  <c r="I809" i="21"/>
  <c r="D809" i="21"/>
  <c r="I808" i="21"/>
  <c r="D808" i="21"/>
  <c r="I807" i="21"/>
  <c r="D807" i="21"/>
  <c r="I806" i="21"/>
  <c r="D806" i="21"/>
  <c r="I805" i="21"/>
  <c r="D805" i="21"/>
  <c r="I804" i="21"/>
  <c r="D804" i="21"/>
  <c r="I803" i="21"/>
  <c r="D803" i="21"/>
  <c r="I802" i="21"/>
  <c r="D802" i="21"/>
  <c r="I801" i="21"/>
  <c r="D801" i="21"/>
  <c r="I800" i="21"/>
  <c r="D800" i="21"/>
  <c r="I799" i="21"/>
  <c r="D799" i="21"/>
  <c r="I798" i="21"/>
  <c r="D798" i="21"/>
  <c r="I797" i="21"/>
  <c r="D797" i="21"/>
  <c r="I796" i="21"/>
  <c r="D796" i="21"/>
  <c r="I795" i="21"/>
  <c r="D795" i="21"/>
  <c r="I794" i="21"/>
  <c r="D794" i="21"/>
  <c r="I793" i="21"/>
  <c r="D793" i="21"/>
  <c r="I792" i="21"/>
  <c r="D792" i="21"/>
  <c r="I791" i="21"/>
  <c r="D791" i="21"/>
  <c r="I790" i="21"/>
  <c r="D790" i="21"/>
  <c r="I789" i="21"/>
  <c r="D789" i="21"/>
  <c r="I788" i="21"/>
  <c r="D788" i="21"/>
  <c r="I787" i="21"/>
  <c r="D787" i="21"/>
  <c r="I786" i="21"/>
  <c r="D786" i="21"/>
  <c r="I785" i="21"/>
  <c r="D785" i="21"/>
  <c r="I784" i="21"/>
  <c r="D784" i="21"/>
  <c r="I783" i="21"/>
  <c r="D783" i="21"/>
  <c r="I782" i="21"/>
  <c r="D782" i="21"/>
  <c r="I781" i="21"/>
  <c r="D781" i="21"/>
  <c r="I780" i="21"/>
  <c r="D780" i="21"/>
  <c r="I779" i="21"/>
  <c r="D779" i="21"/>
  <c r="I778" i="21"/>
  <c r="D778" i="21"/>
  <c r="I777" i="21"/>
  <c r="D777" i="21"/>
  <c r="I776" i="21"/>
  <c r="D776" i="21"/>
  <c r="I775" i="21"/>
  <c r="D775" i="21"/>
  <c r="I774" i="21"/>
  <c r="D774" i="21"/>
  <c r="I773" i="21"/>
  <c r="D773" i="21"/>
  <c r="I772" i="21"/>
  <c r="D772" i="21"/>
  <c r="I771" i="21"/>
  <c r="D771" i="21"/>
  <c r="I770" i="21"/>
  <c r="D770" i="21"/>
  <c r="I769" i="21"/>
  <c r="D769" i="21"/>
  <c r="I768" i="21"/>
  <c r="D768" i="21"/>
  <c r="I767" i="21"/>
  <c r="D767" i="21"/>
  <c r="I766" i="21"/>
  <c r="D766" i="21"/>
  <c r="I765" i="21"/>
  <c r="D765" i="21"/>
  <c r="I764" i="21"/>
  <c r="D764" i="21"/>
  <c r="I763" i="21"/>
  <c r="D763" i="21"/>
  <c r="I762" i="21"/>
  <c r="D762" i="21"/>
  <c r="I761" i="21"/>
  <c r="D761" i="21"/>
  <c r="I760" i="21"/>
  <c r="D760" i="21"/>
  <c r="I759" i="21"/>
  <c r="D759" i="21"/>
  <c r="I758" i="21"/>
  <c r="D758" i="21"/>
  <c r="I757" i="21"/>
  <c r="D757" i="21"/>
  <c r="I756" i="21"/>
  <c r="D756" i="21"/>
  <c r="I755" i="21"/>
  <c r="D755" i="21"/>
  <c r="I754" i="21"/>
  <c r="D754" i="21"/>
  <c r="I753" i="21"/>
  <c r="D753" i="21"/>
  <c r="I752" i="21"/>
  <c r="D752" i="21"/>
  <c r="I751" i="21"/>
  <c r="D751" i="21"/>
  <c r="I750" i="21"/>
  <c r="D750" i="21"/>
  <c r="I749" i="21"/>
  <c r="D749" i="21"/>
  <c r="I748" i="21"/>
  <c r="D748" i="21"/>
  <c r="I747" i="21"/>
  <c r="D747" i="21"/>
  <c r="I746" i="21"/>
  <c r="D746" i="21"/>
  <c r="I745" i="21"/>
  <c r="D745" i="21"/>
  <c r="I744" i="21"/>
  <c r="D744" i="21"/>
  <c r="I743" i="21"/>
  <c r="D743" i="21"/>
  <c r="I742" i="21"/>
  <c r="D742" i="21"/>
  <c r="I741" i="21"/>
  <c r="D741" i="21"/>
  <c r="I740" i="21"/>
  <c r="D740" i="21"/>
  <c r="I739" i="21"/>
  <c r="D739" i="21"/>
  <c r="I738" i="21"/>
  <c r="D738" i="21"/>
  <c r="I737" i="21"/>
  <c r="D737" i="21"/>
  <c r="I736" i="21"/>
  <c r="D736" i="21"/>
  <c r="I735" i="21"/>
  <c r="D735" i="21"/>
  <c r="I734" i="21"/>
  <c r="D734" i="21"/>
  <c r="I733" i="21"/>
  <c r="D733" i="21"/>
  <c r="I732" i="21"/>
  <c r="D732" i="21"/>
  <c r="I731" i="21"/>
  <c r="D731" i="21"/>
  <c r="I730" i="21"/>
  <c r="D730" i="21"/>
  <c r="I729" i="21"/>
  <c r="D729" i="21"/>
  <c r="I728" i="21"/>
  <c r="D728" i="21"/>
  <c r="I727" i="21"/>
  <c r="D727" i="21"/>
  <c r="I726" i="21"/>
  <c r="D726" i="21"/>
  <c r="I725" i="21"/>
  <c r="D725" i="21"/>
  <c r="I724" i="21"/>
  <c r="D724" i="21"/>
  <c r="I723" i="21"/>
  <c r="D723" i="21"/>
  <c r="I722" i="21"/>
  <c r="D722" i="21"/>
  <c r="I721" i="21"/>
  <c r="D721" i="21"/>
  <c r="I720" i="21"/>
  <c r="D720" i="21"/>
  <c r="I719" i="21"/>
  <c r="D719" i="21"/>
  <c r="I718" i="21"/>
  <c r="D718" i="21"/>
  <c r="I717" i="21"/>
  <c r="D717" i="21"/>
  <c r="I716" i="21"/>
  <c r="D716" i="21"/>
  <c r="I715" i="21"/>
  <c r="D715" i="21"/>
  <c r="I714" i="21"/>
  <c r="D714" i="21"/>
  <c r="I713" i="21"/>
  <c r="D713" i="21"/>
  <c r="I712" i="21"/>
  <c r="D712" i="21"/>
  <c r="I711" i="21"/>
  <c r="D711" i="21"/>
  <c r="I710" i="21"/>
  <c r="D710" i="21"/>
  <c r="I709" i="21"/>
  <c r="D709" i="21"/>
  <c r="I708" i="21"/>
  <c r="D708" i="21"/>
  <c r="I707" i="21"/>
  <c r="D707" i="21"/>
  <c r="I706" i="21"/>
  <c r="D706" i="21"/>
  <c r="I705" i="21"/>
  <c r="D705" i="21"/>
  <c r="I704" i="21"/>
  <c r="D704" i="21"/>
  <c r="I703" i="21"/>
  <c r="D703" i="21"/>
  <c r="I702" i="21"/>
  <c r="D702" i="21"/>
  <c r="I701" i="21"/>
  <c r="D701" i="21"/>
  <c r="I700" i="21"/>
  <c r="D700" i="21"/>
  <c r="I699" i="21"/>
  <c r="D699" i="21"/>
  <c r="I698" i="21"/>
  <c r="D698" i="21"/>
  <c r="I697" i="21"/>
  <c r="D697" i="21"/>
  <c r="I696" i="21"/>
  <c r="D696" i="21"/>
  <c r="I695" i="21"/>
  <c r="D695" i="21"/>
  <c r="I694" i="21"/>
  <c r="D694" i="21"/>
  <c r="I693" i="21"/>
  <c r="D693" i="21"/>
  <c r="I692" i="21"/>
  <c r="D692" i="21"/>
  <c r="I691" i="21"/>
  <c r="D691" i="21"/>
  <c r="I690" i="21"/>
  <c r="D690" i="21"/>
  <c r="I689" i="21"/>
  <c r="D689" i="21"/>
  <c r="I688" i="21"/>
  <c r="D688" i="21"/>
  <c r="I687" i="21"/>
  <c r="D687" i="21"/>
  <c r="I686" i="21"/>
  <c r="D686" i="21"/>
  <c r="I685" i="21"/>
  <c r="D685" i="21"/>
  <c r="I684" i="21"/>
  <c r="D684" i="21"/>
  <c r="I683" i="21"/>
  <c r="D683" i="21"/>
  <c r="I682" i="21"/>
  <c r="D682" i="21"/>
  <c r="I681" i="21"/>
  <c r="D681" i="21"/>
  <c r="I680" i="21"/>
  <c r="D680" i="21"/>
  <c r="I679" i="21"/>
  <c r="D679" i="21"/>
  <c r="I678" i="21"/>
  <c r="D678" i="21"/>
  <c r="I677" i="21"/>
  <c r="D677" i="21"/>
  <c r="I676" i="21"/>
  <c r="D676" i="21"/>
  <c r="I675" i="21"/>
  <c r="D675" i="21"/>
  <c r="I674" i="21"/>
  <c r="D674" i="21"/>
  <c r="I673" i="21"/>
  <c r="D673" i="21"/>
  <c r="I672" i="21"/>
  <c r="D672" i="21"/>
  <c r="I671" i="21"/>
  <c r="D671" i="21"/>
  <c r="I670" i="21"/>
  <c r="D670" i="21"/>
  <c r="I669" i="21"/>
  <c r="D669" i="21"/>
  <c r="I668" i="21"/>
  <c r="D668" i="21"/>
  <c r="I667" i="21"/>
  <c r="D667" i="21"/>
  <c r="I666" i="21"/>
  <c r="D666" i="21"/>
  <c r="I665" i="21"/>
  <c r="D665" i="21"/>
  <c r="I664" i="21"/>
  <c r="D664" i="21"/>
  <c r="I663" i="21"/>
  <c r="D663" i="21"/>
  <c r="I662" i="21"/>
  <c r="D662" i="21"/>
  <c r="I661" i="21"/>
  <c r="D661" i="21"/>
  <c r="I660" i="21"/>
  <c r="D660" i="21"/>
  <c r="I659" i="21"/>
  <c r="D659" i="21"/>
  <c r="I658" i="21"/>
  <c r="D658" i="21"/>
  <c r="I657" i="21"/>
  <c r="D657" i="21"/>
  <c r="I656" i="21"/>
  <c r="D656" i="21"/>
  <c r="I655" i="21"/>
  <c r="D655" i="21"/>
  <c r="I654" i="21"/>
  <c r="D654" i="21"/>
  <c r="I653" i="21"/>
  <c r="D653" i="21"/>
  <c r="I652" i="21"/>
  <c r="D652" i="21"/>
  <c r="I651" i="21"/>
  <c r="D651" i="21"/>
  <c r="I650" i="21"/>
  <c r="D650" i="21"/>
  <c r="I649" i="21"/>
  <c r="D649" i="21"/>
  <c r="I648" i="21"/>
  <c r="D648" i="21"/>
  <c r="I647" i="21"/>
  <c r="D647" i="21"/>
  <c r="I646" i="21"/>
  <c r="D646" i="21"/>
  <c r="I645" i="21"/>
  <c r="D645" i="21"/>
  <c r="I644" i="21"/>
  <c r="D644" i="21"/>
  <c r="I643" i="21"/>
  <c r="D643" i="21"/>
  <c r="I642" i="21"/>
  <c r="D642" i="21"/>
  <c r="I641" i="21"/>
  <c r="D641" i="21"/>
  <c r="I640" i="21"/>
  <c r="D640" i="21"/>
  <c r="I639" i="21"/>
  <c r="D639" i="21"/>
  <c r="I638" i="21"/>
  <c r="D638" i="21"/>
  <c r="I637" i="21"/>
  <c r="D637" i="21"/>
  <c r="I636" i="21"/>
  <c r="D636" i="21"/>
  <c r="I635" i="21"/>
  <c r="D635" i="21"/>
  <c r="I634" i="21"/>
  <c r="D634" i="21"/>
  <c r="I633" i="21"/>
  <c r="D633" i="21"/>
  <c r="I632" i="21"/>
  <c r="D632" i="21"/>
  <c r="I631" i="21"/>
  <c r="D631" i="21"/>
  <c r="I630" i="21"/>
  <c r="D630" i="21"/>
  <c r="I629" i="21"/>
  <c r="D629" i="21"/>
  <c r="I628" i="21"/>
  <c r="D628" i="21"/>
  <c r="I627" i="21"/>
  <c r="D627" i="21"/>
  <c r="I626" i="21"/>
  <c r="D626" i="21"/>
  <c r="I625" i="21"/>
  <c r="D625" i="21"/>
  <c r="I624" i="21"/>
  <c r="D624" i="21"/>
  <c r="I623" i="21"/>
  <c r="D623" i="21"/>
  <c r="I622" i="21"/>
  <c r="D622" i="21"/>
  <c r="I621" i="21"/>
  <c r="D621" i="21"/>
  <c r="I620" i="21"/>
  <c r="D620" i="21"/>
  <c r="I619" i="21"/>
  <c r="D619" i="21"/>
  <c r="I618" i="21"/>
  <c r="D618" i="21"/>
  <c r="I617" i="21"/>
  <c r="D617" i="21"/>
  <c r="I616" i="21"/>
  <c r="D616" i="21"/>
  <c r="I615" i="21"/>
  <c r="D615" i="21"/>
  <c r="I614" i="21"/>
  <c r="D614" i="21"/>
  <c r="I613" i="21"/>
  <c r="D613" i="21"/>
  <c r="I612" i="21"/>
  <c r="D612" i="21"/>
  <c r="I611" i="21"/>
  <c r="D611" i="21"/>
  <c r="I610" i="21"/>
  <c r="D610" i="21"/>
  <c r="I609" i="21"/>
  <c r="D609" i="21"/>
  <c r="I608" i="21"/>
  <c r="D608" i="21"/>
  <c r="I607" i="21"/>
  <c r="D607" i="21"/>
  <c r="I606" i="21"/>
  <c r="D606" i="21"/>
  <c r="I605" i="21"/>
  <c r="D605" i="21"/>
  <c r="I604" i="21"/>
  <c r="D604" i="21"/>
  <c r="I603" i="21"/>
  <c r="D603" i="21"/>
  <c r="I602" i="21"/>
  <c r="D602" i="21"/>
  <c r="I601" i="21"/>
  <c r="D601" i="21"/>
  <c r="I600" i="21"/>
  <c r="D600" i="21"/>
  <c r="I599" i="21"/>
  <c r="D599" i="21"/>
  <c r="I598" i="21"/>
  <c r="D598" i="21"/>
  <c r="I597" i="21"/>
  <c r="D597" i="21"/>
  <c r="I596" i="21"/>
  <c r="D596" i="21"/>
  <c r="I595" i="21"/>
  <c r="D595" i="21"/>
  <c r="I594" i="21"/>
  <c r="D594" i="21"/>
  <c r="I593" i="21"/>
  <c r="D593" i="21"/>
  <c r="I592" i="21"/>
  <c r="D592" i="21"/>
  <c r="I591" i="21"/>
  <c r="D591" i="21"/>
  <c r="I590" i="21"/>
  <c r="D590" i="21"/>
  <c r="I589" i="21"/>
  <c r="D589" i="21"/>
  <c r="I588" i="21"/>
  <c r="D588" i="21"/>
  <c r="I587" i="21"/>
  <c r="D587" i="21"/>
  <c r="I586" i="21"/>
  <c r="D586" i="21"/>
  <c r="I585" i="21"/>
  <c r="D585" i="21"/>
  <c r="I584" i="21"/>
  <c r="D584" i="21"/>
  <c r="I583" i="21"/>
  <c r="D583" i="21"/>
  <c r="I582" i="21"/>
  <c r="D582" i="21"/>
  <c r="I581" i="21"/>
  <c r="D581" i="21"/>
  <c r="I580" i="21"/>
  <c r="D580" i="21"/>
  <c r="I579" i="21"/>
  <c r="D579" i="21"/>
  <c r="I578" i="21"/>
  <c r="D578" i="21"/>
  <c r="I577" i="21"/>
  <c r="D577" i="21"/>
  <c r="I576" i="21"/>
  <c r="D576" i="21"/>
  <c r="I575" i="21"/>
  <c r="D575" i="21"/>
  <c r="I574" i="21"/>
  <c r="D574" i="21"/>
  <c r="I573" i="21"/>
  <c r="D573" i="21"/>
  <c r="I572" i="21"/>
  <c r="D572" i="21"/>
  <c r="I571" i="21"/>
  <c r="D571" i="21"/>
  <c r="I570" i="21"/>
  <c r="D570" i="21"/>
  <c r="I569" i="21"/>
  <c r="D569" i="21"/>
  <c r="I568" i="21"/>
  <c r="D568" i="21"/>
  <c r="I567" i="21"/>
  <c r="D567" i="21"/>
  <c r="I566" i="21"/>
  <c r="D566" i="21"/>
  <c r="I565" i="21"/>
  <c r="D565" i="21"/>
  <c r="I564" i="21"/>
  <c r="D564" i="21"/>
  <c r="I563" i="21"/>
  <c r="D563" i="21"/>
  <c r="I562" i="21"/>
  <c r="D562" i="21"/>
  <c r="I561" i="21"/>
  <c r="D561" i="21"/>
  <c r="I560" i="21"/>
  <c r="D560" i="21"/>
  <c r="I559" i="21"/>
  <c r="D559" i="21"/>
  <c r="I558" i="21"/>
  <c r="D558" i="21"/>
  <c r="I557" i="21"/>
  <c r="D557" i="21"/>
  <c r="I556" i="21"/>
  <c r="D556" i="21"/>
  <c r="I555" i="21"/>
  <c r="D555" i="21"/>
  <c r="I554" i="21"/>
  <c r="D554" i="21"/>
  <c r="I553" i="21"/>
  <c r="D553" i="21"/>
  <c r="I552" i="21"/>
  <c r="D552" i="21"/>
  <c r="I551" i="21"/>
  <c r="D551" i="21"/>
  <c r="I550" i="21"/>
  <c r="D550" i="21"/>
  <c r="I549" i="21"/>
  <c r="D549" i="21"/>
  <c r="I548" i="21"/>
  <c r="D548" i="21"/>
  <c r="I547" i="21"/>
  <c r="D547" i="21"/>
  <c r="I546" i="21"/>
  <c r="D546" i="21"/>
  <c r="I545" i="21"/>
  <c r="D545" i="21"/>
  <c r="I544" i="21"/>
  <c r="D544" i="21"/>
  <c r="I543" i="21"/>
  <c r="D543" i="21"/>
  <c r="I542" i="21"/>
  <c r="D542" i="21"/>
  <c r="I541" i="21"/>
  <c r="D541" i="21"/>
  <c r="I540" i="21"/>
  <c r="D540" i="21"/>
  <c r="I539" i="21"/>
  <c r="D539" i="21"/>
  <c r="I538" i="21"/>
  <c r="D538" i="21"/>
  <c r="I537" i="21"/>
  <c r="D537" i="21"/>
  <c r="I536" i="21"/>
  <c r="D536" i="21"/>
  <c r="I535" i="21"/>
  <c r="D535" i="21"/>
  <c r="I534" i="21"/>
  <c r="D534" i="21"/>
  <c r="I533" i="21"/>
  <c r="D533" i="21"/>
  <c r="I532" i="21"/>
  <c r="D532" i="21"/>
  <c r="I531" i="21"/>
  <c r="D531" i="21"/>
  <c r="I530" i="21"/>
  <c r="D530" i="21"/>
  <c r="I529" i="21"/>
  <c r="D529" i="21"/>
  <c r="I528" i="21"/>
  <c r="D528" i="21"/>
  <c r="I527" i="21"/>
  <c r="D527" i="21"/>
  <c r="I526" i="21"/>
  <c r="D526" i="21"/>
  <c r="I525" i="21"/>
  <c r="D525" i="21"/>
  <c r="I524" i="21"/>
  <c r="D524" i="21"/>
  <c r="I523" i="21"/>
  <c r="D523" i="21"/>
  <c r="I522" i="21"/>
  <c r="D522" i="21"/>
  <c r="I521" i="21"/>
  <c r="D521" i="21"/>
  <c r="I520" i="21"/>
  <c r="D520" i="21"/>
  <c r="I519" i="21"/>
  <c r="D519" i="21"/>
  <c r="I518" i="21"/>
  <c r="D518" i="21"/>
  <c r="I517" i="21"/>
  <c r="D517" i="21"/>
  <c r="I516" i="21"/>
  <c r="D516" i="21"/>
  <c r="I515" i="21"/>
  <c r="D515" i="21"/>
  <c r="I514" i="21"/>
  <c r="D514" i="21"/>
  <c r="I513" i="21"/>
  <c r="D513" i="21"/>
  <c r="I512" i="21"/>
  <c r="D512" i="21"/>
  <c r="I511" i="21"/>
  <c r="D511" i="21"/>
  <c r="I510" i="21"/>
  <c r="D510" i="21"/>
  <c r="I509" i="21"/>
  <c r="D509" i="21"/>
  <c r="I508" i="21"/>
  <c r="D508" i="21"/>
  <c r="I507" i="21"/>
  <c r="D507" i="21"/>
  <c r="I506" i="21"/>
  <c r="D506" i="21"/>
  <c r="I505" i="21"/>
  <c r="D505" i="21"/>
  <c r="I504" i="21"/>
  <c r="D504" i="21"/>
  <c r="I503" i="21"/>
  <c r="D503" i="21"/>
  <c r="I502" i="21"/>
  <c r="D502" i="21"/>
  <c r="I501" i="21"/>
  <c r="D501" i="21"/>
  <c r="I500" i="21"/>
  <c r="D500" i="21"/>
  <c r="I499" i="21"/>
  <c r="D499" i="21"/>
  <c r="I498" i="21"/>
  <c r="D498" i="21"/>
  <c r="I497" i="21"/>
  <c r="D497" i="21"/>
  <c r="I496" i="21"/>
  <c r="D496" i="21"/>
  <c r="I495" i="21"/>
  <c r="D495" i="21"/>
  <c r="I494" i="21"/>
  <c r="D494" i="21"/>
  <c r="I493" i="21"/>
  <c r="D493" i="21"/>
  <c r="I492" i="21"/>
  <c r="D492" i="21"/>
  <c r="I491" i="21"/>
  <c r="D491" i="21"/>
  <c r="I490" i="21"/>
  <c r="D490" i="21"/>
  <c r="I489" i="21"/>
  <c r="D489" i="21"/>
  <c r="I488" i="21"/>
  <c r="D488" i="21"/>
  <c r="I487" i="21"/>
  <c r="D487" i="21"/>
  <c r="I486" i="21"/>
  <c r="D486" i="21"/>
  <c r="I485" i="21"/>
  <c r="D485" i="21"/>
  <c r="I484" i="21"/>
  <c r="D484" i="21"/>
  <c r="I483" i="21"/>
  <c r="D483" i="21"/>
  <c r="I482" i="21"/>
  <c r="D482" i="21"/>
  <c r="I481" i="21"/>
  <c r="D481" i="21"/>
  <c r="I480" i="21"/>
  <c r="D480" i="21"/>
  <c r="I479" i="21"/>
  <c r="D479" i="21"/>
  <c r="I478" i="21"/>
  <c r="D478" i="21"/>
  <c r="I477" i="21"/>
  <c r="D477" i="21"/>
  <c r="I476" i="21"/>
  <c r="D476" i="21"/>
  <c r="I475" i="21"/>
  <c r="D475" i="21"/>
  <c r="I474" i="21"/>
  <c r="D474" i="21"/>
  <c r="I473" i="21"/>
  <c r="D473" i="21"/>
  <c r="I472" i="21"/>
  <c r="D472" i="21"/>
  <c r="I471" i="21"/>
  <c r="D471" i="21"/>
  <c r="I470" i="21"/>
  <c r="D470" i="21"/>
  <c r="I469" i="21"/>
  <c r="D469" i="21"/>
  <c r="I468" i="21"/>
  <c r="D468" i="21"/>
  <c r="I467" i="21"/>
  <c r="D467" i="21"/>
  <c r="I466" i="21"/>
  <c r="D466" i="21"/>
  <c r="I465" i="21"/>
  <c r="D465" i="21"/>
  <c r="I464" i="21"/>
  <c r="D464" i="21"/>
  <c r="I463" i="21"/>
  <c r="D463" i="21"/>
  <c r="I462" i="21"/>
  <c r="D462" i="21"/>
  <c r="I461" i="21"/>
  <c r="D461" i="21"/>
  <c r="I460" i="21"/>
  <c r="D460" i="21"/>
  <c r="I459" i="21"/>
  <c r="D459" i="21"/>
  <c r="I458" i="21"/>
  <c r="D458" i="21"/>
  <c r="I457" i="21"/>
  <c r="D457" i="21"/>
  <c r="I456" i="21"/>
  <c r="D456" i="21"/>
  <c r="I455" i="21"/>
  <c r="D455" i="21"/>
  <c r="I454" i="21"/>
  <c r="D454" i="21"/>
  <c r="I453" i="21"/>
  <c r="D453" i="21"/>
  <c r="I452" i="21"/>
  <c r="D452" i="21"/>
  <c r="I451" i="21"/>
  <c r="D451" i="21"/>
  <c r="I450" i="21"/>
  <c r="D450" i="21"/>
  <c r="I449" i="21"/>
  <c r="D449" i="21"/>
  <c r="I448" i="21"/>
  <c r="D448" i="21"/>
  <c r="I447" i="21"/>
  <c r="D447" i="21"/>
  <c r="I446" i="21"/>
  <c r="D446" i="21"/>
  <c r="I445" i="21"/>
  <c r="D445" i="21"/>
  <c r="I444" i="21"/>
  <c r="D444" i="21"/>
  <c r="I443" i="21"/>
  <c r="D443" i="21"/>
  <c r="I442" i="21"/>
  <c r="D442" i="21"/>
  <c r="I441" i="21"/>
  <c r="D441" i="21"/>
  <c r="I440" i="21"/>
  <c r="D440" i="21"/>
  <c r="I439" i="21"/>
  <c r="D439" i="21"/>
  <c r="I438" i="21"/>
  <c r="D438" i="21"/>
  <c r="I437" i="21"/>
  <c r="D437" i="21"/>
  <c r="I436" i="21"/>
  <c r="D436" i="21"/>
  <c r="I435" i="21"/>
  <c r="D435" i="21"/>
  <c r="I434" i="21"/>
  <c r="D434" i="21"/>
  <c r="I433" i="21"/>
  <c r="D433" i="21"/>
  <c r="I432" i="21"/>
  <c r="D432" i="21"/>
  <c r="I431" i="21"/>
  <c r="D431" i="21"/>
  <c r="I430" i="21"/>
  <c r="D430" i="21"/>
  <c r="I429" i="21"/>
  <c r="D429" i="21"/>
  <c r="I428" i="21"/>
  <c r="D428" i="21"/>
  <c r="I427" i="21"/>
  <c r="D427" i="21"/>
  <c r="I426" i="21"/>
  <c r="D426" i="21"/>
  <c r="I425" i="21"/>
  <c r="D425" i="21"/>
  <c r="I424" i="21"/>
  <c r="D424" i="21"/>
  <c r="I423" i="21"/>
  <c r="D423" i="21"/>
  <c r="I422" i="21"/>
  <c r="D422" i="21"/>
  <c r="I421" i="21"/>
  <c r="D421" i="21"/>
  <c r="I420" i="21"/>
  <c r="D420" i="21"/>
  <c r="I419" i="21"/>
  <c r="D419" i="21"/>
  <c r="I418" i="21"/>
  <c r="D418" i="21"/>
  <c r="I417" i="21"/>
  <c r="D417" i="21"/>
  <c r="I416" i="21"/>
  <c r="D416" i="21"/>
  <c r="I415" i="21"/>
  <c r="D415" i="21"/>
  <c r="I414" i="21"/>
  <c r="D414" i="21"/>
  <c r="I413" i="21"/>
  <c r="D413" i="21"/>
  <c r="I412" i="21"/>
  <c r="D412" i="21"/>
  <c r="I411" i="21"/>
  <c r="D411" i="21"/>
  <c r="I410" i="21"/>
  <c r="D410" i="21"/>
  <c r="I409" i="21"/>
  <c r="D409" i="21"/>
  <c r="I408" i="21"/>
  <c r="D408" i="21"/>
  <c r="I407" i="21"/>
  <c r="D407" i="21"/>
  <c r="I406" i="21"/>
  <c r="D406" i="21"/>
  <c r="I405" i="21"/>
  <c r="D405" i="21"/>
  <c r="I404" i="21"/>
  <c r="D404" i="21"/>
  <c r="I403" i="21"/>
  <c r="D403" i="21"/>
  <c r="I402" i="21"/>
  <c r="D402" i="21"/>
  <c r="I401" i="21"/>
  <c r="D401" i="21"/>
  <c r="I400" i="21"/>
  <c r="D400" i="21"/>
  <c r="I399" i="21"/>
  <c r="D399" i="21"/>
  <c r="I398" i="21"/>
  <c r="D398" i="21"/>
  <c r="I397" i="21"/>
  <c r="D397" i="21"/>
  <c r="I396" i="21"/>
  <c r="D396" i="21"/>
  <c r="I395" i="21"/>
  <c r="D395" i="21"/>
  <c r="I394" i="21"/>
  <c r="D394" i="21"/>
  <c r="I393" i="21"/>
  <c r="D393" i="21"/>
  <c r="I392" i="21"/>
  <c r="D392" i="21"/>
  <c r="I391" i="21"/>
  <c r="D391" i="21"/>
  <c r="I390" i="21"/>
  <c r="D390" i="21"/>
  <c r="I389" i="21"/>
  <c r="D389" i="21"/>
  <c r="I388" i="21"/>
  <c r="D388" i="21"/>
  <c r="I387" i="21"/>
  <c r="D387" i="21"/>
  <c r="I386" i="21"/>
  <c r="D386" i="21"/>
  <c r="I385" i="21"/>
  <c r="D385" i="21"/>
  <c r="I384" i="21"/>
  <c r="D384" i="21"/>
  <c r="I383" i="21"/>
  <c r="D383" i="21"/>
  <c r="I382" i="21"/>
  <c r="D382" i="21"/>
  <c r="I381" i="21"/>
  <c r="D381" i="21"/>
  <c r="I380" i="21"/>
  <c r="D380" i="21"/>
  <c r="I379" i="21"/>
  <c r="D379" i="21"/>
  <c r="I378" i="21"/>
  <c r="D378" i="21"/>
  <c r="I377" i="21"/>
  <c r="D377" i="21"/>
  <c r="I376" i="21"/>
  <c r="D376" i="21"/>
  <c r="I375" i="21"/>
  <c r="D375" i="21"/>
  <c r="I374" i="21"/>
  <c r="D374" i="21"/>
  <c r="I373" i="21"/>
  <c r="D373" i="21"/>
  <c r="I372" i="21"/>
  <c r="D372" i="21"/>
  <c r="I371" i="21"/>
  <c r="D371" i="21"/>
  <c r="I370" i="21"/>
  <c r="D370" i="21"/>
  <c r="I369" i="21"/>
  <c r="D369" i="21"/>
  <c r="I368" i="21"/>
  <c r="D368" i="21"/>
  <c r="I367" i="21"/>
  <c r="D367" i="21"/>
  <c r="I366" i="21"/>
  <c r="D366" i="21"/>
  <c r="I365" i="21"/>
  <c r="D365" i="21"/>
  <c r="I364" i="21"/>
  <c r="D364" i="21"/>
  <c r="I363" i="21"/>
  <c r="D363" i="21"/>
  <c r="I362" i="21"/>
  <c r="D362" i="21"/>
  <c r="I361" i="21"/>
  <c r="D361" i="21"/>
  <c r="I360" i="21"/>
  <c r="D360" i="21"/>
  <c r="I359" i="21"/>
  <c r="D359" i="21"/>
  <c r="I358" i="21"/>
  <c r="D358" i="21"/>
  <c r="I357" i="21"/>
  <c r="D357" i="21"/>
  <c r="I356" i="21"/>
  <c r="D356" i="21"/>
  <c r="I355" i="21"/>
  <c r="D355" i="21"/>
  <c r="I354" i="21"/>
  <c r="D354" i="21"/>
  <c r="I353" i="21"/>
  <c r="D353" i="21"/>
  <c r="I352" i="21"/>
  <c r="D352" i="21"/>
  <c r="I351" i="21"/>
  <c r="D351" i="21"/>
  <c r="I350" i="21"/>
  <c r="D350" i="21"/>
  <c r="I349" i="21"/>
  <c r="D349" i="21"/>
  <c r="I348" i="21"/>
  <c r="D348" i="21"/>
  <c r="I347" i="21"/>
  <c r="D347" i="21"/>
  <c r="I346" i="21"/>
  <c r="D346" i="21"/>
  <c r="I345" i="21"/>
  <c r="D345" i="21"/>
  <c r="I344" i="21"/>
  <c r="D344" i="21"/>
  <c r="I343" i="21"/>
  <c r="D343" i="21"/>
  <c r="I342" i="21"/>
  <c r="D342" i="21"/>
  <c r="I341" i="21"/>
  <c r="D341" i="21"/>
  <c r="I340" i="21"/>
  <c r="D340" i="21"/>
  <c r="I339" i="21"/>
  <c r="D339" i="21"/>
  <c r="I338" i="21"/>
  <c r="D338" i="21"/>
  <c r="I337" i="21"/>
  <c r="D337" i="21"/>
  <c r="I336" i="21"/>
  <c r="D336" i="21"/>
  <c r="I335" i="21"/>
  <c r="D335" i="21"/>
  <c r="I334" i="21"/>
  <c r="D334" i="21"/>
  <c r="I333" i="21"/>
  <c r="D333" i="21"/>
  <c r="I332" i="21"/>
  <c r="D332" i="21"/>
  <c r="I331" i="21"/>
  <c r="D331" i="21"/>
  <c r="I330" i="21"/>
  <c r="D330" i="21"/>
  <c r="I329" i="21"/>
  <c r="D329" i="21"/>
  <c r="I328" i="21"/>
  <c r="D328" i="21"/>
  <c r="I327" i="21"/>
  <c r="D327" i="21"/>
  <c r="I326" i="21"/>
  <c r="D326" i="21"/>
  <c r="I325" i="21"/>
  <c r="D325" i="21"/>
  <c r="I324" i="21"/>
  <c r="D324" i="21"/>
  <c r="I323" i="21"/>
  <c r="D323" i="21"/>
  <c r="I322" i="21"/>
  <c r="D322" i="21"/>
  <c r="I321" i="21"/>
  <c r="D321" i="21"/>
  <c r="I320" i="21"/>
  <c r="D320" i="21"/>
  <c r="I319" i="21"/>
  <c r="D319" i="21"/>
  <c r="I318" i="21"/>
  <c r="D318" i="21"/>
  <c r="I317" i="21"/>
  <c r="D317" i="21"/>
  <c r="I316" i="21"/>
  <c r="D316" i="21"/>
  <c r="I315" i="21"/>
  <c r="D315" i="21"/>
  <c r="I314" i="21"/>
  <c r="D314" i="21"/>
  <c r="I313" i="21"/>
  <c r="D313" i="21"/>
  <c r="I312" i="21"/>
  <c r="D312" i="21"/>
  <c r="I311" i="21"/>
  <c r="D311" i="21"/>
  <c r="I310" i="21"/>
  <c r="D310" i="21"/>
  <c r="I309" i="21"/>
  <c r="D309" i="21"/>
  <c r="I308" i="21"/>
  <c r="D308" i="21"/>
  <c r="I307" i="21"/>
  <c r="D307" i="21"/>
  <c r="I306" i="21"/>
  <c r="D306" i="21"/>
  <c r="I305" i="21"/>
  <c r="D305" i="21"/>
  <c r="I304" i="21"/>
  <c r="D304" i="21"/>
  <c r="I303" i="21"/>
  <c r="D303" i="21"/>
  <c r="I302" i="21"/>
  <c r="D302" i="21"/>
  <c r="I301" i="21"/>
  <c r="D301" i="21"/>
  <c r="I300" i="21"/>
  <c r="D300" i="21"/>
  <c r="I299" i="21"/>
  <c r="D299" i="21"/>
  <c r="I298" i="21"/>
  <c r="D298" i="21"/>
  <c r="I297" i="21"/>
  <c r="D297" i="21"/>
  <c r="I296" i="21"/>
  <c r="D296" i="21"/>
  <c r="I295" i="21"/>
  <c r="D295" i="21"/>
  <c r="I294" i="21"/>
  <c r="D294" i="21"/>
  <c r="I293" i="21"/>
  <c r="D293" i="21"/>
  <c r="I292" i="21"/>
  <c r="D292" i="21"/>
  <c r="I291" i="21"/>
  <c r="D291" i="21"/>
  <c r="I290" i="21"/>
  <c r="D290" i="21"/>
  <c r="I289" i="21"/>
  <c r="D289" i="21"/>
  <c r="I288" i="21"/>
  <c r="D288" i="21"/>
  <c r="I287" i="21"/>
  <c r="D287" i="21"/>
  <c r="I286" i="21"/>
  <c r="D286" i="21"/>
  <c r="I285" i="21"/>
  <c r="D285" i="21"/>
  <c r="I284" i="21"/>
  <c r="D284" i="21"/>
  <c r="I283" i="21"/>
  <c r="D283" i="21"/>
  <c r="I282" i="21"/>
  <c r="D282" i="21"/>
  <c r="I281" i="21"/>
  <c r="D281" i="21"/>
  <c r="I280" i="21"/>
  <c r="D280" i="21"/>
  <c r="I279" i="21"/>
  <c r="D279" i="21"/>
  <c r="I278" i="21"/>
  <c r="D278" i="21"/>
  <c r="I277" i="21"/>
  <c r="D277" i="21"/>
  <c r="I276" i="21"/>
  <c r="D276" i="21"/>
  <c r="I275" i="21"/>
  <c r="D275" i="21"/>
  <c r="I274" i="21"/>
  <c r="D274" i="21"/>
  <c r="I273" i="21"/>
  <c r="D273" i="21"/>
  <c r="I272" i="21"/>
  <c r="D272" i="21"/>
  <c r="I271" i="21"/>
  <c r="D271" i="21"/>
  <c r="I270" i="21"/>
  <c r="D270" i="21"/>
  <c r="I269" i="21"/>
  <c r="D269" i="21"/>
  <c r="I268" i="21"/>
  <c r="D268" i="21"/>
  <c r="I267" i="21"/>
  <c r="D267" i="21"/>
  <c r="I266" i="21"/>
  <c r="D266" i="21"/>
  <c r="I265" i="21"/>
  <c r="D265" i="21"/>
  <c r="I264" i="21"/>
  <c r="D264" i="21"/>
  <c r="I263" i="21"/>
  <c r="D263" i="21"/>
  <c r="I262" i="21"/>
  <c r="D262" i="21"/>
  <c r="I261" i="21"/>
  <c r="D261" i="21"/>
  <c r="I260" i="21"/>
  <c r="D260" i="21"/>
  <c r="I259" i="21"/>
  <c r="D259" i="21"/>
  <c r="I258" i="21"/>
  <c r="D258" i="21"/>
  <c r="I257" i="21"/>
  <c r="D257" i="21"/>
  <c r="I256" i="21"/>
  <c r="D256" i="21"/>
  <c r="I255" i="21"/>
  <c r="D255" i="21"/>
  <c r="I254" i="21"/>
  <c r="D254" i="21"/>
  <c r="I253" i="21"/>
  <c r="D253" i="21"/>
  <c r="I252" i="21"/>
  <c r="D252" i="21"/>
  <c r="I251" i="21"/>
  <c r="D251" i="21"/>
  <c r="I250" i="21"/>
  <c r="D250" i="21"/>
  <c r="I249" i="21"/>
  <c r="D249" i="21"/>
  <c r="I248" i="21"/>
  <c r="D248" i="21"/>
  <c r="I247" i="21"/>
  <c r="D247" i="21"/>
  <c r="I246" i="21"/>
  <c r="D246" i="21"/>
  <c r="I245" i="21"/>
  <c r="D245" i="21"/>
  <c r="I244" i="21"/>
  <c r="D244" i="21"/>
  <c r="I243" i="21"/>
  <c r="D243" i="21"/>
  <c r="I242" i="21"/>
  <c r="D242" i="21"/>
  <c r="I241" i="21"/>
  <c r="D241" i="21"/>
  <c r="I240" i="21"/>
  <c r="D240" i="21"/>
  <c r="I239" i="21"/>
  <c r="D239" i="21"/>
  <c r="I238" i="21"/>
  <c r="D238" i="21"/>
  <c r="I237" i="21"/>
  <c r="D237" i="21"/>
  <c r="I236" i="21"/>
  <c r="D236" i="21"/>
  <c r="I235" i="21"/>
  <c r="D235" i="21"/>
  <c r="I234" i="21"/>
  <c r="D234" i="21"/>
  <c r="I233" i="21"/>
  <c r="D233" i="21"/>
  <c r="I232" i="21"/>
  <c r="D232" i="21"/>
  <c r="I231" i="21"/>
  <c r="D231" i="21"/>
  <c r="I230" i="21"/>
  <c r="D230" i="21"/>
  <c r="I229" i="21"/>
  <c r="D229" i="21"/>
  <c r="I228" i="21"/>
  <c r="D228" i="21"/>
  <c r="I227" i="21"/>
  <c r="D227" i="21"/>
  <c r="I226" i="21"/>
  <c r="D226" i="21"/>
  <c r="I225" i="21"/>
  <c r="D225" i="21"/>
  <c r="I224" i="21"/>
  <c r="D224" i="21"/>
  <c r="I223" i="21"/>
  <c r="D223" i="21"/>
  <c r="I222" i="21"/>
  <c r="D222" i="21"/>
  <c r="I221" i="21"/>
  <c r="D221" i="21"/>
  <c r="I220" i="21"/>
  <c r="D220" i="21"/>
  <c r="I219" i="21"/>
  <c r="D219" i="21"/>
  <c r="I218" i="21"/>
  <c r="D218" i="21"/>
  <c r="I217" i="21"/>
  <c r="D217" i="21"/>
  <c r="I216" i="21"/>
  <c r="D216" i="21"/>
  <c r="I215" i="21"/>
  <c r="D215" i="21"/>
  <c r="I214" i="21"/>
  <c r="D214" i="21"/>
  <c r="I213" i="21"/>
  <c r="D213" i="21"/>
  <c r="I212" i="21"/>
  <c r="D212" i="21"/>
  <c r="I211" i="21"/>
  <c r="D211" i="21"/>
  <c r="I210" i="21"/>
  <c r="D210" i="21"/>
  <c r="I209" i="21"/>
  <c r="D209" i="21"/>
  <c r="I208" i="21"/>
  <c r="D208" i="21"/>
  <c r="I207" i="21"/>
  <c r="D207" i="21"/>
  <c r="I206" i="21"/>
  <c r="D206" i="21"/>
  <c r="I205" i="21"/>
  <c r="D205" i="21"/>
  <c r="I204" i="21"/>
  <c r="D204" i="21"/>
  <c r="I203" i="21"/>
  <c r="D203" i="21"/>
  <c r="I202" i="21"/>
  <c r="D202" i="21"/>
  <c r="I201" i="21"/>
  <c r="D201" i="21"/>
  <c r="I200" i="21"/>
  <c r="D200" i="21"/>
  <c r="I199" i="21"/>
  <c r="D199" i="21"/>
  <c r="I198" i="21"/>
  <c r="D198" i="21"/>
  <c r="I197" i="21"/>
  <c r="D197" i="21"/>
  <c r="I196" i="21"/>
  <c r="D196" i="21"/>
  <c r="I195" i="21"/>
  <c r="D195" i="21"/>
  <c r="I194" i="21"/>
  <c r="D194" i="21"/>
  <c r="I193" i="21"/>
  <c r="D193" i="21"/>
  <c r="I192" i="21"/>
  <c r="D192" i="21"/>
  <c r="I191" i="21"/>
  <c r="D191" i="21"/>
  <c r="I190" i="21"/>
  <c r="D190" i="21"/>
  <c r="I189" i="21"/>
  <c r="D189" i="21"/>
  <c r="I188" i="21"/>
  <c r="D188" i="21"/>
  <c r="I187" i="21"/>
  <c r="D187" i="21"/>
  <c r="I186" i="21"/>
  <c r="D186" i="21"/>
  <c r="I185" i="21"/>
  <c r="D185" i="21"/>
  <c r="I184" i="21"/>
  <c r="D184" i="21"/>
  <c r="I183" i="21"/>
  <c r="D183" i="21"/>
  <c r="I182" i="21"/>
  <c r="D182" i="21"/>
  <c r="I181" i="21"/>
  <c r="D181" i="21"/>
  <c r="I180" i="21"/>
  <c r="D180" i="21"/>
  <c r="I179" i="21"/>
  <c r="D179" i="21"/>
  <c r="I178" i="21"/>
  <c r="D178" i="21"/>
  <c r="I177" i="21"/>
  <c r="D177" i="21"/>
  <c r="I176" i="21"/>
  <c r="D176" i="21"/>
  <c r="I175" i="21"/>
  <c r="D175" i="21"/>
  <c r="I174" i="21"/>
  <c r="D174" i="21"/>
  <c r="I173" i="21"/>
  <c r="D173" i="21"/>
  <c r="I172" i="21"/>
  <c r="D172" i="21"/>
  <c r="I171" i="21"/>
  <c r="D171" i="21"/>
  <c r="I170" i="21"/>
  <c r="D170" i="21"/>
  <c r="I169" i="21"/>
  <c r="D169" i="21"/>
  <c r="I168" i="21"/>
  <c r="D168" i="21"/>
  <c r="I167" i="21"/>
  <c r="D167" i="21"/>
  <c r="I166" i="21"/>
  <c r="D166" i="21"/>
  <c r="I165" i="21"/>
  <c r="D165" i="21"/>
  <c r="I164" i="21"/>
  <c r="D164" i="21"/>
  <c r="I163" i="21"/>
  <c r="D163" i="21"/>
  <c r="I162" i="21"/>
  <c r="D162" i="21"/>
  <c r="I161" i="21"/>
  <c r="D161" i="21"/>
  <c r="I160" i="21"/>
  <c r="D160" i="21"/>
  <c r="I159" i="21"/>
  <c r="D159" i="21"/>
  <c r="I158" i="21"/>
  <c r="D158" i="21"/>
  <c r="I157" i="21"/>
  <c r="D157" i="21"/>
  <c r="I156" i="21"/>
  <c r="D156" i="21"/>
  <c r="I155" i="21"/>
  <c r="D155" i="21"/>
  <c r="I154" i="21"/>
  <c r="D154" i="21"/>
  <c r="I153" i="21"/>
  <c r="D153" i="21"/>
  <c r="I152" i="21"/>
  <c r="D152" i="21"/>
  <c r="I151" i="21"/>
  <c r="D151" i="21"/>
  <c r="I150" i="21"/>
  <c r="D150" i="21"/>
  <c r="I149" i="21"/>
  <c r="D149" i="21"/>
  <c r="I148" i="21"/>
  <c r="D148" i="21"/>
  <c r="I147" i="21"/>
  <c r="D147" i="21"/>
  <c r="I146" i="21"/>
  <c r="D146" i="21"/>
  <c r="I145" i="21"/>
  <c r="D145" i="21"/>
  <c r="I144" i="21"/>
  <c r="D144" i="21"/>
  <c r="I143" i="21"/>
  <c r="D143" i="21"/>
  <c r="I142" i="21"/>
  <c r="D142" i="21"/>
  <c r="I141" i="21"/>
  <c r="D141" i="21"/>
  <c r="I140" i="21"/>
  <c r="D140" i="21"/>
  <c r="I139" i="21"/>
  <c r="D139" i="21"/>
  <c r="I138" i="21"/>
  <c r="D138" i="21"/>
  <c r="I137" i="21"/>
  <c r="D137" i="21"/>
  <c r="I136" i="21"/>
  <c r="D136" i="21"/>
  <c r="I135" i="21"/>
  <c r="D135" i="21"/>
  <c r="I134" i="21"/>
  <c r="D134" i="21"/>
  <c r="I133" i="21"/>
  <c r="D133" i="21"/>
  <c r="I132" i="21"/>
  <c r="D132" i="21"/>
  <c r="I131" i="21"/>
  <c r="D131" i="21"/>
  <c r="I130" i="21"/>
  <c r="D130" i="21"/>
  <c r="I129" i="21"/>
  <c r="D129" i="21"/>
  <c r="I128" i="21"/>
  <c r="D128" i="21"/>
  <c r="I127" i="21"/>
  <c r="D127" i="21"/>
  <c r="I126" i="21"/>
  <c r="D126" i="21"/>
  <c r="I125" i="21"/>
  <c r="D125" i="21"/>
  <c r="I124" i="21"/>
  <c r="D124" i="21"/>
  <c r="I123" i="21"/>
  <c r="D123" i="21"/>
  <c r="I122" i="21"/>
  <c r="D122" i="21"/>
  <c r="I121" i="21"/>
  <c r="D121" i="21"/>
  <c r="I120" i="21"/>
  <c r="D120" i="21"/>
  <c r="I119" i="21"/>
  <c r="D119" i="21"/>
  <c r="I118" i="21"/>
  <c r="D118" i="21"/>
  <c r="I117" i="21"/>
  <c r="D117" i="21"/>
  <c r="I116" i="21"/>
  <c r="D116" i="21"/>
  <c r="I115" i="21"/>
  <c r="D115" i="21"/>
  <c r="I114" i="21"/>
  <c r="D114" i="21"/>
  <c r="I113" i="21"/>
  <c r="D113" i="21"/>
  <c r="I112" i="21"/>
  <c r="D112" i="21"/>
  <c r="I111" i="21"/>
  <c r="D111" i="21"/>
  <c r="I110" i="21"/>
  <c r="D110" i="21"/>
  <c r="I109" i="21"/>
  <c r="D109" i="21"/>
  <c r="I108" i="21"/>
  <c r="D108" i="21"/>
  <c r="I107" i="21"/>
  <c r="D107" i="21"/>
  <c r="I106" i="21"/>
  <c r="D106" i="21"/>
  <c r="I105" i="21"/>
  <c r="D105" i="21"/>
  <c r="I104" i="21"/>
  <c r="D104" i="21"/>
  <c r="I103" i="21"/>
  <c r="D103" i="21"/>
  <c r="I102" i="21"/>
  <c r="D102" i="21"/>
  <c r="I101" i="21"/>
  <c r="D101" i="21"/>
  <c r="I100" i="21"/>
  <c r="D100" i="21"/>
  <c r="I99" i="21"/>
  <c r="D99" i="21"/>
  <c r="I98" i="21"/>
  <c r="D98" i="21"/>
  <c r="I97" i="21"/>
  <c r="D97" i="21"/>
  <c r="I96" i="21"/>
  <c r="D96" i="21"/>
  <c r="I95" i="21"/>
  <c r="D95" i="21"/>
  <c r="I94" i="21"/>
  <c r="D94" i="21"/>
  <c r="I93" i="21"/>
  <c r="D93" i="21"/>
  <c r="I92" i="21"/>
  <c r="D92" i="21"/>
  <c r="I91" i="21"/>
  <c r="D91" i="21"/>
  <c r="I90" i="21"/>
  <c r="D90" i="21"/>
  <c r="I89" i="21"/>
  <c r="D89" i="21"/>
  <c r="I88" i="21"/>
  <c r="D88" i="21"/>
  <c r="I87" i="21"/>
  <c r="D87" i="21"/>
  <c r="I86" i="21"/>
  <c r="D86" i="21"/>
  <c r="I85" i="21"/>
  <c r="D85" i="21"/>
  <c r="I84" i="21"/>
  <c r="D84" i="21"/>
  <c r="I83" i="21"/>
  <c r="D83" i="21"/>
  <c r="I82" i="21"/>
  <c r="D82" i="21"/>
  <c r="I81" i="21"/>
  <c r="D81" i="21"/>
  <c r="I80" i="21"/>
  <c r="D80" i="21"/>
  <c r="I79" i="21"/>
  <c r="D79" i="21"/>
  <c r="I78" i="21"/>
  <c r="D78" i="21"/>
  <c r="I77" i="21"/>
  <c r="D77" i="21"/>
  <c r="I76" i="21"/>
  <c r="D76" i="21"/>
  <c r="I75" i="21"/>
  <c r="D75" i="21"/>
  <c r="I74" i="21"/>
  <c r="D74" i="21"/>
  <c r="I73" i="21"/>
  <c r="D73" i="21"/>
  <c r="I72" i="21"/>
  <c r="D72" i="21"/>
  <c r="I71" i="21"/>
  <c r="D71" i="21"/>
  <c r="I70" i="21"/>
  <c r="D70" i="21"/>
  <c r="I69" i="21"/>
  <c r="D69" i="21"/>
  <c r="I68" i="21"/>
  <c r="D68" i="21"/>
  <c r="I67" i="21"/>
  <c r="D67" i="21"/>
  <c r="I66" i="21"/>
  <c r="D66" i="21"/>
  <c r="I65" i="21"/>
  <c r="D65" i="21"/>
  <c r="I64" i="21"/>
  <c r="D64" i="21"/>
  <c r="I63" i="21"/>
  <c r="D63" i="21"/>
  <c r="I62" i="21"/>
  <c r="D62" i="21"/>
  <c r="I61" i="21"/>
  <c r="D61" i="21"/>
  <c r="I60" i="21"/>
  <c r="D60" i="21"/>
  <c r="I59" i="21"/>
  <c r="D59" i="21"/>
  <c r="I58" i="21"/>
  <c r="D58" i="21"/>
  <c r="I57" i="21"/>
  <c r="D57" i="21"/>
  <c r="I56" i="21"/>
  <c r="D56" i="21"/>
  <c r="I55" i="21"/>
  <c r="D55" i="21"/>
  <c r="I54" i="21"/>
  <c r="D54" i="21"/>
  <c r="I53" i="21"/>
  <c r="D53" i="21"/>
  <c r="I52" i="21"/>
  <c r="D52" i="21"/>
  <c r="I51" i="21"/>
  <c r="D51" i="21"/>
  <c r="I50" i="21"/>
  <c r="D50" i="21"/>
  <c r="I49" i="21"/>
  <c r="D49" i="21"/>
  <c r="I48" i="21"/>
  <c r="D48" i="21"/>
  <c r="I47" i="21"/>
  <c r="D47" i="21"/>
  <c r="I46" i="21"/>
  <c r="D46" i="21"/>
  <c r="I45" i="21"/>
  <c r="D45" i="21"/>
  <c r="I44" i="21"/>
  <c r="D44" i="21"/>
  <c r="I43" i="21"/>
  <c r="D43" i="21"/>
  <c r="I42" i="21"/>
  <c r="D42" i="21"/>
  <c r="I41" i="21"/>
  <c r="D41" i="21"/>
  <c r="I40" i="21"/>
  <c r="D40" i="21"/>
  <c r="I39" i="21"/>
  <c r="D39" i="21"/>
  <c r="I38" i="21"/>
  <c r="D38" i="21"/>
  <c r="I37" i="21"/>
  <c r="D37" i="21"/>
  <c r="I36" i="21"/>
  <c r="D36" i="21"/>
  <c r="I35" i="21"/>
  <c r="D35" i="21"/>
  <c r="I34" i="21"/>
  <c r="D34" i="21"/>
  <c r="I33" i="21"/>
  <c r="D33" i="21"/>
  <c r="I32" i="21"/>
  <c r="D32" i="21"/>
  <c r="I31" i="21"/>
  <c r="D31" i="21"/>
  <c r="I30" i="21"/>
  <c r="D30" i="21"/>
  <c r="I29" i="21"/>
  <c r="D29" i="21"/>
  <c r="I28" i="21"/>
  <c r="D28" i="21"/>
  <c r="I27" i="21"/>
  <c r="D27" i="21"/>
  <c r="I26" i="21"/>
  <c r="D26" i="21"/>
  <c r="I25" i="21"/>
  <c r="D25" i="21"/>
  <c r="I24" i="21"/>
  <c r="D24" i="21"/>
  <c r="I23" i="21"/>
  <c r="D23" i="21"/>
  <c r="I22" i="21"/>
  <c r="D22" i="21"/>
  <c r="I21" i="21"/>
  <c r="D21" i="21"/>
  <c r="I20" i="21"/>
  <c r="D20" i="21"/>
  <c r="I19" i="21"/>
  <c r="D19" i="21"/>
  <c r="I18" i="21"/>
  <c r="D18" i="21"/>
  <c r="I17" i="21"/>
  <c r="D17" i="21"/>
  <c r="I16" i="21"/>
  <c r="D16" i="21"/>
  <c r="I15" i="21"/>
  <c r="D15" i="21"/>
  <c r="I14" i="21"/>
  <c r="D14" i="21"/>
  <c r="I13" i="21"/>
  <c r="D13" i="21"/>
  <c r="I12" i="21"/>
  <c r="D12" i="21"/>
  <c r="I11" i="21"/>
  <c r="D11" i="21"/>
  <c r="I10" i="21"/>
  <c r="D10" i="21"/>
  <c r="I9" i="21"/>
  <c r="D9" i="21"/>
  <c r="I8" i="21"/>
  <c r="D8" i="21"/>
  <c r="I7" i="21"/>
  <c r="D7" i="21"/>
  <c r="I6" i="21"/>
  <c r="D6" i="21"/>
  <c r="I5" i="21"/>
  <c r="D5" i="21"/>
  <c r="I4" i="21"/>
  <c r="D4" i="21"/>
  <c r="I3" i="21"/>
  <c r="J3" i="21" l="1"/>
  <c r="J365" i="21"/>
  <c r="J742" i="21"/>
  <c r="J1449" i="21"/>
  <c r="J368" i="21"/>
  <c r="J9" i="21"/>
  <c r="J17" i="21"/>
  <c r="J67" i="21"/>
  <c r="J129" i="21"/>
  <c r="J145" i="21"/>
  <c r="J171" i="21"/>
  <c r="J179" i="21"/>
  <c r="J187" i="21"/>
  <c r="J193" i="21"/>
  <c r="J209" i="21"/>
  <c r="J217" i="21"/>
  <c r="J257" i="21"/>
  <c r="J281" i="21"/>
  <c r="J491" i="21"/>
  <c r="J731" i="21"/>
  <c r="J825" i="21"/>
  <c r="J762" i="21"/>
  <c r="J1126" i="21"/>
  <c r="J25" i="21"/>
  <c r="J43" i="21"/>
  <c r="J51" i="21"/>
  <c r="J59" i="21"/>
  <c r="J65" i="21"/>
  <c r="J73" i="21"/>
  <c r="J81" i="21"/>
  <c r="J89" i="21"/>
  <c r="J107" i="21"/>
  <c r="J115" i="21"/>
  <c r="J123" i="21"/>
  <c r="J131" i="21"/>
  <c r="J137" i="21"/>
  <c r="J153" i="21"/>
  <c r="J195" i="21"/>
  <c r="J201" i="21"/>
  <c r="J235" i="21"/>
  <c r="J243" i="21"/>
  <c r="J251" i="21"/>
  <c r="J259" i="21"/>
  <c r="J265" i="21"/>
  <c r="J273" i="21"/>
  <c r="J299" i="21"/>
  <c r="J307" i="21"/>
  <c r="J315" i="21"/>
  <c r="J321" i="21"/>
  <c r="J323" i="21"/>
  <c r="J329" i="21"/>
  <c r="J337" i="21"/>
  <c r="J345" i="21"/>
  <c r="J363" i="21"/>
  <c r="J373" i="21"/>
  <c r="J890" i="21"/>
  <c r="J387" i="21"/>
  <c r="J386" i="21"/>
  <c r="J776" i="21"/>
  <c r="J381" i="21"/>
  <c r="J389" i="21"/>
  <c r="J397" i="21"/>
  <c r="J791" i="21"/>
  <c r="J10" i="21"/>
  <c r="J13" i="21"/>
  <c r="J27" i="21"/>
  <c r="J35" i="21"/>
  <c r="J49" i="21"/>
  <c r="J56" i="21"/>
  <c r="J74" i="21"/>
  <c r="J77" i="21"/>
  <c r="J112" i="21"/>
  <c r="J118" i="21"/>
  <c r="J135" i="21"/>
  <c r="J141" i="21"/>
  <c r="J155" i="21"/>
  <c r="J163" i="21"/>
  <c r="J177" i="21"/>
  <c r="J184" i="21"/>
  <c r="J202" i="21"/>
  <c r="J205" i="21"/>
  <c r="J227" i="21"/>
  <c r="J241" i="21"/>
  <c r="J248" i="21"/>
  <c r="J268" i="21"/>
  <c r="J283" i="21"/>
  <c r="J309" i="21"/>
  <c r="J313" i="21"/>
  <c r="J332" i="21"/>
  <c r="J347" i="21"/>
  <c r="J391" i="21"/>
  <c r="J407" i="21"/>
  <c r="J413" i="21"/>
  <c r="J439" i="21"/>
  <c r="J443" i="21"/>
  <c r="J463" i="21"/>
  <c r="J474" i="21"/>
  <c r="J494" i="21"/>
  <c r="J506" i="21"/>
  <c r="J526" i="21"/>
  <c r="J536" i="21"/>
  <c r="J541" i="21"/>
  <c r="J567" i="21"/>
  <c r="J571" i="21"/>
  <c r="J591" i="21"/>
  <c r="J602" i="21"/>
  <c r="J623" i="21"/>
  <c r="J634" i="21"/>
  <c r="J654" i="21"/>
  <c r="J664" i="21"/>
  <c r="J669" i="21"/>
  <c r="J695" i="21"/>
  <c r="J701" i="21"/>
  <c r="J719" i="21"/>
  <c r="J728" i="21"/>
  <c r="J16" i="21"/>
  <c r="J21" i="21"/>
  <c r="J22" i="21"/>
  <c r="J24" i="21"/>
  <c r="J39" i="21"/>
  <c r="J42" i="21"/>
  <c r="J44" i="21"/>
  <c r="J45" i="21"/>
  <c r="J47" i="21"/>
  <c r="J62" i="21"/>
  <c r="J80" i="21"/>
  <c r="J85" i="21"/>
  <c r="J86" i="21"/>
  <c r="J88" i="21"/>
  <c r="J103" i="21"/>
  <c r="J106" i="21"/>
  <c r="J108" i="21"/>
  <c r="J109" i="21"/>
  <c r="J111" i="21"/>
  <c r="J126" i="21"/>
  <c r="J144" i="21"/>
  <c r="J149" i="21"/>
  <c r="J150" i="21"/>
  <c r="J152" i="21"/>
  <c r="J167" i="21"/>
  <c r="J170" i="21"/>
  <c r="J172" i="21"/>
  <c r="J173" i="21"/>
  <c r="J175" i="21"/>
  <c r="J190" i="21"/>
  <c r="J208" i="21"/>
  <c r="J213" i="21"/>
  <c r="J214" i="21"/>
  <c r="J216" i="21"/>
  <c r="J231" i="21"/>
  <c r="J234" i="21"/>
  <c r="J236" i="21"/>
  <c r="J237" i="21"/>
  <c r="J239" i="21"/>
  <c r="J254" i="21"/>
  <c r="J272" i="21"/>
  <c r="J277" i="21"/>
  <c r="J278" i="21"/>
  <c r="J280" i="21"/>
  <c r="J295" i="21"/>
  <c r="J298" i="21"/>
  <c r="J300" i="21"/>
  <c r="J301" i="21"/>
  <c r="J303" i="21"/>
  <c r="J318" i="21"/>
  <c r="J336" i="21"/>
  <c r="J341" i="21"/>
  <c r="J342" i="21"/>
  <c r="J344" i="21"/>
  <c r="J359" i="21"/>
  <c r="J362" i="21"/>
  <c r="J364" i="21"/>
  <c r="J367" i="21"/>
  <c r="J377" i="21"/>
  <c r="J380" i="21"/>
  <c r="J382" i="21"/>
  <c r="J383" i="21"/>
  <c r="J385" i="21"/>
  <c r="J400" i="21"/>
  <c r="J414" i="21"/>
  <c r="J415" i="21"/>
  <c r="J423" i="21"/>
  <c r="J424" i="21"/>
  <c r="J426" i="21"/>
  <c r="J427" i="21"/>
  <c r="J429" i="21"/>
  <c r="J446" i="21"/>
  <c r="J447" i="21"/>
  <c r="J455" i="21"/>
  <c r="J456" i="21"/>
  <c r="J458" i="21"/>
  <c r="J459" i="21"/>
  <c r="J461" i="21"/>
  <c r="J478" i="21"/>
  <c r="J479" i="21"/>
  <c r="J487" i="21"/>
  <c r="J488" i="21"/>
  <c r="J490" i="21"/>
  <c r="J493" i="21"/>
  <c r="J510" i="21"/>
  <c r="J511" i="21"/>
  <c r="J519" i="21"/>
  <c r="J520" i="21"/>
  <c r="J522" i="21"/>
  <c r="J523" i="21"/>
  <c r="J525" i="21"/>
  <c r="J542" i="21"/>
  <c r="J543" i="21"/>
  <c r="J551" i="21"/>
  <c r="J552" i="21"/>
  <c r="J554" i="21"/>
  <c r="J555" i="21"/>
  <c r="J557" i="21"/>
  <c r="J574" i="21"/>
  <c r="J575" i="21"/>
  <c r="J583" i="21"/>
  <c r="J584" i="21"/>
  <c r="J586" i="21"/>
  <c r="J587" i="21"/>
  <c r="J589" i="21"/>
  <c r="J606" i="21"/>
  <c r="J607" i="21"/>
  <c r="J615" i="21"/>
  <c r="J616" i="21"/>
  <c r="J618" i="21"/>
  <c r="J619" i="21"/>
  <c r="J621" i="21"/>
  <c r="J638" i="21"/>
  <c r="J639" i="21"/>
  <c r="J647" i="21"/>
  <c r="J648" i="21"/>
  <c r="J650" i="21"/>
  <c r="J651" i="21"/>
  <c r="J653" i="21"/>
  <c r="J670" i="21"/>
  <c r="J671" i="21"/>
  <c r="J679" i="21"/>
  <c r="J680" i="21"/>
  <c r="J682" i="21"/>
  <c r="J683" i="21"/>
  <c r="J685" i="21"/>
  <c r="J702" i="21"/>
  <c r="J703" i="21"/>
  <c r="J711" i="21"/>
  <c r="J712" i="21"/>
  <c r="J714" i="21"/>
  <c r="J715" i="21"/>
  <c r="J717" i="21"/>
  <c r="J354" i="21"/>
  <c r="J338" i="21"/>
  <c r="J322" i="21"/>
  <c r="J306" i="21"/>
  <c r="J290" i="21"/>
  <c r="J274" i="21"/>
  <c r="J258" i="21"/>
  <c r="J242" i="21"/>
  <c r="J226" i="21"/>
  <c r="J210" i="21"/>
  <c r="J194" i="21"/>
  <c r="J178" i="21"/>
  <c r="J162" i="21"/>
  <c r="J146" i="21"/>
  <c r="J130" i="21"/>
  <c r="J114" i="21"/>
  <c r="J98" i="21"/>
  <c r="J82" i="21"/>
  <c r="J66" i="21"/>
  <c r="J50" i="21"/>
  <c r="J34" i="21"/>
  <c r="J18" i="21"/>
  <c r="J15" i="21"/>
  <c r="J48" i="21"/>
  <c r="J54" i="21"/>
  <c r="J76" i="21"/>
  <c r="J94" i="21"/>
  <c r="J117" i="21"/>
  <c r="J121" i="21"/>
  <c r="J140" i="21"/>
  <c r="J158" i="21"/>
  <c r="J181" i="21"/>
  <c r="J185" i="21"/>
  <c r="J207" i="21"/>
  <c r="J219" i="21"/>
  <c r="J240" i="21"/>
  <c r="J246" i="21"/>
  <c r="J263" i="21"/>
  <c r="J271" i="21"/>
  <c r="J291" i="21"/>
  <c r="J305" i="21"/>
  <c r="J310" i="21"/>
  <c r="J335" i="21"/>
  <c r="J392" i="21"/>
  <c r="J395" i="21"/>
  <c r="J411" i="21"/>
  <c r="J431" i="21"/>
  <c r="J442" i="21"/>
  <c r="J462" i="21"/>
  <c r="J472" i="21"/>
  <c r="J477" i="21"/>
  <c r="J503" i="21"/>
  <c r="J509" i="21"/>
  <c r="J535" i="21"/>
  <c r="J539" i="21"/>
  <c r="J559" i="21"/>
  <c r="J570" i="21"/>
  <c r="J590" i="21"/>
  <c r="J600" i="21"/>
  <c r="J605" i="21"/>
  <c r="J631" i="21"/>
  <c r="J637" i="21"/>
  <c r="J663" i="21"/>
  <c r="J667" i="21"/>
  <c r="J687" i="21"/>
  <c r="J698" i="21"/>
  <c r="J718" i="21"/>
  <c r="J11" i="21"/>
  <c r="J14" i="21"/>
  <c r="J19" i="21"/>
  <c r="J32" i="21"/>
  <c r="J33" i="21"/>
  <c r="J37" i="21"/>
  <c r="J38" i="21"/>
  <c r="J40" i="21"/>
  <c r="J41" i="21"/>
  <c r="J55" i="21"/>
  <c r="J58" i="21"/>
  <c r="J60" i="21"/>
  <c r="J61" i="21"/>
  <c r="J63" i="21"/>
  <c r="J75" i="21"/>
  <c r="J78" i="21"/>
  <c r="J83" i="21"/>
  <c r="J96" i="21"/>
  <c r="J97" i="21"/>
  <c r="J101" i="21"/>
  <c r="J102" i="21"/>
  <c r="J104" i="21"/>
  <c r="J105" i="21"/>
  <c r="J119" i="21"/>
  <c r="J122" i="21"/>
  <c r="J124" i="21"/>
  <c r="J125" i="21"/>
  <c r="J127" i="21"/>
  <c r="J139" i="21"/>
  <c r="J142" i="21"/>
  <c r="J147" i="21"/>
  <c r="J160" i="21"/>
  <c r="J161" i="21"/>
  <c r="J165" i="21"/>
  <c r="J166" i="21"/>
  <c r="J168" i="21"/>
  <c r="J169" i="21"/>
  <c r="J183" i="21"/>
  <c r="J186" i="21"/>
  <c r="J188" i="21"/>
  <c r="J189" i="21"/>
  <c r="J191" i="21"/>
  <c r="J203" i="21"/>
  <c r="J206" i="21"/>
  <c r="J211" i="21"/>
  <c r="J224" i="21"/>
  <c r="J225" i="21"/>
  <c r="J229" i="21"/>
  <c r="J230" i="21"/>
  <c r="J232" i="21"/>
  <c r="J233" i="21"/>
  <c r="J247" i="21"/>
  <c r="J250" i="21"/>
  <c r="J252" i="21"/>
  <c r="J253" i="21"/>
  <c r="J255" i="21"/>
  <c r="J267" i="21"/>
  <c r="J270" i="21"/>
  <c r="J275" i="21"/>
  <c r="J288" i="21"/>
  <c r="J289" i="21"/>
  <c r="J293" i="21"/>
  <c r="J294" i="21"/>
  <c r="J296" i="21"/>
  <c r="J297" i="21"/>
  <c r="J311" i="21"/>
  <c r="J314" i="21"/>
  <c r="J316" i="21"/>
  <c r="J317" i="21"/>
  <c r="J319" i="21"/>
  <c r="J331" i="21"/>
  <c r="J334" i="21"/>
  <c r="J339" i="21"/>
  <c r="J352" i="21"/>
  <c r="J353" i="21"/>
  <c r="J357" i="21"/>
  <c r="J358" i="21"/>
  <c r="J360" i="21"/>
  <c r="J361" i="21"/>
  <c r="J388" i="21"/>
  <c r="J370" i="21"/>
  <c r="J371" i="21"/>
  <c r="J375" i="21"/>
  <c r="J376" i="21"/>
  <c r="J378" i="21"/>
  <c r="J379" i="21"/>
  <c r="J393" i="21"/>
  <c r="J396" i="21"/>
  <c r="J398" i="21"/>
  <c r="J399" i="21"/>
  <c r="J401" i="21"/>
  <c r="J403" i="21"/>
  <c r="J409" i="21"/>
  <c r="J412" i="21"/>
  <c r="J421" i="21"/>
  <c r="J433" i="21"/>
  <c r="J435" i="21"/>
  <c r="J441" i="21"/>
  <c r="J444" i="21"/>
  <c r="J453" i="21"/>
  <c r="J465" i="21"/>
  <c r="J467" i="21"/>
  <c r="J473" i="21"/>
  <c r="J476" i="21"/>
  <c r="J485" i="21"/>
  <c r="J497" i="21"/>
  <c r="J499" i="21"/>
  <c r="J505" i="21"/>
  <c r="J508" i="21"/>
  <c r="J517" i="21"/>
  <c r="J529" i="21"/>
  <c r="J531" i="21"/>
  <c r="J537" i="21"/>
  <c r="J540" i="21"/>
  <c r="J549" i="21"/>
  <c r="J561" i="21"/>
  <c r="J563" i="21"/>
  <c r="J569" i="21"/>
  <c r="J572" i="21"/>
  <c r="J581" i="21"/>
  <c r="J593" i="21"/>
  <c r="J595" i="21"/>
  <c r="J601" i="21"/>
  <c r="J604" i="21"/>
  <c r="J613" i="21"/>
  <c r="J625" i="21"/>
  <c r="J627" i="21"/>
  <c r="J633" i="21"/>
  <c r="J636" i="21"/>
  <c r="J645" i="21"/>
  <c r="J657" i="21"/>
  <c r="J659" i="21"/>
  <c r="J665" i="21"/>
  <c r="J668" i="21"/>
  <c r="J677" i="21"/>
  <c r="J689" i="21"/>
  <c r="J691" i="21"/>
  <c r="J697" i="21"/>
  <c r="J700" i="21"/>
  <c r="J709" i="21"/>
  <c r="J721" i="21"/>
  <c r="J723" i="21"/>
  <c r="J730" i="21"/>
  <c r="J7" i="21"/>
  <c r="J12" i="21"/>
  <c r="J30" i="21"/>
  <c r="J53" i="21"/>
  <c r="J57" i="21"/>
  <c r="J71" i="21"/>
  <c r="J79" i="21"/>
  <c r="J91" i="21"/>
  <c r="J99" i="21"/>
  <c r="J113" i="21"/>
  <c r="J120" i="21"/>
  <c r="J138" i="21"/>
  <c r="J143" i="21"/>
  <c r="J176" i="21"/>
  <c r="J182" i="21"/>
  <c r="J199" i="21"/>
  <c r="J204" i="21"/>
  <c r="J222" i="21"/>
  <c r="J245" i="21"/>
  <c r="J249" i="21"/>
  <c r="J266" i="21"/>
  <c r="J269" i="21"/>
  <c r="J286" i="21"/>
  <c r="J304" i="21"/>
  <c r="J312" i="21"/>
  <c r="J327" i="21"/>
  <c r="J330" i="21"/>
  <c r="J333" i="21"/>
  <c r="J350" i="21"/>
  <c r="J355" i="21"/>
  <c r="J394" i="21"/>
  <c r="J408" i="21"/>
  <c r="J410" i="21"/>
  <c r="J430" i="21"/>
  <c r="J440" i="21"/>
  <c r="J445" i="21"/>
  <c r="J471" i="21"/>
  <c r="J475" i="21"/>
  <c r="J495" i="21"/>
  <c r="J504" i="21"/>
  <c r="J507" i="21"/>
  <c r="J527" i="21"/>
  <c r="J538" i="21"/>
  <c r="J558" i="21"/>
  <c r="J568" i="21"/>
  <c r="J573" i="21"/>
  <c r="J599" i="21"/>
  <c r="J603" i="21"/>
  <c r="J622" i="21"/>
  <c r="J632" i="21"/>
  <c r="J635" i="21"/>
  <c r="J655" i="21"/>
  <c r="J666" i="21"/>
  <c r="J686" i="21"/>
  <c r="J696" i="21"/>
  <c r="J699" i="21"/>
  <c r="J727" i="21"/>
  <c r="J5" i="21"/>
  <c r="J6" i="21"/>
  <c r="J8" i="21"/>
  <c r="J23" i="21"/>
  <c r="J26" i="21"/>
  <c r="J28" i="21"/>
  <c r="J29" i="21"/>
  <c r="J31" i="21"/>
  <c r="J46" i="21"/>
  <c r="J64" i="21"/>
  <c r="J69" i="21"/>
  <c r="J70" i="21"/>
  <c r="J72" i="21"/>
  <c r="J87" i="21"/>
  <c r="J90" i="21"/>
  <c r="J92" i="21"/>
  <c r="J93" i="21"/>
  <c r="J95" i="21"/>
  <c r="J110" i="21"/>
  <c r="J128" i="21"/>
  <c r="J133" i="21"/>
  <c r="J134" i="21"/>
  <c r="J136" i="21"/>
  <c r="J151" i="21"/>
  <c r="J154" i="21"/>
  <c r="J156" i="21"/>
  <c r="J157" i="21"/>
  <c r="J159" i="21"/>
  <c r="J174" i="21"/>
  <c r="J192" i="21"/>
  <c r="J197" i="21"/>
  <c r="J198" i="21"/>
  <c r="J200" i="21"/>
  <c r="J215" i="21"/>
  <c r="J218" i="21"/>
  <c r="J220" i="21"/>
  <c r="J221" i="21"/>
  <c r="J223" i="21"/>
  <c r="J238" i="21"/>
  <c r="J256" i="21"/>
  <c r="J261" i="21"/>
  <c r="J262" i="21"/>
  <c r="J264" i="21"/>
  <c r="J279" i="21"/>
  <c r="J282" i="21"/>
  <c r="J284" i="21"/>
  <c r="J285" i="21"/>
  <c r="J287" i="21"/>
  <c r="J302" i="21"/>
  <c r="J320" i="21"/>
  <c r="J325" i="21"/>
  <c r="J326" i="21"/>
  <c r="J328" i="21"/>
  <c r="J343" i="21"/>
  <c r="J346" i="21"/>
  <c r="J348" i="21"/>
  <c r="J349" i="21"/>
  <c r="J351" i="21"/>
  <c r="J366" i="21"/>
  <c r="J724" i="21"/>
  <c r="J708" i="21"/>
  <c r="J692" i="21"/>
  <c r="J676" i="21"/>
  <c r="J660" i="21"/>
  <c r="J644" i="21"/>
  <c r="J628" i="21"/>
  <c r="J612" i="21"/>
  <c r="J596" i="21"/>
  <c r="J580" i="21"/>
  <c r="J564" i="21"/>
  <c r="J548" i="21"/>
  <c r="J532" i="21"/>
  <c r="J516" i="21"/>
  <c r="J500" i="21"/>
  <c r="J484" i="21"/>
  <c r="J468" i="21"/>
  <c r="J452" i="21"/>
  <c r="J436" i="21"/>
  <c r="J420" i="21"/>
  <c r="J404" i="21"/>
  <c r="J369" i="21"/>
  <c r="J732" i="21"/>
  <c r="J729" i="21"/>
  <c r="J720" i="21"/>
  <c r="J704" i="21"/>
  <c r="J688" i="21"/>
  <c r="J672" i="21"/>
  <c r="J656" i="21"/>
  <c r="J640" i="21"/>
  <c r="J624" i="21"/>
  <c r="J608" i="21"/>
  <c r="J592" i="21"/>
  <c r="J576" i="21"/>
  <c r="J560" i="21"/>
  <c r="J544" i="21"/>
  <c r="J528" i="21"/>
  <c r="J512" i="21"/>
  <c r="J496" i="21"/>
  <c r="J480" i="21"/>
  <c r="J464" i="21"/>
  <c r="J448" i="21"/>
  <c r="J432" i="21"/>
  <c r="J416" i="21"/>
  <c r="J384" i="21"/>
  <c r="J405" i="21"/>
  <c r="J417" i="21"/>
  <c r="J419" i="21"/>
  <c r="J425" i="21"/>
  <c r="J428" i="21"/>
  <c r="J437" i="21"/>
  <c r="J449" i="21"/>
  <c r="J451" i="21"/>
  <c r="J457" i="21"/>
  <c r="J460" i="21"/>
  <c r="J469" i="21"/>
  <c r="J481" i="21"/>
  <c r="J483" i="21"/>
  <c r="J489" i="21"/>
  <c r="J492" i="21"/>
  <c r="J501" i="21"/>
  <c r="J513" i="21"/>
  <c r="J515" i="21"/>
  <c r="J521" i="21"/>
  <c r="J524" i="21"/>
  <c r="J533" i="21"/>
  <c r="J545" i="21"/>
  <c r="J547" i="21"/>
  <c r="J553" i="21"/>
  <c r="J556" i="21"/>
  <c r="J565" i="21"/>
  <c r="J577" i="21"/>
  <c r="J579" i="21"/>
  <c r="J585" i="21"/>
  <c r="J588" i="21"/>
  <c r="J597" i="21"/>
  <c r="J609" i="21"/>
  <c r="J611" i="21"/>
  <c r="J617" i="21"/>
  <c r="J620" i="21"/>
  <c r="J629" i="21"/>
  <c r="J641" i="21"/>
  <c r="J643" i="21"/>
  <c r="J649" i="21"/>
  <c r="J652" i="21"/>
  <c r="J661" i="21"/>
  <c r="J673" i="21"/>
  <c r="J675" i="21"/>
  <c r="J681" i="21"/>
  <c r="J684" i="21"/>
  <c r="J693" i="21"/>
  <c r="J705" i="21"/>
  <c r="J707" i="21"/>
  <c r="J713" i="21"/>
  <c r="J716" i="21"/>
  <c r="J725" i="21"/>
  <c r="J402" i="21"/>
  <c r="J418" i="21"/>
  <c r="J434" i="21"/>
  <c r="J450" i="21"/>
  <c r="J466" i="21"/>
  <c r="J482" i="21"/>
  <c r="J498" i="21"/>
  <c r="J514" i="21"/>
  <c r="J530" i="21"/>
  <c r="J546" i="21"/>
  <c r="J562" i="21"/>
  <c r="J578" i="21"/>
  <c r="J594" i="21"/>
  <c r="J610" i="21"/>
  <c r="J626" i="21"/>
  <c r="J642" i="21"/>
  <c r="J658" i="21"/>
  <c r="J674" i="21"/>
  <c r="J690" i="21"/>
  <c r="J706" i="21"/>
  <c r="J722" i="21"/>
  <c r="J4" i="21"/>
  <c r="J20" i="21"/>
  <c r="J36" i="21"/>
  <c r="J52" i="21"/>
  <c r="J68" i="21"/>
  <c r="J84" i="21"/>
  <c r="J100" i="21"/>
  <c r="J116" i="21"/>
  <c r="J132" i="21"/>
  <c r="J148" i="21"/>
  <c r="J164" i="21"/>
  <c r="J180" i="21"/>
  <c r="J196" i="21"/>
  <c r="J212" i="21"/>
  <c r="J228" i="21"/>
  <c r="J244" i="21"/>
  <c r="J260" i="21"/>
  <c r="J276" i="21"/>
  <c r="J292" i="21"/>
  <c r="J308" i="21"/>
  <c r="J324" i="21"/>
  <c r="J340" i="21"/>
  <c r="J356" i="21"/>
  <c r="J372" i="21"/>
  <c r="J374" i="21"/>
  <c r="J390" i="21"/>
  <c r="J406" i="21"/>
  <c r="J422" i="21"/>
  <c r="J438" i="21"/>
  <c r="J454" i="21"/>
  <c r="J470" i="21"/>
  <c r="J486" i="21"/>
  <c r="J502" i="21"/>
  <c r="J518" i="21"/>
  <c r="J534" i="21"/>
  <c r="J550" i="21"/>
  <c r="J566" i="21"/>
  <c r="J582" i="21"/>
  <c r="J598" i="21"/>
  <c r="J614" i="21"/>
  <c r="J630" i="21"/>
  <c r="J646" i="21"/>
  <c r="J662" i="21"/>
  <c r="J678" i="21"/>
  <c r="J694" i="21"/>
  <c r="J710" i="21"/>
  <c r="J726" i="21"/>
  <c r="J745" i="21"/>
  <c r="J768" i="21"/>
  <c r="J794" i="21"/>
  <c r="J802" i="21"/>
  <c r="J811" i="21"/>
  <c r="J812" i="21"/>
  <c r="J829" i="21"/>
  <c r="J847" i="21"/>
  <c r="J848" i="21"/>
  <c r="J878" i="21"/>
  <c r="J880" i="21"/>
  <c r="J882" i="21"/>
  <c r="J888" i="21"/>
  <c r="J746" i="21"/>
  <c r="J792" i="21"/>
  <c r="J809" i="21"/>
  <c r="J826" i="21"/>
  <c r="J832" i="21"/>
  <c r="J858" i="21"/>
  <c r="J866" i="21"/>
  <c r="J875" i="21"/>
  <c r="J876" i="21"/>
  <c r="J896" i="21"/>
  <c r="J904" i="21"/>
  <c r="J928" i="21"/>
  <c r="J936" i="21"/>
  <c r="J946" i="21"/>
  <c r="J992" i="21"/>
  <c r="J1002" i="21"/>
  <c r="J1010" i="21"/>
  <c r="J1032" i="21"/>
  <c r="J1042" i="21"/>
  <c r="J750" i="21"/>
  <c r="J752" i="21"/>
  <c r="J754" i="21"/>
  <c r="J760" i="21"/>
  <c r="J770" i="21"/>
  <c r="J788" i="21"/>
  <c r="J789" i="21"/>
  <c r="J806" i="21"/>
  <c r="J810" i="21"/>
  <c r="J840" i="21"/>
  <c r="J855" i="21"/>
  <c r="J856" i="21"/>
  <c r="J873" i="21"/>
  <c r="J1085" i="21"/>
  <c r="J738" i="21"/>
  <c r="J736" i="21"/>
  <c r="J920" i="21"/>
  <c r="J917" i="21"/>
  <c r="J912" i="21"/>
  <c r="J898" i="21"/>
  <c r="J893" i="21"/>
  <c r="J747" i="21"/>
  <c r="J748" i="21"/>
  <c r="J765" i="21"/>
  <c r="J783" i="21"/>
  <c r="J784" i="21"/>
  <c r="J814" i="21"/>
  <c r="J816" i="21"/>
  <c r="J818" i="21"/>
  <c r="J824" i="21"/>
  <c r="J834" i="21"/>
  <c r="J852" i="21"/>
  <c r="J853" i="21"/>
  <c r="J870" i="21"/>
  <c r="J874" i="21"/>
  <c r="J911" i="21"/>
  <c r="J916" i="21"/>
  <c r="J919" i="21"/>
  <c r="J922" i="21"/>
  <c r="J938" i="21"/>
  <c r="J941" i="21"/>
  <c r="J950" i="21"/>
  <c r="J967" i="21"/>
  <c r="J968" i="21"/>
  <c r="J973" i="21"/>
  <c r="J978" i="21"/>
  <c r="J990" i="21"/>
  <c r="J998" i="21"/>
  <c r="J1001" i="21"/>
  <c r="J1003" i="21"/>
  <c r="J1004" i="21"/>
  <c r="J1006" i="21"/>
  <c r="J1008" i="21"/>
  <c r="J1023" i="21"/>
  <c r="J1024" i="21"/>
  <c r="J1028" i="21"/>
  <c r="J1029" i="21"/>
  <c r="J1034" i="21"/>
  <c r="J1050" i="21"/>
  <c r="J1062" i="21"/>
  <c r="J1065" i="21"/>
  <c r="J1078" i="21"/>
  <c r="J1096" i="21"/>
  <c r="J1103" i="21"/>
  <c r="J1253" i="21"/>
  <c r="J1248" i="21"/>
  <c r="J1234" i="21"/>
  <c r="J1229" i="21"/>
  <c r="J1226" i="21"/>
  <c r="J1104" i="21"/>
  <c r="J1108" i="21"/>
  <c r="J1109" i="21"/>
  <c r="J1119" i="21"/>
  <c r="J1120" i="21"/>
  <c r="J1134" i="21"/>
  <c r="J1136" i="21"/>
  <c r="J1138" i="21"/>
  <c r="J1146" i="21"/>
  <c r="J1149" i="21"/>
  <c r="J1162" i="21"/>
  <c r="J1178" i="21"/>
  <c r="J1190" i="21"/>
  <c r="J1193" i="21"/>
  <c r="J1206" i="21"/>
  <c r="J1224" i="21"/>
  <c r="J1239" i="21"/>
  <c r="J1240" i="21"/>
  <c r="J1257" i="21"/>
  <c r="J1274" i="21"/>
  <c r="J1280" i="21"/>
  <c r="J1306" i="21"/>
  <c r="J1314" i="21"/>
  <c r="J1323" i="21"/>
  <c r="J1324" i="21"/>
  <c r="J1341" i="21"/>
  <c r="J1371" i="21"/>
  <c r="J1372" i="21"/>
  <c r="J1423" i="21"/>
  <c r="J753" i="21"/>
  <c r="J741" i="21"/>
  <c r="J743" i="21"/>
  <c r="J744" i="21"/>
  <c r="J758" i="21"/>
  <c r="J761" i="21"/>
  <c r="J763" i="21"/>
  <c r="J764" i="21"/>
  <c r="J766" i="21"/>
  <c r="J778" i="21"/>
  <c r="J781" i="21"/>
  <c r="J786" i="21"/>
  <c r="J799" i="21"/>
  <c r="J800" i="21"/>
  <c r="J804" i="21"/>
  <c r="J805" i="21"/>
  <c r="J807" i="21"/>
  <c r="J808" i="21"/>
  <c r="J822" i="21"/>
  <c r="J827" i="21"/>
  <c r="J828" i="21"/>
  <c r="J830" i="21"/>
  <c r="J842" i="21"/>
  <c r="J845" i="21"/>
  <c r="J850" i="21"/>
  <c r="J863" i="21"/>
  <c r="J864" i="21"/>
  <c r="J868" i="21"/>
  <c r="J869" i="21"/>
  <c r="J871" i="21"/>
  <c r="J872" i="21"/>
  <c r="J886" i="21"/>
  <c r="J889" i="21"/>
  <c r="J891" i="21"/>
  <c r="J892" i="21"/>
  <c r="J894" i="21"/>
  <c r="J906" i="21"/>
  <c r="J909" i="21"/>
  <c r="J914" i="21"/>
  <c r="J926" i="21"/>
  <c r="J934" i="21"/>
  <c r="J937" i="21"/>
  <c r="J939" i="21"/>
  <c r="J940" i="21"/>
  <c r="J942" i="21"/>
  <c r="J944" i="21"/>
  <c r="J959" i="21"/>
  <c r="J960" i="21"/>
  <c r="J964" i="21"/>
  <c r="J965" i="21"/>
  <c r="J970" i="21"/>
  <c r="J987" i="21"/>
  <c r="J988" i="21"/>
  <c r="J994" i="21"/>
  <c r="J996" i="21"/>
  <c r="J997" i="21"/>
  <c r="J999" i="21"/>
  <c r="J1000" i="21"/>
  <c r="J1018" i="21"/>
  <c r="J1021" i="21"/>
  <c r="J1026" i="21"/>
  <c r="J1047" i="21"/>
  <c r="J1048" i="21"/>
  <c r="J1058" i="21"/>
  <c r="J1060" i="21"/>
  <c r="J1061" i="21"/>
  <c r="J1063" i="21"/>
  <c r="J1064" i="21"/>
  <c r="J1066" i="21"/>
  <c r="J1090" i="21"/>
  <c r="J1101" i="21"/>
  <c r="J1106" i="21"/>
  <c r="J1131" i="21"/>
  <c r="J1132" i="21"/>
  <c r="J1144" i="21"/>
  <c r="J1145" i="21"/>
  <c r="J1147" i="21"/>
  <c r="J1148" i="21"/>
  <c r="J1150" i="21"/>
  <c r="J1152" i="21"/>
  <c r="J1175" i="21"/>
  <c r="J1176" i="21"/>
  <c r="J1186" i="21"/>
  <c r="J1188" i="21"/>
  <c r="J1189" i="21"/>
  <c r="J1191" i="21"/>
  <c r="J1192" i="21"/>
  <c r="J1194" i="21"/>
  <c r="J1218" i="21"/>
  <c r="J1236" i="21"/>
  <c r="J1237" i="21"/>
  <c r="J1254" i="21"/>
  <c r="J1258" i="21"/>
  <c r="J1288" i="21"/>
  <c r="J1303" i="21"/>
  <c r="J1304" i="21"/>
  <c r="J1321" i="21"/>
  <c r="J1338" i="21"/>
  <c r="J1344" i="21"/>
  <c r="J1386" i="21"/>
  <c r="J1418" i="21"/>
  <c r="J1459" i="21"/>
  <c r="J735" i="21"/>
  <c r="J740" i="21"/>
  <c r="J733" i="21"/>
  <c r="J751" i="21"/>
  <c r="J756" i="21"/>
  <c r="J757" i="21"/>
  <c r="J759" i="21"/>
  <c r="J774" i="21"/>
  <c r="J777" i="21"/>
  <c r="J779" i="21"/>
  <c r="J780" i="21"/>
  <c r="J782" i="21"/>
  <c r="J797" i="21"/>
  <c r="J815" i="21"/>
  <c r="J820" i="21"/>
  <c r="J821" i="21"/>
  <c r="J823" i="21"/>
  <c r="J838" i="21"/>
  <c r="J841" i="21"/>
  <c r="J843" i="21"/>
  <c r="J844" i="21"/>
  <c r="J846" i="21"/>
  <c r="J861" i="21"/>
  <c r="J879" i="21"/>
  <c r="J884" i="21"/>
  <c r="J885" i="21"/>
  <c r="J887" i="21"/>
  <c r="J902" i="21"/>
  <c r="J905" i="21"/>
  <c r="J907" i="21"/>
  <c r="J908" i="21"/>
  <c r="J910" i="21"/>
  <c r="J923" i="21"/>
  <c r="J924" i="21"/>
  <c r="J930" i="21"/>
  <c r="J932" i="21"/>
  <c r="J933" i="21"/>
  <c r="J935" i="21"/>
  <c r="J954" i="21"/>
  <c r="J957" i="21"/>
  <c r="J962" i="21"/>
  <c r="J982" i="21"/>
  <c r="J985" i="21"/>
  <c r="J991" i="21"/>
  <c r="J1016" i="21"/>
  <c r="J1017" i="21"/>
  <c r="J1019" i="21"/>
  <c r="J1020" i="21"/>
  <c r="J1022" i="21"/>
  <c r="J1039" i="21"/>
  <c r="J1040" i="21"/>
  <c r="J1044" i="21"/>
  <c r="J1045" i="21"/>
  <c r="J1055" i="21"/>
  <c r="J1056" i="21"/>
  <c r="J1070" i="21"/>
  <c r="J1072" i="21"/>
  <c r="J1074" i="21"/>
  <c r="J1082" i="21"/>
  <c r="J1098" i="21"/>
  <c r="J1114" i="21"/>
  <c r="J1129" i="21"/>
  <c r="J1142" i="21"/>
  <c r="J1160" i="21"/>
  <c r="J1167" i="21"/>
  <c r="J1168" i="21"/>
  <c r="J1172" i="21"/>
  <c r="J1173" i="21"/>
  <c r="J1183" i="21"/>
  <c r="J1184" i="21"/>
  <c r="J1198" i="21"/>
  <c r="J1200" i="21"/>
  <c r="J1202" i="21"/>
  <c r="J1210" i="21"/>
  <c r="J1213" i="21"/>
  <c r="J1231" i="21"/>
  <c r="J1232" i="21"/>
  <c r="J1262" i="21"/>
  <c r="J1264" i="21"/>
  <c r="J1266" i="21"/>
  <c r="J1272" i="21"/>
  <c r="J1282" i="21"/>
  <c r="J1300" i="21"/>
  <c r="J1301" i="21"/>
  <c r="J1318" i="21"/>
  <c r="J1322" i="21"/>
  <c r="J1352" i="21"/>
  <c r="J1383" i="21"/>
  <c r="J1384" i="21"/>
  <c r="J1412" i="21"/>
  <c r="J1413" i="21"/>
  <c r="J1089" i="21"/>
  <c r="J1073" i="21"/>
  <c r="J1057" i="21"/>
  <c r="J1041" i="21"/>
  <c r="J1025" i="21"/>
  <c r="J1009" i="21"/>
  <c r="J993" i="21"/>
  <c r="J977" i="21"/>
  <c r="J961" i="21"/>
  <c r="J945" i="21"/>
  <c r="J929" i="21"/>
  <c r="J1093" i="21"/>
  <c r="J1069" i="21"/>
  <c r="J1052" i="21"/>
  <c r="J1049" i="21"/>
  <c r="J1046" i="21"/>
  <c r="J1097" i="21"/>
  <c r="J1094" i="21"/>
  <c r="J1077" i="21"/>
  <c r="J1053" i="21"/>
  <c r="J1036" i="21"/>
  <c r="J1033" i="21"/>
  <c r="J1030" i="21"/>
  <c r="J1013" i="21"/>
  <c r="J989" i="21"/>
  <c r="J972" i="21"/>
  <c r="J969" i="21"/>
  <c r="J966" i="21"/>
  <c r="J949" i="21"/>
  <c r="J925" i="21"/>
  <c r="J913" i="21"/>
  <c r="J897" i="21"/>
  <c r="J881" i="21"/>
  <c r="J865" i="21"/>
  <c r="J849" i="21"/>
  <c r="J833" i="21"/>
  <c r="J817" i="21"/>
  <c r="J801" i="21"/>
  <c r="J785" i="21"/>
  <c r="J769" i="21"/>
  <c r="J734" i="21"/>
  <c r="J749" i="21"/>
  <c r="J767" i="21"/>
  <c r="J772" i="21"/>
  <c r="J773" i="21"/>
  <c r="J775" i="21"/>
  <c r="J790" i="21"/>
  <c r="J793" i="21"/>
  <c r="J795" i="21"/>
  <c r="J796" i="21"/>
  <c r="J798" i="21"/>
  <c r="J813" i="21"/>
  <c r="J831" i="21"/>
  <c r="J836" i="21"/>
  <c r="J837" i="21"/>
  <c r="J839" i="21"/>
  <c r="J854" i="21"/>
  <c r="J857" i="21"/>
  <c r="J859" i="21"/>
  <c r="J860" i="21"/>
  <c r="J862" i="21"/>
  <c r="J877" i="21"/>
  <c r="J895" i="21"/>
  <c r="J900" i="21"/>
  <c r="J901" i="21"/>
  <c r="J903" i="21"/>
  <c r="J918" i="21"/>
  <c r="J921" i="21"/>
  <c r="J927" i="21"/>
  <c r="J952" i="21"/>
  <c r="J953" i="21"/>
  <c r="J955" i="21"/>
  <c r="J956" i="21"/>
  <c r="J958" i="21"/>
  <c r="J975" i="21"/>
  <c r="J976" i="21"/>
  <c r="J980" i="21"/>
  <c r="J981" i="21"/>
  <c r="J983" i="21"/>
  <c r="J984" i="21"/>
  <c r="J986" i="21"/>
  <c r="J1005" i="21"/>
  <c r="J1014" i="21"/>
  <c r="J1031" i="21"/>
  <c r="J1037" i="21"/>
  <c r="J1067" i="21"/>
  <c r="J1068" i="21"/>
  <c r="J1080" i="21"/>
  <c r="J1081" i="21"/>
  <c r="J1083" i="21"/>
  <c r="J1084" i="21"/>
  <c r="J1086" i="21"/>
  <c r="J1088" i="21"/>
  <c r="J1111" i="21"/>
  <c r="J1112" i="21"/>
  <c r="J1122" i="21"/>
  <c r="J1124" i="21"/>
  <c r="J1125" i="21"/>
  <c r="J1127" i="21"/>
  <c r="J1128" i="21"/>
  <c r="J1130" i="21"/>
  <c r="J1154" i="21"/>
  <c r="J1165" i="21"/>
  <c r="J1170" i="21"/>
  <c r="J1195" i="21"/>
  <c r="J1196" i="21"/>
  <c r="J1208" i="21"/>
  <c r="J1209" i="21"/>
  <c r="J1211" i="21"/>
  <c r="J1212" i="21"/>
  <c r="J1216" i="21"/>
  <c r="J1242" i="21"/>
  <c r="J1250" i="21"/>
  <c r="J1259" i="21"/>
  <c r="J1260" i="21"/>
  <c r="J1277" i="21"/>
  <c r="J1295" i="21"/>
  <c r="J1296" i="21"/>
  <c r="J1326" i="21"/>
  <c r="J1328" i="21"/>
  <c r="J1330" i="21"/>
  <c r="J1336" i="21"/>
  <c r="J1346" i="21"/>
  <c r="J1380" i="21"/>
  <c r="J1381" i="21"/>
  <c r="J1403" i="21"/>
  <c r="J1404" i="21"/>
  <c r="J1214" i="21"/>
  <c r="J1247" i="21"/>
  <c r="J1252" i="21"/>
  <c r="J1255" i="21"/>
  <c r="J1256" i="21"/>
  <c r="J1270" i="21"/>
  <c r="J1273" i="21"/>
  <c r="J1275" i="21"/>
  <c r="J1276" i="21"/>
  <c r="J1278" i="21"/>
  <c r="J1290" i="21"/>
  <c r="J1293" i="21"/>
  <c r="J1298" i="21"/>
  <c r="J1311" i="21"/>
  <c r="J1312" i="21"/>
  <c r="J1316" i="21"/>
  <c r="J1317" i="21"/>
  <c r="J1319" i="21"/>
  <c r="J1320" i="21"/>
  <c r="J1334" i="21"/>
  <c r="J1337" i="21"/>
  <c r="J1339" i="21"/>
  <c r="J1340" i="21"/>
  <c r="J1342" i="21"/>
  <c r="J1354" i="21"/>
  <c r="J1358" i="21"/>
  <c r="J1360" i="21"/>
  <c r="J1366" i="21"/>
  <c r="J1369" i="21"/>
  <c r="J1378" i="21"/>
  <c r="J1390" i="21"/>
  <c r="J1392" i="21"/>
  <c r="J1398" i="21"/>
  <c r="J1401" i="21"/>
  <c r="J1410" i="21"/>
  <c r="J1431" i="21"/>
  <c r="J1435" i="21"/>
  <c r="J1437" i="21"/>
  <c r="J1447" i="21"/>
  <c r="J1450" i="21"/>
  <c r="J737" i="21"/>
  <c r="J739" i="21"/>
  <c r="J755" i="21"/>
  <c r="J771" i="21"/>
  <c r="J787" i="21"/>
  <c r="J803" i="21"/>
  <c r="J819" i="21"/>
  <c r="J835" i="21"/>
  <c r="J851" i="21"/>
  <c r="J867" i="21"/>
  <c r="J883" i="21"/>
  <c r="J899" i="21"/>
  <c r="J915" i="21"/>
  <c r="J943" i="21"/>
  <c r="J948" i="21"/>
  <c r="J951" i="21"/>
  <c r="J971" i="21"/>
  <c r="J974" i="21"/>
  <c r="J1007" i="21"/>
  <c r="J1012" i="21"/>
  <c r="J1015" i="21"/>
  <c r="J1035" i="21"/>
  <c r="J1038" i="21"/>
  <c r="J1071" i="21"/>
  <c r="J1076" i="21"/>
  <c r="J1079" i="21"/>
  <c r="J1099" i="21"/>
  <c r="J1100" i="21"/>
  <c r="J1102" i="21"/>
  <c r="J1117" i="21"/>
  <c r="J1135" i="21"/>
  <c r="J1140" i="21"/>
  <c r="J1141" i="21"/>
  <c r="J1143" i="21"/>
  <c r="J1158" i="21"/>
  <c r="J1161" i="21"/>
  <c r="J1163" i="21"/>
  <c r="J1164" i="21"/>
  <c r="J1166" i="21"/>
  <c r="J1181" i="21"/>
  <c r="J1199" i="21"/>
  <c r="J1204" i="21"/>
  <c r="J1205" i="21"/>
  <c r="J1207" i="21"/>
  <c r="J1222" i="21"/>
  <c r="J1225" i="21"/>
  <c r="J1227" i="21"/>
  <c r="J1228" i="21"/>
  <c r="J1230" i="21"/>
  <c r="J1245" i="21"/>
  <c r="J1263" i="21"/>
  <c r="J1268" i="21"/>
  <c r="J1269" i="21"/>
  <c r="J1271" i="21"/>
  <c r="J1286" i="21"/>
  <c r="J1289" i="21"/>
  <c r="J1291" i="21"/>
  <c r="J1292" i="21"/>
  <c r="J1294" i="21"/>
  <c r="J1309" i="21"/>
  <c r="J1327" i="21"/>
  <c r="J1332" i="21"/>
  <c r="J1333" i="21"/>
  <c r="J1335" i="21"/>
  <c r="J1350" i="21"/>
  <c r="J1353" i="21"/>
  <c r="J1355" i="21"/>
  <c r="J1356" i="21"/>
  <c r="J1364" i="21"/>
  <c r="J1365" i="21"/>
  <c r="J1367" i="21"/>
  <c r="J1368" i="21"/>
  <c r="J1370" i="21"/>
  <c r="J1387" i="21"/>
  <c r="J1388" i="21"/>
  <c r="J1396" i="21"/>
  <c r="J1397" i="21"/>
  <c r="J1399" i="21"/>
  <c r="J1400" i="21"/>
  <c r="J1402" i="21"/>
  <c r="J1428" i="21"/>
  <c r="J1429" i="21"/>
  <c r="J1445" i="21"/>
  <c r="J1446" i="21"/>
  <c r="J1448" i="21"/>
  <c r="J1451" i="21"/>
  <c r="J1453" i="21"/>
  <c r="J1455" i="21"/>
  <c r="J1051" i="21"/>
  <c r="J1054" i="21"/>
  <c r="J1087" i="21"/>
  <c r="J1092" i="21"/>
  <c r="J1095" i="21"/>
  <c r="J1454" i="21"/>
  <c r="J1438" i="21"/>
  <c r="J1422" i="21"/>
  <c r="J1458" i="21"/>
  <c r="J1434" i="21"/>
  <c r="J1417" i="21"/>
  <c r="J1462" i="21"/>
  <c r="J1430" i="21"/>
  <c r="J1427" i="21"/>
  <c r="J1405" i="21"/>
  <c r="J1389" i="21"/>
  <c r="J1373" i="21"/>
  <c r="J1357" i="21"/>
  <c r="J1442" i="21"/>
  <c r="J1433" i="21"/>
  <c r="J1409" i="21"/>
  <c r="J1393" i="21"/>
  <c r="J1377" i="21"/>
  <c r="J1361" i="21"/>
  <c r="J1345" i="21"/>
  <c r="J1329" i="21"/>
  <c r="J1313" i="21"/>
  <c r="J1297" i="21"/>
  <c r="J1281" i="21"/>
  <c r="J1265" i="21"/>
  <c r="J1249" i="21"/>
  <c r="J1233" i="21"/>
  <c r="J1217" i="21"/>
  <c r="J1201" i="21"/>
  <c r="J1185" i="21"/>
  <c r="J1169" i="21"/>
  <c r="J1153" i="21"/>
  <c r="J1137" i="21"/>
  <c r="J1121" i="21"/>
  <c r="J1105" i="21"/>
  <c r="J1110" i="21"/>
  <c r="J1113" i="21"/>
  <c r="J1115" i="21"/>
  <c r="J1116" i="21"/>
  <c r="J1118" i="21"/>
  <c r="J1133" i="21"/>
  <c r="J1151" i="21"/>
  <c r="J1156" i="21"/>
  <c r="J1157" i="21"/>
  <c r="J1159" i="21"/>
  <c r="J1174" i="21"/>
  <c r="J1177" i="21"/>
  <c r="J1179" i="21"/>
  <c r="J1180" i="21"/>
  <c r="J1182" i="21"/>
  <c r="J1197" i="21"/>
  <c r="J1215" i="21"/>
  <c r="J1220" i="21"/>
  <c r="J1221" i="21"/>
  <c r="J1223" i="21"/>
  <c r="J1238" i="21"/>
  <c r="J1241" i="21"/>
  <c r="J1243" i="21"/>
  <c r="J1244" i="21"/>
  <c r="J1246" i="21"/>
  <c r="J1261" i="21"/>
  <c r="J1279" i="21"/>
  <c r="J1284" i="21"/>
  <c r="J1285" i="21"/>
  <c r="J1287" i="21"/>
  <c r="J1302" i="21"/>
  <c r="J1305" i="21"/>
  <c r="J1307" i="21"/>
  <c r="J1308" i="21"/>
  <c r="J1310" i="21"/>
  <c r="J1325" i="21"/>
  <c r="J1343" i="21"/>
  <c r="J1348" i="21"/>
  <c r="J1349" i="21"/>
  <c r="J1351" i="21"/>
  <c r="J1362" i="21"/>
  <c r="J1374" i="21"/>
  <c r="J1376" i="21"/>
  <c r="J1382" i="21"/>
  <c r="J1385" i="21"/>
  <c r="J1394" i="21"/>
  <c r="J1406" i="21"/>
  <c r="J1408" i="21"/>
  <c r="J1415" i="21"/>
  <c r="J1416" i="21"/>
  <c r="J1420" i="21"/>
  <c r="J1421" i="21"/>
  <c r="J1425" i="21"/>
  <c r="J1426" i="21"/>
  <c r="J1443" i="21"/>
  <c r="J931" i="21"/>
  <c r="J947" i="21"/>
  <c r="J963" i="21"/>
  <c r="J979" i="21"/>
  <c r="J995" i="21"/>
  <c r="J1011" i="21"/>
  <c r="J1027" i="21"/>
  <c r="J1043" i="21"/>
  <c r="J1059" i="21"/>
  <c r="J1075" i="21"/>
  <c r="J1091" i="21"/>
  <c r="J1107" i="21"/>
  <c r="J1123" i="21"/>
  <c r="J1139" i="21"/>
  <c r="J1155" i="21"/>
  <c r="J1171" i="21"/>
  <c r="J1187" i="21"/>
  <c r="J1203" i="21"/>
  <c r="J1219" i="21"/>
  <c r="J1235" i="21"/>
  <c r="J1251" i="21"/>
  <c r="J1267" i="21"/>
  <c r="J1283" i="21"/>
  <c r="J1299" i="21"/>
  <c r="J1315" i="21"/>
  <c r="J1331" i="21"/>
  <c r="J1347" i="21"/>
  <c r="J1363" i="21"/>
  <c r="J1379" i="21"/>
  <c r="J1395" i="21"/>
  <c r="J1411" i="21"/>
  <c r="J1414" i="21"/>
  <c r="J1432" i="21"/>
  <c r="J1439" i="21"/>
  <c r="J1441" i="21"/>
  <c r="J1444" i="21"/>
  <c r="J1359" i="21"/>
  <c r="J1375" i="21"/>
  <c r="J1391" i="21"/>
  <c r="J1407" i="21"/>
  <c r="J1436" i="21"/>
  <c r="J1461" i="21"/>
  <c r="J1419" i="21"/>
  <c r="J1452" i="21"/>
  <c r="J1457" i="21"/>
  <c r="J1460" i="21"/>
  <c r="J1424" i="21"/>
  <c r="J1440" i="21"/>
  <c r="J1456" i="21"/>
  <c r="F671" i="5" l="1"/>
  <c r="G671" i="5" s="1"/>
  <c r="H671" i="5" s="1"/>
  <c r="I671" i="5" s="1"/>
  <c r="J671" i="5" s="1"/>
  <c r="C634" i="5"/>
  <c r="C633" i="5"/>
  <c r="C632" i="5"/>
  <c r="C631" i="5"/>
  <c r="C630" i="5"/>
  <c r="C629" i="5"/>
  <c r="C628" i="5"/>
  <c r="C627" i="5"/>
  <c r="C626" i="5"/>
  <c r="C625" i="5"/>
  <c r="Q221" i="18"/>
  <c r="Q220" i="18"/>
  <c r="Q219" i="18"/>
  <c r="Q218" i="18"/>
  <c r="Q217" i="18"/>
  <c r="Q216" i="18"/>
  <c r="Q215" i="18"/>
  <c r="Q214" i="18"/>
  <c r="Q213" i="18"/>
  <c r="Q212" i="18"/>
  <c r="Q211" i="18"/>
  <c r="Q210" i="18"/>
  <c r="Q209" i="18"/>
  <c r="Q208" i="18"/>
  <c r="Q207" i="18"/>
  <c r="Q206" i="18"/>
  <c r="Q205" i="18"/>
  <c r="Q204" i="18"/>
  <c r="Q203" i="18"/>
  <c r="Q202" i="18"/>
  <c r="Q201" i="18"/>
  <c r="Q200" i="18"/>
  <c r="Q199" i="18"/>
  <c r="Q198" i="18"/>
  <c r="Q197" i="18"/>
  <c r="Q196" i="18"/>
  <c r="Q195" i="18"/>
  <c r="Q194" i="18"/>
  <c r="Q193" i="18"/>
  <c r="Q192" i="18"/>
  <c r="Q191" i="18"/>
  <c r="Q190" i="18"/>
  <c r="Q189" i="18"/>
  <c r="Q188" i="18"/>
  <c r="Q187" i="18"/>
  <c r="Q186" i="18"/>
  <c r="Q185" i="18"/>
  <c r="Q184" i="18"/>
  <c r="Q183" i="18"/>
  <c r="Q182" i="18"/>
  <c r="Q181" i="18"/>
  <c r="Q180" i="18"/>
  <c r="Q179" i="18"/>
  <c r="Q178" i="18"/>
  <c r="Q177" i="18"/>
  <c r="Q176" i="18"/>
  <c r="Q175" i="18"/>
  <c r="Q174" i="18"/>
  <c r="Q173" i="18"/>
  <c r="Q172" i="18"/>
  <c r="Q171" i="18"/>
  <c r="Q170" i="18"/>
  <c r="Q169" i="18"/>
  <c r="Q168" i="18"/>
  <c r="Q167" i="18"/>
  <c r="Q166" i="18"/>
  <c r="Q165" i="18"/>
  <c r="Q164" i="18"/>
  <c r="Q163" i="18"/>
  <c r="Q162" i="18"/>
  <c r="Q161" i="18"/>
  <c r="Q160" i="18"/>
  <c r="Q159" i="18"/>
  <c r="Q158" i="18"/>
  <c r="Q157" i="18"/>
  <c r="Q156" i="18"/>
  <c r="Q155" i="18"/>
  <c r="Q154" i="18"/>
  <c r="Q153" i="18"/>
  <c r="Q152" i="18"/>
  <c r="Q151" i="18"/>
  <c r="Q150" i="18"/>
  <c r="Q149" i="18"/>
  <c r="Q148" i="18"/>
  <c r="Q147" i="18"/>
  <c r="Q146" i="18"/>
  <c r="Q145" i="18"/>
  <c r="Q144" i="18"/>
  <c r="Q143" i="18"/>
  <c r="Q142" i="18"/>
  <c r="Q141" i="18"/>
  <c r="Q140" i="18"/>
  <c r="Q139" i="18"/>
  <c r="Q138" i="18"/>
  <c r="Q137" i="18"/>
  <c r="Q136" i="18"/>
  <c r="Q135" i="18"/>
  <c r="Q134" i="18"/>
  <c r="Q133" i="18"/>
  <c r="Q132" i="18"/>
  <c r="Q131" i="18"/>
  <c r="Q130" i="18"/>
  <c r="Q129" i="18"/>
  <c r="Q128" i="18"/>
  <c r="Q127" i="18"/>
  <c r="Q126" i="18"/>
  <c r="Q125" i="18"/>
  <c r="Q124" i="18"/>
  <c r="Q123" i="18"/>
  <c r="Q122" i="18"/>
  <c r="Q121" i="18"/>
  <c r="Q120" i="18"/>
  <c r="Q119" i="18"/>
  <c r="Q118" i="18"/>
  <c r="Q117" i="18"/>
  <c r="Q116" i="18"/>
  <c r="Q115" i="18"/>
  <c r="Q114" i="18"/>
  <c r="Q113" i="18"/>
  <c r="Q112" i="18"/>
  <c r="Q111" i="18"/>
  <c r="Q110" i="18"/>
  <c r="Q109" i="18"/>
  <c r="Q108" i="18"/>
  <c r="Q107" i="18"/>
  <c r="Q106" i="18"/>
  <c r="Q105" i="18"/>
  <c r="Q104" i="18"/>
  <c r="Q103" i="18"/>
  <c r="Q102" i="18"/>
  <c r="Q101" i="18"/>
  <c r="Q100" i="18"/>
  <c r="Q99" i="18"/>
  <c r="Q98" i="18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J3" i="7" l="1"/>
  <c r="R179" i="18" l="1"/>
  <c r="R180" i="18"/>
  <c r="R181" i="18"/>
  <c r="R182" i="18"/>
  <c r="R183" i="18"/>
  <c r="R184" i="18"/>
  <c r="R185" i="18"/>
  <c r="R186" i="18"/>
  <c r="R187" i="18"/>
  <c r="R188" i="18"/>
  <c r="R190" i="18"/>
  <c r="R191" i="18"/>
  <c r="R192" i="18"/>
  <c r="R193" i="18"/>
  <c r="R194" i="18"/>
  <c r="R195" i="18"/>
  <c r="R196" i="18"/>
  <c r="R197" i="18"/>
  <c r="R198" i="18"/>
  <c r="R199" i="18"/>
  <c r="R201" i="18"/>
  <c r="R202" i="18"/>
  <c r="R203" i="18"/>
  <c r="R204" i="18"/>
  <c r="R205" i="18"/>
  <c r="R206" i="18"/>
  <c r="R207" i="18"/>
  <c r="R208" i="18"/>
  <c r="R209" i="18"/>
  <c r="R210" i="18"/>
  <c r="R212" i="18"/>
  <c r="R213" i="18"/>
  <c r="R214" i="18"/>
  <c r="R215" i="18"/>
  <c r="R216" i="18"/>
  <c r="R217" i="18"/>
  <c r="R218" i="18"/>
  <c r="R219" i="18"/>
  <c r="R220" i="18"/>
  <c r="R221" i="18"/>
  <c r="R135" i="18"/>
  <c r="R136" i="18"/>
  <c r="R137" i="18"/>
  <c r="R138" i="18"/>
  <c r="R139" i="18"/>
  <c r="R140" i="18"/>
  <c r="R141" i="18"/>
  <c r="R142" i="18"/>
  <c r="R143" i="18"/>
  <c r="R144" i="18"/>
  <c r="R146" i="18"/>
  <c r="R147" i="18"/>
  <c r="R148" i="18"/>
  <c r="R149" i="18"/>
  <c r="R150" i="18"/>
  <c r="R151" i="18"/>
  <c r="R152" i="18"/>
  <c r="R153" i="18"/>
  <c r="R154" i="18"/>
  <c r="R155" i="18"/>
  <c r="R157" i="18"/>
  <c r="R158" i="18"/>
  <c r="R159" i="18"/>
  <c r="R160" i="18"/>
  <c r="R161" i="18"/>
  <c r="R162" i="18"/>
  <c r="R163" i="18"/>
  <c r="R164" i="18"/>
  <c r="R165" i="18"/>
  <c r="R166" i="18"/>
  <c r="R168" i="18"/>
  <c r="R169" i="18"/>
  <c r="R170" i="18"/>
  <c r="R171" i="18"/>
  <c r="R172" i="18"/>
  <c r="R173" i="18"/>
  <c r="R174" i="18"/>
  <c r="R175" i="18"/>
  <c r="R176" i="18"/>
  <c r="R177" i="18"/>
  <c r="R91" i="18"/>
  <c r="R92" i="18"/>
  <c r="R93" i="18"/>
  <c r="R94" i="18"/>
  <c r="R95" i="18"/>
  <c r="R96" i="18"/>
  <c r="R97" i="18"/>
  <c r="R98" i="18"/>
  <c r="R99" i="18"/>
  <c r="R100" i="18"/>
  <c r="R102" i="18"/>
  <c r="R103" i="18"/>
  <c r="R104" i="18"/>
  <c r="R105" i="18"/>
  <c r="R106" i="18"/>
  <c r="R107" i="18"/>
  <c r="R108" i="18"/>
  <c r="R109" i="18"/>
  <c r="R110" i="18"/>
  <c r="R111" i="18"/>
  <c r="R113" i="18"/>
  <c r="R114" i="18"/>
  <c r="R115" i="18"/>
  <c r="R116" i="18"/>
  <c r="R117" i="18"/>
  <c r="R118" i="18"/>
  <c r="R119" i="18"/>
  <c r="R120" i="18"/>
  <c r="R121" i="18"/>
  <c r="R122" i="18"/>
  <c r="R124" i="18"/>
  <c r="R125" i="18"/>
  <c r="R126" i="18"/>
  <c r="R127" i="18"/>
  <c r="R128" i="18"/>
  <c r="R129" i="18"/>
  <c r="R130" i="18"/>
  <c r="R131" i="18"/>
  <c r="R132" i="18"/>
  <c r="R133" i="18"/>
  <c r="R47" i="18"/>
  <c r="R48" i="18"/>
  <c r="R49" i="18"/>
  <c r="R50" i="18"/>
  <c r="R51" i="18"/>
  <c r="R52" i="18"/>
  <c r="R53" i="18"/>
  <c r="R54" i="18"/>
  <c r="R55" i="18"/>
  <c r="R56" i="18"/>
  <c r="R58" i="18"/>
  <c r="R59" i="18"/>
  <c r="R60" i="18"/>
  <c r="R61" i="18"/>
  <c r="R62" i="18"/>
  <c r="R63" i="18"/>
  <c r="R64" i="18"/>
  <c r="R65" i="18"/>
  <c r="R66" i="18"/>
  <c r="R67" i="18"/>
  <c r="R69" i="18"/>
  <c r="R70" i="18"/>
  <c r="R71" i="18"/>
  <c r="R72" i="18"/>
  <c r="R73" i="18"/>
  <c r="R74" i="18"/>
  <c r="R75" i="18"/>
  <c r="R76" i="18"/>
  <c r="R77" i="18"/>
  <c r="R78" i="18"/>
  <c r="R80" i="18"/>
  <c r="R81" i="18"/>
  <c r="R82" i="18"/>
  <c r="R83" i="18"/>
  <c r="R84" i="18"/>
  <c r="R85" i="18"/>
  <c r="R86" i="18"/>
  <c r="R87" i="18"/>
  <c r="R88" i="18"/>
  <c r="R89" i="18"/>
  <c r="R4" i="18"/>
  <c r="R5" i="18"/>
  <c r="R6" i="18"/>
  <c r="R7" i="18"/>
  <c r="R8" i="18"/>
  <c r="R9" i="18"/>
  <c r="R10" i="18"/>
  <c r="R11" i="18"/>
  <c r="R12" i="18"/>
  <c r="R14" i="18"/>
  <c r="R15" i="18"/>
  <c r="R16" i="18"/>
  <c r="R17" i="18"/>
  <c r="R18" i="18"/>
  <c r="R19" i="18"/>
  <c r="R20" i="18"/>
  <c r="R21" i="18"/>
  <c r="R22" i="18"/>
  <c r="R23" i="18"/>
  <c r="R25" i="18"/>
  <c r="R26" i="18"/>
  <c r="R27" i="18"/>
  <c r="R28" i="18"/>
  <c r="R29" i="18"/>
  <c r="R30" i="18"/>
  <c r="R31" i="18"/>
  <c r="R32" i="18"/>
  <c r="R33" i="18"/>
  <c r="R34" i="18"/>
  <c r="R36" i="18"/>
  <c r="R37" i="18"/>
  <c r="R38" i="18"/>
  <c r="R39" i="18"/>
  <c r="R40" i="18"/>
  <c r="R41" i="18"/>
  <c r="R42" i="18"/>
  <c r="R43" i="18"/>
  <c r="R44" i="18"/>
  <c r="R45" i="18"/>
  <c r="C590" i="5"/>
  <c r="C589" i="5"/>
  <c r="C588" i="5"/>
  <c r="C587" i="5"/>
  <c r="C586" i="5"/>
  <c r="C585" i="5"/>
  <c r="C584" i="5"/>
  <c r="C583" i="5"/>
  <c r="C582" i="5"/>
  <c r="C581" i="5"/>
  <c r="C544" i="5"/>
  <c r="C543" i="5"/>
  <c r="C542" i="5"/>
  <c r="C541" i="5"/>
  <c r="C540" i="5"/>
  <c r="C539" i="5"/>
  <c r="C538" i="5"/>
  <c r="C537" i="5"/>
  <c r="C536" i="5"/>
  <c r="C535" i="5"/>
  <c r="R486" i="5" l="1"/>
  <c r="R487" i="5"/>
  <c r="R488" i="5"/>
  <c r="R489" i="5"/>
  <c r="R491" i="5"/>
  <c r="R492" i="5"/>
  <c r="R493" i="5"/>
  <c r="R494" i="5"/>
  <c r="R495" i="5"/>
  <c r="R497" i="5"/>
  <c r="R498" i="5"/>
  <c r="R499" i="5"/>
  <c r="R500" i="5"/>
  <c r="R501" i="5"/>
  <c r="R503" i="5"/>
  <c r="R504" i="5"/>
  <c r="R505" i="5"/>
  <c r="R506" i="5"/>
  <c r="R507" i="5"/>
  <c r="Q497" i="5"/>
  <c r="Q486" i="5"/>
  <c r="Q487" i="5"/>
  <c r="Q488" i="5"/>
  <c r="Q489" i="5"/>
  <c r="Q491" i="5"/>
  <c r="Q492" i="5"/>
  <c r="Q493" i="5"/>
  <c r="Q494" i="5"/>
  <c r="Q495" i="5"/>
  <c r="Q498" i="5"/>
  <c r="Q499" i="5"/>
  <c r="Q500" i="5"/>
  <c r="Q501" i="5"/>
  <c r="Q503" i="5"/>
  <c r="Q504" i="5"/>
  <c r="Q505" i="5"/>
  <c r="Q506" i="5"/>
  <c r="Q507" i="5"/>
  <c r="C500" i="5"/>
  <c r="C501" i="5"/>
  <c r="C497" i="5"/>
  <c r="C498" i="5"/>
  <c r="C499" i="5"/>
  <c r="R650" i="5" l="1"/>
  <c r="R651" i="5"/>
  <c r="R652" i="5"/>
  <c r="R656" i="5"/>
  <c r="R657" i="5"/>
  <c r="R658" i="5"/>
  <c r="R343" i="5"/>
  <c r="Q343" i="5"/>
  <c r="R342" i="5"/>
  <c r="Q342" i="5"/>
  <c r="R341" i="5"/>
  <c r="Q341" i="5"/>
  <c r="R340" i="5"/>
  <c r="Q340" i="5"/>
  <c r="R339" i="5"/>
  <c r="Q339" i="5"/>
  <c r="R338" i="5"/>
  <c r="Q338" i="5"/>
  <c r="R337" i="5"/>
  <c r="Q337" i="5"/>
  <c r="R336" i="5"/>
  <c r="Q336" i="5"/>
  <c r="R335" i="5"/>
  <c r="Q335" i="5"/>
  <c r="R334" i="5"/>
  <c r="Q334" i="5"/>
  <c r="R332" i="5"/>
  <c r="Q332" i="5"/>
  <c r="R331" i="5"/>
  <c r="Q331" i="5"/>
  <c r="R330" i="5"/>
  <c r="Q330" i="5"/>
  <c r="R329" i="5"/>
  <c r="Q329" i="5"/>
  <c r="R328" i="5"/>
  <c r="Q328" i="5"/>
  <c r="R327" i="5"/>
  <c r="Q327" i="5"/>
  <c r="R326" i="5"/>
  <c r="Q326" i="5"/>
  <c r="R325" i="5"/>
  <c r="Q325" i="5"/>
  <c r="R324" i="5"/>
  <c r="Q324" i="5"/>
  <c r="R323" i="5"/>
  <c r="Q323" i="5"/>
  <c r="R321" i="5"/>
  <c r="Q321" i="5"/>
  <c r="R320" i="5"/>
  <c r="Q320" i="5"/>
  <c r="R319" i="5"/>
  <c r="Q319" i="5"/>
  <c r="R318" i="5"/>
  <c r="Q318" i="5"/>
  <c r="R317" i="5"/>
  <c r="Q317" i="5"/>
  <c r="R316" i="5"/>
  <c r="Q316" i="5"/>
  <c r="R315" i="5"/>
  <c r="Q315" i="5"/>
  <c r="R314" i="5"/>
  <c r="Q314" i="5"/>
  <c r="R313" i="5"/>
  <c r="Q313" i="5"/>
  <c r="R312" i="5"/>
  <c r="Q312" i="5"/>
  <c r="R310" i="5"/>
  <c r="Q310" i="5"/>
  <c r="R309" i="5"/>
  <c r="Q309" i="5"/>
  <c r="R308" i="5"/>
  <c r="Q308" i="5"/>
  <c r="R307" i="5"/>
  <c r="Q307" i="5"/>
  <c r="R306" i="5"/>
  <c r="Q306" i="5"/>
  <c r="R305" i="5"/>
  <c r="Q305" i="5"/>
  <c r="R304" i="5"/>
  <c r="Q304" i="5"/>
  <c r="R303" i="5"/>
  <c r="Q303" i="5"/>
  <c r="R302" i="5"/>
  <c r="Q302" i="5"/>
  <c r="R301" i="5"/>
  <c r="Q301" i="5"/>
  <c r="R299" i="5"/>
  <c r="Q299" i="5"/>
  <c r="R298" i="5"/>
  <c r="Q298" i="5"/>
  <c r="R297" i="5"/>
  <c r="Q297" i="5"/>
  <c r="R296" i="5"/>
  <c r="Q296" i="5"/>
  <c r="R295" i="5"/>
  <c r="Q295" i="5"/>
  <c r="R294" i="5"/>
  <c r="Q294" i="5"/>
  <c r="R293" i="5"/>
  <c r="Q293" i="5"/>
  <c r="R292" i="5"/>
  <c r="Q292" i="5"/>
  <c r="R291" i="5"/>
  <c r="Q291" i="5"/>
  <c r="R290" i="5"/>
  <c r="Q290" i="5"/>
  <c r="Q288" i="5"/>
  <c r="R288" i="5"/>
  <c r="R287" i="5"/>
  <c r="Q287" i="5"/>
  <c r="R286" i="5"/>
  <c r="Q286" i="5"/>
  <c r="R285" i="5"/>
  <c r="Q285" i="5"/>
  <c r="R284" i="5"/>
  <c r="Q284" i="5"/>
  <c r="R283" i="5"/>
  <c r="Q283" i="5"/>
  <c r="R282" i="5"/>
  <c r="Q282" i="5"/>
  <c r="R281" i="5"/>
  <c r="Q281" i="5"/>
  <c r="R280" i="5"/>
  <c r="Q280" i="5"/>
  <c r="R279" i="5"/>
  <c r="Q279" i="5"/>
  <c r="R278" i="5"/>
  <c r="Q278" i="5"/>
  <c r="R246" i="5"/>
  <c r="Q246" i="5"/>
  <c r="R245" i="5"/>
  <c r="Q245" i="5"/>
  <c r="R244" i="5"/>
  <c r="Q244" i="5"/>
  <c r="R243" i="5"/>
  <c r="Q243" i="5"/>
  <c r="R242" i="5"/>
  <c r="Q242" i="5"/>
  <c r="R241" i="5"/>
  <c r="Q241" i="5"/>
  <c r="R240" i="5"/>
  <c r="Q240" i="5"/>
  <c r="R239" i="5"/>
  <c r="Q239" i="5"/>
  <c r="R238" i="5"/>
  <c r="Q238" i="5"/>
  <c r="R237" i="5"/>
  <c r="Q237" i="5"/>
  <c r="R234" i="5"/>
  <c r="Q234" i="5"/>
  <c r="R233" i="5"/>
  <c r="Q233" i="5"/>
  <c r="R232" i="5"/>
  <c r="Q232" i="5"/>
  <c r="R231" i="5"/>
  <c r="Q231" i="5"/>
  <c r="R230" i="5"/>
  <c r="Q230" i="5"/>
  <c r="R229" i="5"/>
  <c r="Q229" i="5"/>
  <c r="R228" i="5"/>
  <c r="Q228" i="5"/>
  <c r="R227" i="5"/>
  <c r="Q227" i="5"/>
  <c r="R226" i="5"/>
  <c r="Q226" i="5"/>
  <c r="R225" i="5"/>
  <c r="Q225" i="5"/>
  <c r="R222" i="5"/>
  <c r="Q222" i="5"/>
  <c r="R221" i="5"/>
  <c r="Q221" i="5"/>
  <c r="R220" i="5"/>
  <c r="Q220" i="5"/>
  <c r="R219" i="5"/>
  <c r="Q219" i="5"/>
  <c r="R218" i="5"/>
  <c r="Q218" i="5"/>
  <c r="R217" i="5"/>
  <c r="Q217" i="5"/>
  <c r="R216" i="5"/>
  <c r="Q216" i="5"/>
  <c r="R215" i="5"/>
  <c r="Q215" i="5"/>
  <c r="R214" i="5"/>
  <c r="Q214" i="5"/>
  <c r="R213" i="5"/>
  <c r="Q213" i="5"/>
  <c r="R210" i="5"/>
  <c r="Q210" i="5"/>
  <c r="R209" i="5"/>
  <c r="Q209" i="5"/>
  <c r="R208" i="5"/>
  <c r="Q208" i="5"/>
  <c r="R207" i="5"/>
  <c r="Q207" i="5"/>
  <c r="R206" i="5"/>
  <c r="Q206" i="5"/>
  <c r="R205" i="5"/>
  <c r="Q205" i="5"/>
  <c r="R204" i="5"/>
  <c r="Q204" i="5"/>
  <c r="R203" i="5"/>
  <c r="Q203" i="5"/>
  <c r="R202" i="5"/>
  <c r="Q202" i="5"/>
  <c r="R201" i="5"/>
  <c r="Q201" i="5"/>
  <c r="R198" i="5"/>
  <c r="Q198" i="5"/>
  <c r="R197" i="5"/>
  <c r="Q197" i="5"/>
  <c r="R196" i="5"/>
  <c r="Q196" i="5"/>
  <c r="R195" i="5"/>
  <c r="Q195" i="5"/>
  <c r="R194" i="5"/>
  <c r="Q194" i="5"/>
  <c r="R193" i="5"/>
  <c r="Q193" i="5"/>
  <c r="R192" i="5"/>
  <c r="Q192" i="5"/>
  <c r="R191" i="5"/>
  <c r="Q191" i="5"/>
  <c r="R190" i="5"/>
  <c r="Q190" i="5"/>
  <c r="R189" i="5"/>
  <c r="Q189" i="5"/>
  <c r="Q177" i="2" l="1"/>
  <c r="Q176" i="2"/>
  <c r="Q175" i="2"/>
  <c r="Q174" i="2"/>
  <c r="Q173" i="2"/>
  <c r="Q172" i="2"/>
  <c r="Q171" i="2"/>
  <c r="Q170" i="2"/>
  <c r="Q169" i="2"/>
  <c r="Q166" i="2"/>
  <c r="Q165" i="2"/>
  <c r="Q164" i="2"/>
  <c r="Q163" i="2"/>
  <c r="Q162" i="2"/>
  <c r="Q161" i="2"/>
  <c r="Q160" i="2"/>
  <c r="Q159" i="2"/>
  <c r="Q158" i="2"/>
  <c r="Q155" i="2"/>
  <c r="Q154" i="2"/>
  <c r="Q153" i="2"/>
  <c r="Q152" i="2"/>
  <c r="Q151" i="2"/>
  <c r="Q150" i="2"/>
  <c r="Q149" i="2"/>
  <c r="Q148" i="2"/>
  <c r="Q147" i="2"/>
  <c r="Q144" i="2"/>
  <c r="Q143" i="2"/>
  <c r="Q142" i="2"/>
  <c r="Q141" i="2"/>
  <c r="Q140" i="2"/>
  <c r="Q139" i="2"/>
  <c r="Q138" i="2"/>
  <c r="Q137" i="2"/>
  <c r="Q136" i="2"/>
  <c r="Q145" i="2"/>
  <c r="Q134" i="2"/>
  <c r="Q133" i="2"/>
  <c r="Q132" i="2"/>
  <c r="Q131" i="2"/>
  <c r="Q130" i="2"/>
  <c r="Q129" i="2"/>
  <c r="Q128" i="2"/>
  <c r="Q127" i="2"/>
  <c r="Q126" i="2"/>
  <c r="Q123" i="2"/>
  <c r="Q122" i="2"/>
  <c r="Q121" i="2"/>
  <c r="Q120" i="2"/>
  <c r="Q119" i="2"/>
  <c r="Q118" i="2"/>
  <c r="Q117" i="2"/>
  <c r="Q116" i="2"/>
  <c r="Q115" i="2"/>
  <c r="Q114" i="2"/>
  <c r="Q112" i="2"/>
  <c r="Q111" i="2"/>
  <c r="Q110" i="2"/>
  <c r="Q109" i="2"/>
  <c r="Q108" i="2"/>
  <c r="Q107" i="2"/>
  <c r="Q106" i="2"/>
  <c r="Q105" i="2"/>
  <c r="Q104" i="2"/>
  <c r="Q103" i="2"/>
  <c r="Q101" i="2"/>
  <c r="Q100" i="2"/>
  <c r="Q99" i="2"/>
  <c r="Q98" i="2"/>
  <c r="Q97" i="2"/>
  <c r="Q96" i="2"/>
  <c r="Q95" i="2"/>
  <c r="Q94" i="2"/>
  <c r="Q93" i="2"/>
  <c r="Q92" i="2"/>
  <c r="Q89" i="2"/>
  <c r="Q88" i="2"/>
  <c r="Q87" i="2"/>
  <c r="Q86" i="2"/>
  <c r="Q85" i="2"/>
  <c r="Q84" i="2"/>
  <c r="Q83" i="2"/>
  <c r="Q82" i="2"/>
  <c r="Q81" i="2"/>
  <c r="Q80" i="2"/>
  <c r="Q78" i="2"/>
  <c r="Q77" i="2"/>
  <c r="Q76" i="2"/>
  <c r="Q75" i="2"/>
  <c r="Q74" i="2"/>
  <c r="Q73" i="2"/>
  <c r="Q72" i="2"/>
  <c r="Q71" i="2"/>
  <c r="Q70" i="2"/>
  <c r="Q69" i="2"/>
  <c r="Q67" i="2"/>
  <c r="Q66" i="2"/>
  <c r="Q65" i="2"/>
  <c r="Q64" i="2"/>
  <c r="Q63" i="2"/>
  <c r="Q62" i="2"/>
  <c r="Q61" i="2"/>
  <c r="Q60" i="2"/>
  <c r="Q59" i="2"/>
  <c r="Q58" i="2"/>
  <c r="Q56" i="2"/>
  <c r="Q55" i="2"/>
  <c r="Q54" i="2"/>
  <c r="Q53" i="2"/>
  <c r="Q52" i="2"/>
  <c r="Q51" i="2"/>
  <c r="Q50" i="2"/>
  <c r="Q49" i="2"/>
  <c r="Q48" i="2"/>
  <c r="Q47" i="2"/>
  <c r="Q45" i="2"/>
  <c r="Q44" i="2"/>
  <c r="Q43" i="2"/>
  <c r="Q42" i="2"/>
  <c r="Q41" i="2"/>
  <c r="Q40" i="2"/>
  <c r="Q39" i="2"/>
  <c r="Q38" i="2"/>
  <c r="Q37" i="2"/>
  <c r="Q36" i="2"/>
  <c r="Q34" i="2"/>
  <c r="Q33" i="2"/>
  <c r="Q32" i="2"/>
  <c r="Q31" i="2"/>
  <c r="Q30" i="2"/>
  <c r="Q29" i="2"/>
  <c r="Q28" i="2"/>
  <c r="Q27" i="2"/>
  <c r="Q26" i="2"/>
  <c r="Q25" i="2"/>
  <c r="Q23" i="2"/>
  <c r="Q22" i="2"/>
  <c r="Q21" i="2"/>
  <c r="Q20" i="2"/>
  <c r="Q19" i="2"/>
  <c r="Q18" i="2"/>
  <c r="Q17" i="2"/>
  <c r="Q16" i="2"/>
  <c r="Q15" i="2"/>
  <c r="Q14" i="2"/>
  <c r="Q3" i="2"/>
  <c r="Q4" i="2"/>
  <c r="Q5" i="2"/>
  <c r="Q6" i="2"/>
  <c r="Q7" i="2"/>
  <c r="Q8" i="2"/>
  <c r="Q9" i="2"/>
  <c r="Q10" i="2"/>
  <c r="Q11" i="2"/>
  <c r="Q12" i="2"/>
  <c r="F3" i="7" l="1"/>
  <c r="R168" i="2" l="1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D53" i="23" l="1"/>
  <c r="C53" i="23"/>
  <c r="B53" i="23"/>
  <c r="R167" i="2"/>
  <c r="R175" i="2"/>
  <c r="R159" i="2"/>
  <c r="R163" i="2"/>
  <c r="R171" i="2"/>
  <c r="R161" i="2"/>
  <c r="R162" i="2"/>
  <c r="R164" i="2"/>
  <c r="R165" i="2"/>
  <c r="R166" i="2"/>
  <c r="R169" i="2"/>
  <c r="R170" i="2"/>
  <c r="R172" i="2"/>
  <c r="R173" i="2"/>
  <c r="R174" i="2"/>
  <c r="R176" i="2"/>
  <c r="R177" i="2"/>
  <c r="R178" i="2"/>
  <c r="R158" i="2"/>
  <c r="R160" i="2"/>
  <c r="E53" i="23" l="1"/>
  <c r="H53" i="23" s="1"/>
  <c r="R397" i="5"/>
  <c r="R398" i="5"/>
  <c r="R399" i="5"/>
  <c r="R400" i="5"/>
  <c r="R401" i="5"/>
  <c r="R402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6" i="5"/>
  <c r="R427" i="5"/>
  <c r="R428" i="5"/>
  <c r="R429" i="5"/>
  <c r="R430" i="5"/>
  <c r="R431" i="5"/>
  <c r="R432" i="5"/>
  <c r="R433" i="5"/>
  <c r="R434" i="5"/>
  <c r="R435" i="5"/>
  <c r="Q397" i="5"/>
  <c r="Q398" i="5"/>
  <c r="Q399" i="5"/>
  <c r="Q400" i="5"/>
  <c r="Q401" i="5"/>
  <c r="Q402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6" i="5"/>
  <c r="Q427" i="5"/>
  <c r="Q428" i="5"/>
  <c r="Q429" i="5"/>
  <c r="Q430" i="5"/>
  <c r="Q431" i="5"/>
  <c r="Q432" i="5"/>
  <c r="Q433" i="5"/>
  <c r="Q434" i="5"/>
  <c r="Q435" i="5"/>
  <c r="C481" i="11"/>
  <c r="C480" i="11"/>
  <c r="F479" i="11"/>
  <c r="C479" i="11"/>
  <c r="C478" i="11"/>
  <c r="C477" i="11"/>
  <c r="C476" i="11"/>
  <c r="F475" i="11"/>
  <c r="C475" i="11"/>
  <c r="H474" i="11"/>
  <c r="H475" i="11" s="1"/>
  <c r="H476" i="11" s="1"/>
  <c r="H477" i="11" s="1"/>
  <c r="H478" i="11" s="1"/>
  <c r="H479" i="11" s="1"/>
  <c r="H480" i="11" s="1"/>
  <c r="H481" i="11" s="1"/>
  <c r="F474" i="11"/>
  <c r="C474" i="11"/>
  <c r="H473" i="11"/>
  <c r="F473" i="11"/>
  <c r="C473" i="11"/>
  <c r="C472" i="11"/>
  <c r="C471" i="11"/>
  <c r="C470" i="11"/>
  <c r="C469" i="11"/>
  <c r="E468" i="11"/>
  <c r="C468" i="11"/>
  <c r="F467" i="11"/>
  <c r="C467" i="11"/>
  <c r="C466" i="11"/>
  <c r="C465" i="11"/>
  <c r="C464" i="11"/>
  <c r="H463" i="11"/>
  <c r="H464" i="11" s="1"/>
  <c r="H465" i="11" s="1"/>
  <c r="H466" i="11" s="1"/>
  <c r="H467" i="11" s="1"/>
  <c r="H468" i="11" s="1"/>
  <c r="H469" i="11" s="1"/>
  <c r="H470" i="11" s="1"/>
  <c r="H471" i="11" s="1"/>
  <c r="C463" i="11"/>
  <c r="F462" i="11"/>
  <c r="C462" i="11"/>
  <c r="C461" i="11"/>
  <c r="C460" i="11"/>
  <c r="C459" i="11"/>
  <c r="F458" i="11"/>
  <c r="C458" i="11"/>
  <c r="C457" i="11"/>
  <c r="C456" i="11"/>
  <c r="C455" i="11"/>
  <c r="F454" i="11"/>
  <c r="C454" i="11"/>
  <c r="H453" i="11"/>
  <c r="H454" i="11" s="1"/>
  <c r="H455" i="11" s="1"/>
  <c r="H456" i="11" s="1"/>
  <c r="H457" i="11" s="1"/>
  <c r="H458" i="11" s="1"/>
  <c r="H459" i="11" s="1"/>
  <c r="H460" i="11" s="1"/>
  <c r="H461" i="11" s="1"/>
  <c r="E453" i="11"/>
  <c r="C453" i="11"/>
  <c r="F452" i="11"/>
  <c r="C452" i="11"/>
  <c r="E451" i="11"/>
  <c r="C451" i="11"/>
  <c r="F450" i="11"/>
  <c r="C450" i="11"/>
  <c r="C449" i="11"/>
  <c r="C448" i="11"/>
  <c r="C447" i="11"/>
  <c r="C446" i="11"/>
  <c r="C445" i="11"/>
  <c r="C444" i="11"/>
  <c r="H443" i="11"/>
  <c r="H444" i="11" s="1"/>
  <c r="H445" i="11" s="1"/>
  <c r="H446" i="11" s="1"/>
  <c r="H447" i="11" s="1"/>
  <c r="H448" i="11" s="1"/>
  <c r="H449" i="11" s="1"/>
  <c r="H450" i="11" s="1"/>
  <c r="H451" i="11" s="1"/>
  <c r="C443" i="11"/>
  <c r="C442" i="11"/>
  <c r="C441" i="11"/>
  <c r="C440" i="11"/>
  <c r="C439" i="11"/>
  <c r="C438" i="11"/>
  <c r="C437" i="11"/>
  <c r="C436" i="11"/>
  <c r="C435" i="11"/>
  <c r="C434" i="11"/>
  <c r="H433" i="11"/>
  <c r="H434" i="11" s="1"/>
  <c r="H435" i="11" s="1"/>
  <c r="H436" i="11" s="1"/>
  <c r="H437" i="11" s="1"/>
  <c r="H438" i="11" s="1"/>
  <c r="H439" i="11" s="1"/>
  <c r="H440" i="11" s="1"/>
  <c r="H441" i="11" s="1"/>
  <c r="C433" i="11"/>
  <c r="C432" i="11"/>
  <c r="C431" i="11"/>
  <c r="C430" i="11"/>
  <c r="C429" i="11"/>
  <c r="C428" i="11"/>
  <c r="C427" i="11"/>
  <c r="C426" i="11"/>
  <c r="C425" i="11"/>
  <c r="C424" i="11"/>
  <c r="H423" i="11"/>
  <c r="H424" i="11" s="1"/>
  <c r="H425" i="11" s="1"/>
  <c r="H426" i="11" s="1"/>
  <c r="H427" i="11" s="1"/>
  <c r="H428" i="11" s="1"/>
  <c r="H429" i="11" s="1"/>
  <c r="H430" i="11" s="1"/>
  <c r="H431" i="11" s="1"/>
  <c r="C423" i="11"/>
  <c r="C422" i="11"/>
  <c r="C421" i="11"/>
  <c r="C420" i="11"/>
  <c r="C419" i="11"/>
  <c r="C418" i="11"/>
  <c r="C417" i="11"/>
  <c r="C416" i="11"/>
  <c r="C415" i="11"/>
  <c r="C414" i="11"/>
  <c r="H413" i="11"/>
  <c r="H414" i="11" s="1"/>
  <c r="H415" i="11" s="1"/>
  <c r="H416" i="11" s="1"/>
  <c r="H417" i="11" s="1"/>
  <c r="H418" i="11" s="1"/>
  <c r="H419" i="11" s="1"/>
  <c r="H420" i="11" s="1"/>
  <c r="H421" i="11" s="1"/>
  <c r="C413" i="11"/>
  <c r="C412" i="11"/>
  <c r="C411" i="11"/>
  <c r="C410" i="11"/>
  <c r="C409" i="11"/>
  <c r="C408" i="11"/>
  <c r="C407" i="11"/>
  <c r="C406" i="11"/>
  <c r="C405" i="11"/>
  <c r="C404" i="11"/>
  <c r="H403" i="11"/>
  <c r="H404" i="11" s="1"/>
  <c r="H405" i="11" s="1"/>
  <c r="H406" i="11" s="1"/>
  <c r="H407" i="11" s="1"/>
  <c r="H408" i="11" s="1"/>
  <c r="H409" i="11" s="1"/>
  <c r="H410" i="11" s="1"/>
  <c r="H411" i="11" s="1"/>
  <c r="C403" i="11"/>
  <c r="C402" i="11"/>
  <c r="C401" i="11"/>
  <c r="E400" i="11"/>
  <c r="C400" i="11"/>
  <c r="C399" i="11"/>
  <c r="C398" i="11"/>
  <c r="C397" i="11"/>
  <c r="E396" i="11"/>
  <c r="C396" i="11"/>
  <c r="C395" i="11"/>
  <c r="C394" i="11"/>
  <c r="H393" i="11"/>
  <c r="H394" i="11" s="1"/>
  <c r="H395" i="11" s="1"/>
  <c r="H396" i="11" s="1"/>
  <c r="H397" i="11" s="1"/>
  <c r="H398" i="11" s="1"/>
  <c r="H399" i="11" s="1"/>
  <c r="H400" i="11" s="1"/>
  <c r="H401" i="11" s="1"/>
  <c r="C393" i="11"/>
  <c r="C392" i="11"/>
  <c r="C391" i="11"/>
  <c r="C390" i="11"/>
  <c r="C389" i="11"/>
  <c r="C388" i="11"/>
  <c r="C387" i="11"/>
  <c r="C386" i="11"/>
  <c r="C385" i="11"/>
  <c r="C384" i="11"/>
  <c r="H383" i="11"/>
  <c r="H384" i="11" s="1"/>
  <c r="H385" i="11" s="1"/>
  <c r="H386" i="11" s="1"/>
  <c r="H387" i="11" s="1"/>
  <c r="H388" i="11" s="1"/>
  <c r="H389" i="11" s="1"/>
  <c r="H390" i="11" s="1"/>
  <c r="H391" i="11" s="1"/>
  <c r="C383" i="11"/>
  <c r="C382" i="11"/>
  <c r="C381" i="11"/>
  <c r="C380" i="11"/>
  <c r="C379" i="11"/>
  <c r="C378" i="11"/>
  <c r="C377" i="11"/>
  <c r="C376" i="11"/>
  <c r="C375" i="11"/>
  <c r="C374" i="11"/>
  <c r="H373" i="11"/>
  <c r="H374" i="11" s="1"/>
  <c r="H375" i="11" s="1"/>
  <c r="H376" i="11" s="1"/>
  <c r="H377" i="11" s="1"/>
  <c r="H378" i="11" s="1"/>
  <c r="H379" i="11" s="1"/>
  <c r="H380" i="11" s="1"/>
  <c r="H381" i="11" s="1"/>
  <c r="C373" i="11"/>
  <c r="C372" i="11"/>
  <c r="C361" i="11"/>
  <c r="C360" i="11"/>
  <c r="C359" i="11"/>
  <c r="C358" i="11"/>
  <c r="C357" i="11"/>
  <c r="C356" i="11"/>
  <c r="C355" i="11"/>
  <c r="C354" i="11"/>
  <c r="H353" i="11"/>
  <c r="H354" i="11" s="1"/>
  <c r="H355" i="11" s="1"/>
  <c r="H356" i="11" s="1"/>
  <c r="H357" i="11" s="1"/>
  <c r="H358" i="11" s="1"/>
  <c r="H359" i="11" s="1"/>
  <c r="H360" i="11" s="1"/>
  <c r="H361" i="11" s="1"/>
  <c r="C353" i="11"/>
  <c r="C352" i="11"/>
  <c r="C351" i="11"/>
  <c r="C350" i="11"/>
  <c r="C349" i="11"/>
  <c r="C348" i="11"/>
  <c r="C347" i="11"/>
  <c r="C346" i="11"/>
  <c r="C345" i="11"/>
  <c r="C344" i="11"/>
  <c r="H343" i="11"/>
  <c r="H344" i="11" s="1"/>
  <c r="H345" i="11" s="1"/>
  <c r="H346" i="11" s="1"/>
  <c r="H347" i="11" s="1"/>
  <c r="H348" i="11" s="1"/>
  <c r="H349" i="11" s="1"/>
  <c r="H350" i="11" s="1"/>
  <c r="H351" i="11" s="1"/>
  <c r="C343" i="11"/>
  <c r="C342" i="11"/>
  <c r="C341" i="11"/>
  <c r="C340" i="11"/>
  <c r="C339" i="11"/>
  <c r="C338" i="11"/>
  <c r="C337" i="11"/>
  <c r="C336" i="11"/>
  <c r="C335" i="11"/>
  <c r="C334" i="11"/>
  <c r="H333" i="11"/>
  <c r="H334" i="11" s="1"/>
  <c r="H335" i="11" s="1"/>
  <c r="H336" i="11" s="1"/>
  <c r="H337" i="11" s="1"/>
  <c r="H338" i="11" s="1"/>
  <c r="H339" i="11" s="1"/>
  <c r="H340" i="11" s="1"/>
  <c r="H341" i="11" s="1"/>
  <c r="C333" i="11"/>
  <c r="C332" i="11"/>
  <c r="C331" i="11"/>
  <c r="C330" i="11"/>
  <c r="C329" i="11"/>
  <c r="C328" i="11"/>
  <c r="C327" i="11"/>
  <c r="C326" i="11"/>
  <c r="C325" i="11"/>
  <c r="C324" i="11"/>
  <c r="H323" i="11"/>
  <c r="H324" i="11" s="1"/>
  <c r="H325" i="11" s="1"/>
  <c r="H326" i="11" s="1"/>
  <c r="H327" i="11" s="1"/>
  <c r="H328" i="11" s="1"/>
  <c r="H329" i="11" s="1"/>
  <c r="H330" i="11" s="1"/>
  <c r="H331" i="11" s="1"/>
  <c r="C323" i="11"/>
  <c r="C322" i="11"/>
  <c r="C321" i="11"/>
  <c r="C320" i="11"/>
  <c r="C319" i="11"/>
  <c r="C318" i="11"/>
  <c r="C317" i="11"/>
  <c r="C316" i="11"/>
  <c r="C315" i="11"/>
  <c r="C314" i="11"/>
  <c r="H313" i="11"/>
  <c r="H314" i="11" s="1"/>
  <c r="H315" i="11" s="1"/>
  <c r="H316" i="11" s="1"/>
  <c r="H317" i="11" s="1"/>
  <c r="H318" i="11" s="1"/>
  <c r="H319" i="11" s="1"/>
  <c r="H320" i="11" s="1"/>
  <c r="H321" i="11" s="1"/>
  <c r="C313" i="11"/>
  <c r="C312" i="11"/>
  <c r="C311" i="11"/>
  <c r="C310" i="11"/>
  <c r="C309" i="11"/>
  <c r="C308" i="11"/>
  <c r="C307" i="11"/>
  <c r="C306" i="11"/>
  <c r="C305" i="11"/>
  <c r="C304" i="11"/>
  <c r="H303" i="11"/>
  <c r="H304" i="11" s="1"/>
  <c r="H305" i="11" s="1"/>
  <c r="H306" i="11" s="1"/>
  <c r="H307" i="11" s="1"/>
  <c r="H308" i="11" s="1"/>
  <c r="H309" i="11" s="1"/>
  <c r="H310" i="11" s="1"/>
  <c r="H311" i="11" s="1"/>
  <c r="C303" i="11"/>
  <c r="C302" i="11"/>
  <c r="C301" i="11"/>
  <c r="C300" i="11"/>
  <c r="C299" i="11"/>
  <c r="C298" i="11"/>
  <c r="C297" i="11"/>
  <c r="C296" i="11"/>
  <c r="C295" i="11"/>
  <c r="C294" i="11"/>
  <c r="H293" i="11"/>
  <c r="H294" i="11" s="1"/>
  <c r="H295" i="11" s="1"/>
  <c r="H296" i="11" s="1"/>
  <c r="H297" i="11" s="1"/>
  <c r="H298" i="11" s="1"/>
  <c r="H299" i="11" s="1"/>
  <c r="H300" i="11" s="1"/>
  <c r="H301" i="11" s="1"/>
  <c r="C293" i="11"/>
  <c r="C292" i="11"/>
  <c r="C291" i="11"/>
  <c r="C290" i="11"/>
  <c r="C289" i="11"/>
  <c r="C288" i="11"/>
  <c r="C287" i="11"/>
  <c r="C286" i="11"/>
  <c r="C285" i="11"/>
  <c r="C284" i="11"/>
  <c r="H283" i="11"/>
  <c r="H284" i="11" s="1"/>
  <c r="H285" i="11" s="1"/>
  <c r="H286" i="11" s="1"/>
  <c r="H287" i="11" s="1"/>
  <c r="H288" i="11" s="1"/>
  <c r="H289" i="11" s="1"/>
  <c r="H290" i="11" s="1"/>
  <c r="H291" i="11" s="1"/>
  <c r="C283" i="11"/>
  <c r="C282" i="11"/>
  <c r="C281" i="11"/>
  <c r="C280" i="11"/>
  <c r="C279" i="11"/>
  <c r="C278" i="11"/>
  <c r="C277" i="11"/>
  <c r="C276" i="11"/>
  <c r="C275" i="11"/>
  <c r="H274" i="11"/>
  <c r="H275" i="11" s="1"/>
  <c r="H276" i="11" s="1"/>
  <c r="H277" i="11" s="1"/>
  <c r="H278" i="11" s="1"/>
  <c r="H279" i="11" s="1"/>
  <c r="H280" i="11" s="1"/>
  <c r="H281" i="11" s="1"/>
  <c r="C274" i="11"/>
  <c r="H273" i="11"/>
  <c r="C273" i="11"/>
  <c r="C272" i="11"/>
  <c r="C271" i="11"/>
  <c r="C270" i="11"/>
  <c r="C269" i="11"/>
  <c r="C268" i="11"/>
  <c r="C267" i="11"/>
  <c r="C266" i="11"/>
  <c r="C265" i="11"/>
  <c r="C264" i="11"/>
  <c r="H263" i="11"/>
  <c r="H264" i="11" s="1"/>
  <c r="H265" i="11" s="1"/>
  <c r="H266" i="11" s="1"/>
  <c r="H267" i="11" s="1"/>
  <c r="H268" i="11" s="1"/>
  <c r="H269" i="11" s="1"/>
  <c r="H270" i="11" s="1"/>
  <c r="H271" i="11" s="1"/>
  <c r="C263" i="11"/>
  <c r="C262" i="11"/>
  <c r="C261" i="11"/>
  <c r="C260" i="11"/>
  <c r="C259" i="11"/>
  <c r="C258" i="11"/>
  <c r="C257" i="11"/>
  <c r="C256" i="11"/>
  <c r="C255" i="11"/>
  <c r="C254" i="11"/>
  <c r="H253" i="11"/>
  <c r="H254" i="11" s="1"/>
  <c r="H255" i="11" s="1"/>
  <c r="H256" i="11" s="1"/>
  <c r="H257" i="11" s="1"/>
  <c r="H258" i="11" s="1"/>
  <c r="H259" i="11" s="1"/>
  <c r="H260" i="11" s="1"/>
  <c r="H261" i="11" s="1"/>
  <c r="C253" i="11"/>
  <c r="C252" i="11"/>
  <c r="F236" i="11"/>
  <c r="F220" i="11"/>
  <c r="F212" i="11"/>
  <c r="E204" i="11"/>
  <c r="F196" i="11"/>
  <c r="F188" i="11"/>
  <c r="E176" i="11"/>
  <c r="F168" i="11"/>
  <c r="E156" i="11"/>
  <c r="F148" i="11"/>
  <c r="F140" i="11"/>
  <c r="F132" i="11"/>
  <c r="E126" i="11"/>
  <c r="F128" i="11"/>
  <c r="E130" i="11"/>
  <c r="E134" i="11"/>
  <c r="F136" i="11"/>
  <c r="E138" i="11"/>
  <c r="E142" i="11"/>
  <c r="E144" i="11"/>
  <c r="E146" i="11"/>
  <c r="E150" i="11"/>
  <c r="E152" i="11"/>
  <c r="E154" i="11"/>
  <c r="E162" i="11"/>
  <c r="E164" i="11"/>
  <c r="E166" i="11"/>
  <c r="E170" i="11"/>
  <c r="E172" i="11"/>
  <c r="E174" i="11"/>
  <c r="E178" i="11"/>
  <c r="E182" i="11"/>
  <c r="F184" i="11"/>
  <c r="E186" i="11"/>
  <c r="E190" i="11"/>
  <c r="E192" i="11"/>
  <c r="E194" i="11"/>
  <c r="E198" i="11"/>
  <c r="E200" i="11"/>
  <c r="E202" i="11"/>
  <c r="E206" i="11"/>
  <c r="F208" i="11"/>
  <c r="E210" i="11"/>
  <c r="E214" i="11"/>
  <c r="E216" i="11"/>
  <c r="E218" i="11"/>
  <c r="E222" i="11"/>
  <c r="E224" i="11"/>
  <c r="E226" i="11"/>
  <c r="E230" i="11"/>
  <c r="E232" i="11"/>
  <c r="E234" i="11"/>
  <c r="E238" i="11"/>
  <c r="F240" i="11"/>
  <c r="E122" i="11"/>
  <c r="E69" i="11"/>
  <c r="F69" i="11"/>
  <c r="E70" i="11"/>
  <c r="F70" i="11"/>
  <c r="E71" i="11"/>
  <c r="F71" i="11"/>
  <c r="E72" i="11"/>
  <c r="F72" i="11"/>
  <c r="E73" i="11"/>
  <c r="F73" i="11"/>
  <c r="E74" i="11"/>
  <c r="F74" i="11"/>
  <c r="E75" i="11"/>
  <c r="F75" i="11"/>
  <c r="E76" i="11"/>
  <c r="F76" i="11"/>
  <c r="E77" i="11"/>
  <c r="F77" i="11"/>
  <c r="E78" i="11"/>
  <c r="F78" i="11"/>
  <c r="E79" i="11"/>
  <c r="F79" i="11"/>
  <c r="E80" i="11"/>
  <c r="F80" i="11"/>
  <c r="E81" i="11"/>
  <c r="F81" i="11"/>
  <c r="E82" i="11"/>
  <c r="F82" i="11"/>
  <c r="E83" i="11"/>
  <c r="F83" i="11"/>
  <c r="E84" i="11"/>
  <c r="F84" i="11"/>
  <c r="E85" i="11"/>
  <c r="F85" i="11"/>
  <c r="E86" i="11"/>
  <c r="F86" i="11"/>
  <c r="E87" i="11"/>
  <c r="F87" i="11"/>
  <c r="E88" i="11"/>
  <c r="F88" i="11"/>
  <c r="E89" i="11"/>
  <c r="F89" i="11"/>
  <c r="E90" i="11"/>
  <c r="F90" i="11"/>
  <c r="E91" i="11"/>
  <c r="F91" i="11"/>
  <c r="E92" i="11"/>
  <c r="F92" i="11"/>
  <c r="E93" i="11"/>
  <c r="F93" i="11"/>
  <c r="E94" i="11"/>
  <c r="F94" i="11"/>
  <c r="E95" i="11"/>
  <c r="F95" i="11"/>
  <c r="E96" i="11"/>
  <c r="F96" i="11"/>
  <c r="E97" i="11"/>
  <c r="F97" i="11"/>
  <c r="E98" i="11"/>
  <c r="F98" i="11"/>
  <c r="E99" i="11"/>
  <c r="F99" i="11"/>
  <c r="E100" i="11"/>
  <c r="F100" i="11"/>
  <c r="E101" i="11"/>
  <c r="F101" i="11"/>
  <c r="E102" i="11"/>
  <c r="F102" i="11"/>
  <c r="E103" i="11"/>
  <c r="F103" i="11"/>
  <c r="E104" i="11"/>
  <c r="F104" i="11"/>
  <c r="E105" i="11"/>
  <c r="F105" i="11"/>
  <c r="E106" i="11"/>
  <c r="F106" i="11"/>
  <c r="E107" i="11"/>
  <c r="F107" i="11"/>
  <c r="E108" i="11"/>
  <c r="F108" i="11"/>
  <c r="E109" i="11"/>
  <c r="F109" i="11"/>
  <c r="E110" i="11"/>
  <c r="F110" i="11"/>
  <c r="E111" i="11"/>
  <c r="F111" i="11"/>
  <c r="E112" i="11"/>
  <c r="F112" i="11"/>
  <c r="E113" i="11"/>
  <c r="F113" i="11"/>
  <c r="E114" i="11"/>
  <c r="F114" i="11"/>
  <c r="E115" i="11"/>
  <c r="F115" i="11"/>
  <c r="E116" i="11"/>
  <c r="F116" i="11"/>
  <c r="E117" i="11"/>
  <c r="F117" i="11"/>
  <c r="E118" i="11"/>
  <c r="F118" i="11"/>
  <c r="E119" i="11"/>
  <c r="F119" i="11"/>
  <c r="E120" i="11"/>
  <c r="F120" i="11"/>
  <c r="E121" i="11"/>
  <c r="F121" i="11"/>
  <c r="C241" i="11"/>
  <c r="C240" i="11"/>
  <c r="C239" i="11"/>
  <c r="C238" i="11"/>
  <c r="C237" i="11"/>
  <c r="C236" i="11"/>
  <c r="C235" i="11"/>
  <c r="C234" i="11"/>
  <c r="H233" i="11"/>
  <c r="H234" i="11" s="1"/>
  <c r="H235" i="11" s="1"/>
  <c r="H236" i="11" s="1"/>
  <c r="H237" i="11" s="1"/>
  <c r="H238" i="11" s="1"/>
  <c r="H239" i="11" s="1"/>
  <c r="H240" i="11" s="1"/>
  <c r="H241" i="11" s="1"/>
  <c r="C233" i="11"/>
  <c r="C232" i="11"/>
  <c r="C231" i="11"/>
  <c r="C230" i="11"/>
  <c r="C229" i="11"/>
  <c r="C228" i="11"/>
  <c r="C227" i="11"/>
  <c r="C226" i="11"/>
  <c r="C225" i="11"/>
  <c r="C224" i="11"/>
  <c r="H223" i="11"/>
  <c r="H224" i="11" s="1"/>
  <c r="H225" i="11" s="1"/>
  <c r="H226" i="11" s="1"/>
  <c r="H227" i="11" s="1"/>
  <c r="H228" i="11" s="1"/>
  <c r="H229" i="11" s="1"/>
  <c r="H230" i="11" s="1"/>
  <c r="H231" i="11" s="1"/>
  <c r="C223" i="11"/>
  <c r="C222" i="11"/>
  <c r="C221" i="11"/>
  <c r="C220" i="11"/>
  <c r="C219" i="11"/>
  <c r="C218" i="11"/>
  <c r="C217" i="11"/>
  <c r="C216" i="11"/>
  <c r="C215" i="11"/>
  <c r="C214" i="11"/>
  <c r="H213" i="11"/>
  <c r="H214" i="11" s="1"/>
  <c r="H215" i="11" s="1"/>
  <c r="H216" i="11" s="1"/>
  <c r="H217" i="11" s="1"/>
  <c r="H218" i="11" s="1"/>
  <c r="H219" i="11" s="1"/>
  <c r="H220" i="11" s="1"/>
  <c r="H221" i="11" s="1"/>
  <c r="C213" i="11"/>
  <c r="C212" i="11"/>
  <c r="C211" i="11"/>
  <c r="C210" i="11"/>
  <c r="C209" i="11"/>
  <c r="C208" i="11"/>
  <c r="C207" i="11"/>
  <c r="C206" i="11"/>
  <c r="C205" i="11"/>
  <c r="C204" i="11"/>
  <c r="H203" i="11"/>
  <c r="H204" i="11" s="1"/>
  <c r="H205" i="11" s="1"/>
  <c r="H206" i="11" s="1"/>
  <c r="H207" i="11" s="1"/>
  <c r="H208" i="11" s="1"/>
  <c r="H209" i="11" s="1"/>
  <c r="H210" i="11" s="1"/>
  <c r="H211" i="11" s="1"/>
  <c r="C203" i="11"/>
  <c r="C202" i="11"/>
  <c r="C201" i="11"/>
  <c r="C200" i="11"/>
  <c r="C199" i="11"/>
  <c r="C198" i="11"/>
  <c r="C197" i="11"/>
  <c r="C196" i="11"/>
  <c r="C195" i="11"/>
  <c r="C194" i="11"/>
  <c r="H193" i="11"/>
  <c r="H194" i="11" s="1"/>
  <c r="H195" i="11" s="1"/>
  <c r="H196" i="11" s="1"/>
  <c r="H197" i="11" s="1"/>
  <c r="H198" i="11" s="1"/>
  <c r="H199" i="11" s="1"/>
  <c r="H200" i="11" s="1"/>
  <c r="H201" i="11" s="1"/>
  <c r="C193" i="11"/>
  <c r="C192" i="11"/>
  <c r="C191" i="11"/>
  <c r="C190" i="11"/>
  <c r="C189" i="11"/>
  <c r="C188" i="11"/>
  <c r="C187" i="11"/>
  <c r="C186" i="11"/>
  <c r="C185" i="11"/>
  <c r="C184" i="11"/>
  <c r="H183" i="11"/>
  <c r="H184" i="11" s="1"/>
  <c r="H185" i="11" s="1"/>
  <c r="H186" i="11" s="1"/>
  <c r="H187" i="11" s="1"/>
  <c r="H188" i="11" s="1"/>
  <c r="H189" i="11" s="1"/>
  <c r="H190" i="11" s="1"/>
  <c r="H191" i="11" s="1"/>
  <c r="C183" i="11"/>
  <c r="C182" i="11"/>
  <c r="C181" i="11"/>
  <c r="C180" i="11"/>
  <c r="C179" i="11"/>
  <c r="C178" i="11"/>
  <c r="C177" i="11"/>
  <c r="C176" i="11"/>
  <c r="C175" i="11"/>
  <c r="C174" i="11"/>
  <c r="H173" i="11"/>
  <c r="H174" i="11" s="1"/>
  <c r="H175" i="11" s="1"/>
  <c r="H176" i="11" s="1"/>
  <c r="H177" i="11" s="1"/>
  <c r="H178" i="11" s="1"/>
  <c r="H179" i="11" s="1"/>
  <c r="H180" i="11" s="1"/>
  <c r="H181" i="11" s="1"/>
  <c r="C173" i="11"/>
  <c r="C172" i="11"/>
  <c r="C171" i="11"/>
  <c r="C170" i="11"/>
  <c r="C169" i="11"/>
  <c r="C168" i="11"/>
  <c r="C167" i="11"/>
  <c r="C166" i="11"/>
  <c r="C165" i="11"/>
  <c r="C164" i="11"/>
  <c r="H163" i="11"/>
  <c r="H164" i="11" s="1"/>
  <c r="H165" i="11" s="1"/>
  <c r="H166" i="11" s="1"/>
  <c r="H167" i="11" s="1"/>
  <c r="H168" i="11" s="1"/>
  <c r="H169" i="11" s="1"/>
  <c r="H170" i="11" s="1"/>
  <c r="H171" i="11" s="1"/>
  <c r="C163" i="11"/>
  <c r="C162" i="11"/>
  <c r="C161" i="11"/>
  <c r="C160" i="11"/>
  <c r="C159" i="11"/>
  <c r="C158" i="11"/>
  <c r="C157" i="11"/>
  <c r="C156" i="11"/>
  <c r="C155" i="11"/>
  <c r="C154" i="11"/>
  <c r="H153" i="11"/>
  <c r="H154" i="11" s="1"/>
  <c r="H155" i="11" s="1"/>
  <c r="H156" i="11" s="1"/>
  <c r="H157" i="11" s="1"/>
  <c r="H158" i="11" s="1"/>
  <c r="H159" i="11" s="1"/>
  <c r="H160" i="11" s="1"/>
  <c r="H161" i="11" s="1"/>
  <c r="C153" i="11"/>
  <c r="C152" i="11"/>
  <c r="C151" i="11"/>
  <c r="C150" i="11"/>
  <c r="C149" i="11"/>
  <c r="C148" i="11"/>
  <c r="C147" i="11"/>
  <c r="C146" i="11"/>
  <c r="C145" i="11"/>
  <c r="C144" i="11"/>
  <c r="H143" i="11"/>
  <c r="H144" i="11" s="1"/>
  <c r="H145" i="11" s="1"/>
  <c r="H146" i="11" s="1"/>
  <c r="H147" i="11" s="1"/>
  <c r="H148" i="11" s="1"/>
  <c r="H149" i="11" s="1"/>
  <c r="H150" i="11" s="1"/>
  <c r="H151" i="11" s="1"/>
  <c r="C143" i="11"/>
  <c r="C142" i="11"/>
  <c r="C141" i="11"/>
  <c r="C140" i="11"/>
  <c r="C139" i="11"/>
  <c r="C138" i="11"/>
  <c r="C137" i="11"/>
  <c r="C136" i="11"/>
  <c r="C135" i="11"/>
  <c r="C134" i="11"/>
  <c r="H133" i="11"/>
  <c r="H134" i="11" s="1"/>
  <c r="H135" i="11" s="1"/>
  <c r="H136" i="11" s="1"/>
  <c r="H137" i="11" s="1"/>
  <c r="H138" i="11" s="1"/>
  <c r="H139" i="11" s="1"/>
  <c r="H140" i="11" s="1"/>
  <c r="H141" i="11" s="1"/>
  <c r="C133" i="11"/>
  <c r="C132" i="11"/>
  <c r="R270" i="2"/>
  <c r="R269" i="2"/>
  <c r="R268" i="2"/>
  <c r="Q267" i="2"/>
  <c r="R266" i="2"/>
  <c r="Q265" i="2"/>
  <c r="Q263" i="2"/>
  <c r="R262" i="2"/>
  <c r="R259" i="2"/>
  <c r="R258" i="2"/>
  <c r="R256" i="2"/>
  <c r="R255" i="2"/>
  <c r="R254" i="2"/>
  <c r="R253" i="2"/>
  <c r="R252" i="2"/>
  <c r="R251" i="2"/>
  <c r="R250" i="2"/>
  <c r="R230" i="2"/>
  <c r="R234" i="2"/>
  <c r="R228" i="2"/>
  <c r="R224" i="2"/>
  <c r="R223" i="2"/>
  <c r="R222" i="2"/>
  <c r="R221" i="2"/>
  <c r="R220" i="2"/>
  <c r="R219" i="2"/>
  <c r="R218" i="2"/>
  <c r="R217" i="2"/>
  <c r="R216" i="2"/>
  <c r="R215" i="2"/>
  <c r="R194" i="2"/>
  <c r="R195" i="2"/>
  <c r="R196" i="2"/>
  <c r="R197" i="2"/>
  <c r="R198" i="2"/>
  <c r="R199" i="2"/>
  <c r="R200" i="2"/>
  <c r="R201" i="2"/>
  <c r="R202" i="2"/>
  <c r="R193" i="2"/>
  <c r="E56" i="23" l="1"/>
  <c r="C56" i="23"/>
  <c r="F395" i="11"/>
  <c r="F399" i="11"/>
  <c r="F404" i="11"/>
  <c r="E374" i="11"/>
  <c r="E417" i="11"/>
  <c r="F422" i="11"/>
  <c r="F427" i="11"/>
  <c r="E441" i="11"/>
  <c r="E373" i="11"/>
  <c r="F379" i="11"/>
  <c r="F383" i="11"/>
  <c r="F384" i="11"/>
  <c r="F398" i="11"/>
  <c r="F402" i="11"/>
  <c r="E413" i="11"/>
  <c r="F414" i="11"/>
  <c r="E416" i="11"/>
  <c r="F420" i="11"/>
  <c r="F387" i="11"/>
  <c r="F397" i="11"/>
  <c r="F401" i="11"/>
  <c r="F407" i="11"/>
  <c r="E412" i="11"/>
  <c r="F418" i="11"/>
  <c r="E401" i="11"/>
  <c r="E420" i="11"/>
  <c r="E440" i="11"/>
  <c r="E450" i="11"/>
  <c r="E387" i="11"/>
  <c r="F389" i="11"/>
  <c r="F392" i="11"/>
  <c r="E397" i="11"/>
  <c r="E418" i="11"/>
  <c r="E422" i="11"/>
  <c r="F429" i="11"/>
  <c r="E435" i="11"/>
  <c r="E439" i="11"/>
  <c r="F447" i="11"/>
  <c r="F374" i="11"/>
  <c r="F375" i="11"/>
  <c r="F376" i="11"/>
  <c r="F380" i="11"/>
  <c r="E421" i="11"/>
  <c r="F431" i="11"/>
  <c r="F437" i="11"/>
  <c r="F441" i="11"/>
  <c r="F372" i="11"/>
  <c r="E395" i="11"/>
  <c r="E399" i="11"/>
  <c r="E427" i="11"/>
  <c r="F444" i="11"/>
  <c r="F464" i="11"/>
  <c r="F472" i="11"/>
  <c r="E473" i="11"/>
  <c r="F478" i="11"/>
  <c r="F378" i="11"/>
  <c r="E382" i="11"/>
  <c r="E411" i="11"/>
  <c r="F423" i="11"/>
  <c r="F424" i="11"/>
  <c r="F433" i="11"/>
  <c r="E436" i="11"/>
  <c r="E437" i="11"/>
  <c r="F446" i="11"/>
  <c r="E457" i="11"/>
  <c r="E461" i="11"/>
  <c r="E470" i="11"/>
  <c r="F477" i="11"/>
  <c r="F481" i="11"/>
  <c r="E377" i="11"/>
  <c r="E381" i="11"/>
  <c r="E388" i="11"/>
  <c r="F393" i="11"/>
  <c r="F410" i="11"/>
  <c r="F432" i="11"/>
  <c r="F455" i="11"/>
  <c r="F456" i="11"/>
  <c r="F460" i="11"/>
  <c r="E469" i="11"/>
  <c r="E476" i="11"/>
  <c r="E480" i="11"/>
  <c r="E378" i="11"/>
  <c r="E410" i="11"/>
  <c r="F412" i="11"/>
  <c r="E433" i="11"/>
  <c r="E454" i="11"/>
  <c r="E467" i="11"/>
  <c r="F469" i="11"/>
  <c r="E477" i="11"/>
  <c r="E481" i="11"/>
  <c r="E148" i="11"/>
  <c r="F252" i="11"/>
  <c r="F258" i="11"/>
  <c r="F262" i="11"/>
  <c r="E271" i="11"/>
  <c r="E372" i="11"/>
  <c r="E376" i="11"/>
  <c r="E380" i="11"/>
  <c r="F382" i="11"/>
  <c r="F391" i="11"/>
  <c r="E393" i="11"/>
  <c r="F406" i="11"/>
  <c r="E414" i="11"/>
  <c r="F415" i="11"/>
  <c r="E429" i="11"/>
  <c r="F434" i="11"/>
  <c r="E443" i="11"/>
  <c r="E444" i="11"/>
  <c r="E458" i="11"/>
  <c r="F459" i="11"/>
  <c r="E462" i="11"/>
  <c r="F463" i="11"/>
  <c r="E475" i="11"/>
  <c r="E479" i="11"/>
  <c r="E389" i="11"/>
  <c r="F394" i="11"/>
  <c r="E403" i="11"/>
  <c r="E404" i="11"/>
  <c r="F416" i="11"/>
  <c r="F419" i="11"/>
  <c r="E428" i="11"/>
  <c r="F435" i="11"/>
  <c r="F438" i="11"/>
  <c r="F439" i="11"/>
  <c r="F442" i="11"/>
  <c r="E452" i="11"/>
  <c r="E456" i="11"/>
  <c r="E460" i="11"/>
  <c r="F471" i="11"/>
  <c r="F362" i="11"/>
  <c r="E362" i="11"/>
  <c r="F364" i="11"/>
  <c r="E364" i="11"/>
  <c r="F366" i="11"/>
  <c r="E366" i="11"/>
  <c r="F368" i="11"/>
  <c r="E368" i="11"/>
  <c r="F370" i="11"/>
  <c r="E370" i="11"/>
  <c r="F385" i="11"/>
  <c r="E385" i="11"/>
  <c r="E390" i="11"/>
  <c r="F390" i="11"/>
  <c r="E445" i="11"/>
  <c r="F445" i="11"/>
  <c r="E405" i="11"/>
  <c r="F405" i="11"/>
  <c r="F363" i="11"/>
  <c r="E363" i="11"/>
  <c r="F365" i="11"/>
  <c r="E365" i="11"/>
  <c r="F367" i="11"/>
  <c r="E367" i="11"/>
  <c r="F369" i="11"/>
  <c r="E369" i="11"/>
  <c r="F371" i="11"/>
  <c r="E371" i="11"/>
  <c r="F448" i="11"/>
  <c r="E448" i="11"/>
  <c r="F465" i="11"/>
  <c r="E465" i="11"/>
  <c r="F408" i="11"/>
  <c r="E408" i="11"/>
  <c r="F425" i="11"/>
  <c r="E425" i="11"/>
  <c r="E430" i="11"/>
  <c r="F430" i="11"/>
  <c r="F470" i="11"/>
  <c r="E375" i="11"/>
  <c r="E379" i="11"/>
  <c r="E383" i="11"/>
  <c r="E386" i="11"/>
  <c r="F388" i="11"/>
  <c r="E391" i="11"/>
  <c r="E394" i="11"/>
  <c r="E398" i="11"/>
  <c r="E402" i="11"/>
  <c r="F403" i="11"/>
  <c r="E406" i="11"/>
  <c r="E409" i="11"/>
  <c r="F411" i="11"/>
  <c r="E415" i="11"/>
  <c r="E419" i="11"/>
  <c r="E423" i="11"/>
  <c r="E426" i="11"/>
  <c r="F428" i="11"/>
  <c r="E431" i="11"/>
  <c r="E434" i="11"/>
  <c r="E438" i="11"/>
  <c r="E442" i="11"/>
  <c r="F443" i="11"/>
  <c r="E446" i="11"/>
  <c r="E449" i="11"/>
  <c r="F451" i="11"/>
  <c r="E455" i="11"/>
  <c r="E459" i="11"/>
  <c r="E463" i="11"/>
  <c r="E466" i="11"/>
  <c r="F468" i="11"/>
  <c r="E471" i="11"/>
  <c r="E474" i="11"/>
  <c r="E478" i="11"/>
  <c r="F373" i="11"/>
  <c r="F377" i="11"/>
  <c r="F381" i="11"/>
  <c r="E384" i="11"/>
  <c r="F386" i="11"/>
  <c r="E392" i="11"/>
  <c r="F396" i="11"/>
  <c r="F400" i="11"/>
  <c r="E407" i="11"/>
  <c r="F409" i="11"/>
  <c r="F413" i="11"/>
  <c r="F417" i="11"/>
  <c r="F421" i="11"/>
  <c r="E424" i="11"/>
  <c r="F426" i="11"/>
  <c r="E432" i="11"/>
  <c r="F436" i="11"/>
  <c r="F440" i="11"/>
  <c r="E447" i="11"/>
  <c r="F449" i="11"/>
  <c r="F453" i="11"/>
  <c r="F457" i="11"/>
  <c r="F461" i="11"/>
  <c r="E464" i="11"/>
  <c r="F466" i="11"/>
  <c r="E472" i="11"/>
  <c r="F476" i="11"/>
  <c r="F480" i="11"/>
  <c r="F294" i="11"/>
  <c r="E313" i="11"/>
  <c r="F319" i="11"/>
  <c r="F323" i="11"/>
  <c r="F329" i="11"/>
  <c r="F334" i="11"/>
  <c r="F359" i="11"/>
  <c r="F281" i="11"/>
  <c r="E240" i="11"/>
  <c r="E265" i="11"/>
  <c r="F273" i="11"/>
  <c r="E288" i="11"/>
  <c r="F172" i="11"/>
  <c r="E281" i="11"/>
  <c r="E294" i="11"/>
  <c r="E298" i="11"/>
  <c r="E302" i="11"/>
  <c r="F338" i="11"/>
  <c r="E242" i="11"/>
  <c r="E244" i="11"/>
  <c r="E246" i="11"/>
  <c r="E248" i="11"/>
  <c r="F254" i="11"/>
  <c r="F264" i="11"/>
  <c r="F272" i="11"/>
  <c r="F279" i="11"/>
  <c r="F313" i="11"/>
  <c r="E250" i="11"/>
  <c r="F342" i="11"/>
  <c r="E219" i="11"/>
  <c r="E268" i="11"/>
  <c r="E306" i="11"/>
  <c r="E310" i="11"/>
  <c r="F346" i="11"/>
  <c r="F266" i="11"/>
  <c r="F277" i="11"/>
  <c r="E283" i="11"/>
  <c r="E285" i="11"/>
  <c r="E289" i="11"/>
  <c r="F303" i="11"/>
  <c r="E305" i="11"/>
  <c r="F315" i="11"/>
  <c r="F326" i="11"/>
  <c r="F330" i="11"/>
  <c r="F336" i="11"/>
  <c r="F340" i="11"/>
  <c r="F345" i="11"/>
  <c r="F353" i="11"/>
  <c r="F355" i="11"/>
  <c r="E263" i="11"/>
  <c r="E273" i="11"/>
  <c r="E312" i="11"/>
  <c r="E350" i="11"/>
  <c r="F243" i="11"/>
  <c r="F245" i="11"/>
  <c r="F247" i="11"/>
  <c r="E249" i="11"/>
  <c r="E251" i="11"/>
  <c r="E264" i="11"/>
  <c r="E266" i="11"/>
  <c r="F269" i="11"/>
  <c r="E272" i="11"/>
  <c r="F275" i="11"/>
  <c r="E279" i="11"/>
  <c r="E286" i="11"/>
  <c r="E311" i="11"/>
  <c r="E325" i="11"/>
  <c r="F328" i="11"/>
  <c r="E336" i="11"/>
  <c r="E338" i="11"/>
  <c r="E340" i="11"/>
  <c r="E342" i="11"/>
  <c r="F343" i="11"/>
  <c r="F344" i="11"/>
  <c r="F352" i="11"/>
  <c r="E355" i="11"/>
  <c r="E357" i="11"/>
  <c r="F361" i="11"/>
  <c r="E287" i="11"/>
  <c r="E304" i="11"/>
  <c r="F256" i="11"/>
  <c r="F260" i="11"/>
  <c r="E277" i="11"/>
  <c r="F292" i="11"/>
  <c r="F296" i="11"/>
  <c r="E300" i="11"/>
  <c r="F309" i="11"/>
  <c r="F317" i="11"/>
  <c r="F321" i="11"/>
  <c r="F327" i="11"/>
  <c r="E334" i="11"/>
  <c r="F347" i="11"/>
  <c r="F351" i="11"/>
  <c r="E243" i="11"/>
  <c r="E245" i="11"/>
  <c r="E247" i="11"/>
  <c r="E254" i="11"/>
  <c r="E296" i="11"/>
  <c r="E315" i="11"/>
  <c r="E331" i="11"/>
  <c r="E348" i="11"/>
  <c r="E359" i="11"/>
  <c r="E361" i="11"/>
  <c r="F242" i="11"/>
  <c r="F244" i="11"/>
  <c r="F246" i="11"/>
  <c r="F248" i="11"/>
  <c r="F249" i="11"/>
  <c r="F250" i="11"/>
  <c r="F251" i="11"/>
  <c r="E256" i="11"/>
  <c r="E258" i="11"/>
  <c r="E260" i="11"/>
  <c r="E262" i="11"/>
  <c r="F263" i="11"/>
  <c r="E275" i="11"/>
  <c r="F286" i="11"/>
  <c r="F288" i="11"/>
  <c r="F290" i="11"/>
  <c r="E291" i="11"/>
  <c r="F298" i="11"/>
  <c r="F300" i="11"/>
  <c r="F302" i="11"/>
  <c r="E303" i="11"/>
  <c r="F305" i="11"/>
  <c r="F307" i="11"/>
  <c r="E308" i="11"/>
  <c r="F311" i="11"/>
  <c r="E317" i="11"/>
  <c r="E319" i="11"/>
  <c r="E321" i="11"/>
  <c r="F324" i="11"/>
  <c r="E326" i="11"/>
  <c r="E328" i="11"/>
  <c r="E345" i="11"/>
  <c r="E351" i="11"/>
  <c r="E353" i="11"/>
  <c r="F357" i="11"/>
  <c r="E270" i="11"/>
  <c r="E343" i="11"/>
  <c r="E196" i="11"/>
  <c r="F265" i="11"/>
  <c r="F267" i="11"/>
  <c r="F271" i="11"/>
  <c r="F283" i="11"/>
  <c r="F284" i="11"/>
  <c r="F287" i="11"/>
  <c r="F289" i="11"/>
  <c r="F304" i="11"/>
  <c r="F306" i="11"/>
  <c r="F312" i="11"/>
  <c r="E323" i="11"/>
  <c r="E327" i="11"/>
  <c r="E329" i="11"/>
  <c r="F332" i="11"/>
  <c r="E344" i="11"/>
  <c r="E346" i="11"/>
  <c r="F349" i="11"/>
  <c r="F280" i="11"/>
  <c r="E280" i="11"/>
  <c r="F339" i="11"/>
  <c r="E339" i="11"/>
  <c r="F253" i="11"/>
  <c r="E253" i="11"/>
  <c r="F261" i="11"/>
  <c r="E261" i="11"/>
  <c r="E267" i="11"/>
  <c r="F274" i="11"/>
  <c r="E274" i="11"/>
  <c r="E290" i="11"/>
  <c r="F301" i="11"/>
  <c r="E301" i="11"/>
  <c r="F322" i="11"/>
  <c r="E322" i="11"/>
  <c r="E330" i="11"/>
  <c r="F341" i="11"/>
  <c r="E341" i="11"/>
  <c r="E347" i="11"/>
  <c r="E252" i="11"/>
  <c r="F255" i="11"/>
  <c r="E255" i="11"/>
  <c r="F268" i="11"/>
  <c r="E269" i="11"/>
  <c r="F276" i="11"/>
  <c r="E276" i="11"/>
  <c r="E284" i="11"/>
  <c r="F291" i="11"/>
  <c r="E292" i="11"/>
  <c r="F295" i="11"/>
  <c r="E295" i="11"/>
  <c r="F308" i="11"/>
  <c r="E309" i="11"/>
  <c r="F316" i="11"/>
  <c r="E316" i="11"/>
  <c r="E324" i="11"/>
  <c r="F331" i="11"/>
  <c r="E332" i="11"/>
  <c r="F335" i="11"/>
  <c r="E335" i="11"/>
  <c r="F348" i="11"/>
  <c r="E349" i="11"/>
  <c r="F356" i="11"/>
  <c r="E356" i="11"/>
  <c r="F259" i="11"/>
  <c r="E259" i="11"/>
  <c r="F299" i="11"/>
  <c r="E299" i="11"/>
  <c r="F320" i="11"/>
  <c r="E320" i="11"/>
  <c r="F360" i="11"/>
  <c r="E360" i="11"/>
  <c r="F282" i="11"/>
  <c r="E282" i="11"/>
  <c r="F293" i="11"/>
  <c r="E293" i="11"/>
  <c r="E307" i="11"/>
  <c r="F314" i="11"/>
  <c r="E314" i="11"/>
  <c r="F333" i="11"/>
  <c r="E333" i="11"/>
  <c r="F354" i="11"/>
  <c r="E354" i="11"/>
  <c r="E239" i="11"/>
  <c r="E235" i="11"/>
  <c r="E231" i="11"/>
  <c r="F227" i="11"/>
  <c r="F215" i="11"/>
  <c r="F211" i="11"/>
  <c r="E203" i="11"/>
  <c r="F257" i="11"/>
  <c r="E257" i="11"/>
  <c r="F270" i="11"/>
  <c r="F278" i="11"/>
  <c r="E278" i="11"/>
  <c r="F285" i="11"/>
  <c r="F297" i="11"/>
  <c r="E297" i="11"/>
  <c r="F310" i="11"/>
  <c r="F318" i="11"/>
  <c r="E318" i="11"/>
  <c r="F325" i="11"/>
  <c r="F337" i="11"/>
  <c r="E337" i="11"/>
  <c r="F350" i="11"/>
  <c r="E352" i="11"/>
  <c r="F358" i="11"/>
  <c r="E358" i="11"/>
  <c r="E199" i="11"/>
  <c r="E187" i="11"/>
  <c r="E183" i="11"/>
  <c r="F179" i="11"/>
  <c r="E171" i="11"/>
  <c r="E167" i="11"/>
  <c r="F163" i="11"/>
  <c r="F151" i="11"/>
  <c r="F147" i="11"/>
  <c r="E123" i="11"/>
  <c r="F228" i="11"/>
  <c r="E228" i="11"/>
  <c r="F180" i="11"/>
  <c r="E180" i="11"/>
  <c r="F160" i="11"/>
  <c r="E160" i="11"/>
  <c r="E124" i="11"/>
  <c r="F124" i="11"/>
  <c r="F232" i="11"/>
  <c r="E212" i="11"/>
  <c r="E188" i="11"/>
  <c r="F164" i="11"/>
  <c r="E140" i="11"/>
  <c r="F224" i="11"/>
  <c r="F204" i="11"/>
  <c r="F156" i="11"/>
  <c r="E132" i="11"/>
  <c r="E220" i="11"/>
  <c r="F174" i="11"/>
  <c r="E128" i="11"/>
  <c r="E241" i="11"/>
  <c r="E237" i="11"/>
  <c r="E233" i="11"/>
  <c r="E229" i="11"/>
  <c r="E225" i="11"/>
  <c r="E221" i="11"/>
  <c r="E208" i="11"/>
  <c r="F192" i="11"/>
  <c r="E184" i="11"/>
  <c r="E136" i="11"/>
  <c r="E158" i="11"/>
  <c r="F158" i="11"/>
  <c r="F231" i="11"/>
  <c r="F216" i="11"/>
  <c r="F200" i="11"/>
  <c r="F144" i="11"/>
  <c r="E236" i="11"/>
  <c r="F222" i="11"/>
  <c r="E215" i="11"/>
  <c r="F206" i="11"/>
  <c r="F183" i="11"/>
  <c r="F176" i="11"/>
  <c r="E168" i="11"/>
  <c r="F152" i="11"/>
  <c r="F142" i="11"/>
  <c r="F235" i="11"/>
  <c r="F167" i="11"/>
  <c r="E217" i="11"/>
  <c r="E213" i="11"/>
  <c r="E209" i="11"/>
  <c r="E205" i="11"/>
  <c r="E201" i="11"/>
  <c r="E197" i="11"/>
  <c r="E193" i="11"/>
  <c r="E189" i="11"/>
  <c r="E185" i="11"/>
  <c r="E181" i="11"/>
  <c r="E177" i="11"/>
  <c r="E173" i="11"/>
  <c r="E169" i="11"/>
  <c r="E165" i="11"/>
  <c r="E161" i="11"/>
  <c r="E157" i="11"/>
  <c r="E153" i="11"/>
  <c r="E149" i="11"/>
  <c r="E145" i="11"/>
  <c r="E141" i="11"/>
  <c r="E137" i="11"/>
  <c r="E133" i="11"/>
  <c r="E129" i="11"/>
  <c r="E125" i="11"/>
  <c r="F123" i="11"/>
  <c r="E127" i="11"/>
  <c r="F131" i="11"/>
  <c r="E135" i="11"/>
  <c r="F139" i="11"/>
  <c r="E143" i="11"/>
  <c r="E151" i="11"/>
  <c r="F155" i="11"/>
  <c r="E159" i="11"/>
  <c r="F171" i="11"/>
  <c r="E175" i="11"/>
  <c r="F187" i="11"/>
  <c r="E191" i="11"/>
  <c r="F195" i="11"/>
  <c r="F199" i="11"/>
  <c r="F203" i="11"/>
  <c r="E207" i="11"/>
  <c r="F219" i="11"/>
  <c r="E223" i="11"/>
  <c r="F238" i="11"/>
  <c r="F190" i="11"/>
  <c r="F126" i="11"/>
  <c r="E155" i="11"/>
  <c r="F135" i="11"/>
  <c r="F239" i="11"/>
  <c r="E227" i="11"/>
  <c r="F223" i="11"/>
  <c r="E211" i="11"/>
  <c r="F207" i="11"/>
  <c r="E195" i="11"/>
  <c r="F191" i="11"/>
  <c r="E179" i="11"/>
  <c r="F175" i="11"/>
  <c r="E163" i="11"/>
  <c r="F159" i="11"/>
  <c r="E147" i="11"/>
  <c r="F143" i="11"/>
  <c r="E131" i="11"/>
  <c r="F127" i="11"/>
  <c r="E139" i="11"/>
  <c r="F234" i="11"/>
  <c r="F218" i="11"/>
  <c r="F202" i="11"/>
  <c r="F186" i="11"/>
  <c r="F170" i="11"/>
  <c r="F138" i="11"/>
  <c r="F122" i="11"/>
  <c r="F230" i="11"/>
  <c r="F214" i="11"/>
  <c r="F198" i="11"/>
  <c r="F182" i="11"/>
  <c r="F166" i="11"/>
  <c r="F150" i="11"/>
  <c r="F134" i="11"/>
  <c r="F154" i="11"/>
  <c r="F226" i="11"/>
  <c r="F210" i="11"/>
  <c r="F194" i="11"/>
  <c r="F178" i="11"/>
  <c r="F162" i="11"/>
  <c r="F146" i="11"/>
  <c r="F130" i="11"/>
  <c r="F241" i="11"/>
  <c r="F237" i="11"/>
  <c r="F233" i="11"/>
  <c r="F229" i="11"/>
  <c r="F225" i="11"/>
  <c r="F221" i="11"/>
  <c r="F217" i="11"/>
  <c r="F213" i="11"/>
  <c r="F209" i="11"/>
  <c r="F205" i="11"/>
  <c r="F201" i="11"/>
  <c r="F197" i="11"/>
  <c r="F193" i="11"/>
  <c r="F189" i="11"/>
  <c r="F185" i="11"/>
  <c r="F181" i="11"/>
  <c r="F177" i="11"/>
  <c r="F173" i="11"/>
  <c r="F169" i="11"/>
  <c r="F165" i="11"/>
  <c r="F161" i="11"/>
  <c r="F157" i="11"/>
  <c r="F153" i="11"/>
  <c r="F149" i="11"/>
  <c r="F145" i="11"/>
  <c r="F141" i="11"/>
  <c r="F137" i="11"/>
  <c r="F133" i="11"/>
  <c r="F129" i="11"/>
  <c r="F125" i="11"/>
  <c r="Q236" i="2"/>
  <c r="Q232" i="2"/>
  <c r="R261" i="2"/>
  <c r="R257" i="2"/>
  <c r="D57" i="23" s="1"/>
  <c r="R264" i="2"/>
  <c r="Q261" i="2"/>
  <c r="Q269" i="2"/>
  <c r="R263" i="2"/>
  <c r="R265" i="2"/>
  <c r="R267" i="2"/>
  <c r="Q262" i="2"/>
  <c r="Q264" i="2"/>
  <c r="Q266" i="2"/>
  <c r="Q268" i="2"/>
  <c r="Q270" i="2"/>
  <c r="Q250" i="2"/>
  <c r="Q252" i="2"/>
  <c r="Q254" i="2"/>
  <c r="Q256" i="2"/>
  <c r="Q258" i="2"/>
  <c r="R237" i="2"/>
  <c r="R233" i="2"/>
  <c r="R229" i="2"/>
  <c r="R236" i="2"/>
  <c r="R232" i="2"/>
  <c r="Q235" i="2"/>
  <c r="Q231" i="2"/>
  <c r="Q251" i="2"/>
  <c r="Q253" i="2"/>
  <c r="Q255" i="2"/>
  <c r="Q257" i="2"/>
  <c r="Q259" i="2"/>
  <c r="R235" i="2"/>
  <c r="R231" i="2"/>
  <c r="Q228" i="2"/>
  <c r="Q230" i="2"/>
  <c r="Q234" i="2"/>
  <c r="Q229" i="2"/>
  <c r="Q233" i="2"/>
  <c r="Q237" i="2"/>
  <c r="Q193" i="2"/>
  <c r="Q199" i="2"/>
  <c r="Q195" i="2"/>
  <c r="Q201" i="2"/>
  <c r="Q197" i="2"/>
  <c r="Q202" i="2"/>
  <c r="Q200" i="2"/>
  <c r="Q198" i="2"/>
  <c r="Q196" i="2"/>
  <c r="Q194" i="2"/>
  <c r="Q217" i="2"/>
  <c r="Q221" i="2"/>
  <c r="Q215" i="2"/>
  <c r="Q216" i="2"/>
  <c r="Q218" i="2"/>
  <c r="Q219" i="2"/>
  <c r="Q220" i="2"/>
  <c r="Q222" i="2"/>
  <c r="Q223" i="2"/>
  <c r="Q224" i="2"/>
  <c r="C34" i="19"/>
  <c r="C33" i="19"/>
  <c r="C32" i="19"/>
  <c r="C31" i="19"/>
  <c r="C30" i="19"/>
  <c r="C29" i="19"/>
  <c r="C28" i="19"/>
  <c r="C27" i="19"/>
  <c r="C26" i="19"/>
  <c r="C25" i="19"/>
  <c r="Q440" i="5"/>
  <c r="R440" i="5"/>
  <c r="Q441" i="5"/>
  <c r="R441" i="5"/>
  <c r="Q442" i="5"/>
  <c r="R442" i="5"/>
  <c r="Q443" i="5"/>
  <c r="R443" i="5"/>
  <c r="Q444" i="5"/>
  <c r="R444" i="5"/>
  <c r="Q445" i="5"/>
  <c r="R445" i="5"/>
  <c r="Q446" i="5"/>
  <c r="R446" i="5"/>
  <c r="Q447" i="5"/>
  <c r="R447" i="5"/>
  <c r="Q448" i="5"/>
  <c r="R448" i="5"/>
  <c r="Q449" i="5"/>
  <c r="R449" i="5"/>
  <c r="Q450" i="5"/>
  <c r="R450" i="5"/>
  <c r="Q451" i="5"/>
  <c r="R451" i="5"/>
  <c r="Q452" i="5"/>
  <c r="R452" i="5"/>
  <c r="Q453" i="5"/>
  <c r="R453" i="5"/>
  <c r="Q454" i="5"/>
  <c r="R454" i="5"/>
  <c r="Q455" i="5"/>
  <c r="R455" i="5"/>
  <c r="Q456" i="5"/>
  <c r="R456" i="5"/>
  <c r="Q457" i="5"/>
  <c r="R457" i="5"/>
  <c r="Q458" i="5"/>
  <c r="R458" i="5"/>
  <c r="Q459" i="5"/>
  <c r="R459" i="5"/>
  <c r="Q460" i="5"/>
  <c r="R460" i="5"/>
  <c r="Q461" i="5"/>
  <c r="R461" i="5"/>
  <c r="Q462" i="5"/>
  <c r="R462" i="5"/>
  <c r="Q463" i="5"/>
  <c r="R463" i="5"/>
  <c r="Q464" i="5"/>
  <c r="R464" i="5"/>
  <c r="Q465" i="5"/>
  <c r="R465" i="5"/>
  <c r="Q466" i="5"/>
  <c r="R466" i="5"/>
  <c r="Q467" i="5"/>
  <c r="R467" i="5"/>
  <c r="Q468" i="5"/>
  <c r="R468" i="5"/>
  <c r="Q469" i="5"/>
  <c r="R469" i="5"/>
  <c r="Q470" i="5"/>
  <c r="R470" i="5"/>
  <c r="Q471" i="5"/>
  <c r="R471" i="5"/>
  <c r="Q472" i="5"/>
  <c r="R472" i="5"/>
  <c r="Q473" i="5"/>
  <c r="R473" i="5"/>
  <c r="Q474" i="5"/>
  <c r="R474" i="5"/>
  <c r="Q475" i="5"/>
  <c r="R475" i="5"/>
  <c r="Q476" i="5"/>
  <c r="R476" i="5"/>
  <c r="Q477" i="5"/>
  <c r="R477" i="5"/>
  <c r="Q478" i="5"/>
  <c r="R478" i="5"/>
  <c r="Q479" i="5"/>
  <c r="R479" i="5"/>
  <c r="Q480" i="5"/>
  <c r="R480" i="5"/>
  <c r="Q481" i="5"/>
  <c r="R481" i="5"/>
  <c r="C470" i="5"/>
  <c r="C469" i="5"/>
  <c r="C468" i="5"/>
  <c r="C467" i="5"/>
  <c r="C466" i="5"/>
  <c r="C465" i="5"/>
  <c r="C464" i="5"/>
  <c r="C463" i="5"/>
  <c r="C462" i="5"/>
  <c r="C461" i="5"/>
  <c r="C424" i="5"/>
  <c r="C423" i="5"/>
  <c r="C422" i="5"/>
  <c r="C421" i="5"/>
  <c r="C420" i="5"/>
  <c r="C419" i="5"/>
  <c r="C418" i="5"/>
  <c r="C417" i="5"/>
  <c r="C416" i="5"/>
  <c r="C415" i="5"/>
  <c r="D394" i="5"/>
  <c r="D395" i="5"/>
  <c r="D396" i="5"/>
  <c r="D397" i="5"/>
  <c r="D398" i="5"/>
  <c r="D399" i="5"/>
  <c r="D400" i="5"/>
  <c r="D401" i="5"/>
  <c r="D402" i="5"/>
  <c r="D393" i="5"/>
  <c r="C370" i="5"/>
  <c r="C371" i="5"/>
  <c r="C372" i="5"/>
  <c r="C373" i="5"/>
  <c r="C374" i="5"/>
  <c r="C375" i="5"/>
  <c r="C376" i="5"/>
  <c r="C377" i="5"/>
  <c r="C378" i="5"/>
  <c r="C369" i="5"/>
  <c r="R663" i="5"/>
  <c r="R664" i="5"/>
  <c r="R665" i="5"/>
  <c r="R666" i="5"/>
  <c r="R667" i="5"/>
  <c r="R668" i="5"/>
  <c r="Q71" i="5"/>
  <c r="Q69" i="5"/>
  <c r="Q68" i="5"/>
  <c r="Q67" i="5"/>
  <c r="Q66" i="5"/>
  <c r="Q65" i="5"/>
  <c r="Q64" i="5"/>
  <c r="Q63" i="5"/>
  <c r="Q62" i="5"/>
  <c r="Q61" i="5"/>
  <c r="Q60" i="5"/>
  <c r="Q58" i="5"/>
  <c r="Q57" i="5"/>
  <c r="Q56" i="5"/>
  <c r="Q55" i="5"/>
  <c r="Q54" i="5"/>
  <c r="Q53" i="5"/>
  <c r="Q52" i="5"/>
  <c r="Q51" i="5"/>
  <c r="Q50" i="5"/>
  <c r="Q49" i="5"/>
  <c r="R47" i="5"/>
  <c r="R46" i="5"/>
  <c r="R45" i="5"/>
  <c r="R44" i="5"/>
  <c r="R43" i="5"/>
  <c r="R42" i="5"/>
  <c r="R41" i="5"/>
  <c r="R40" i="5"/>
  <c r="R39" i="5"/>
  <c r="R38" i="5"/>
  <c r="R29" i="5"/>
  <c r="R33" i="5"/>
  <c r="R28" i="5"/>
  <c r="R30" i="5"/>
  <c r="R31" i="5"/>
  <c r="R32" i="5"/>
  <c r="R34" i="5"/>
  <c r="R35" i="5"/>
  <c r="R36" i="5"/>
  <c r="R27" i="5"/>
  <c r="B57" i="23" l="1"/>
  <c r="E57" i="23"/>
  <c r="R383" i="5"/>
  <c r="R380" i="5"/>
  <c r="R381" i="5"/>
  <c r="R387" i="5"/>
  <c r="R382" i="5"/>
  <c r="R384" i="5"/>
  <c r="R385" i="5"/>
  <c r="R388" i="5"/>
  <c r="R389" i="5"/>
  <c r="R386" i="5"/>
  <c r="R369" i="5"/>
  <c r="R372" i="5"/>
  <c r="R373" i="5"/>
  <c r="R376" i="5"/>
  <c r="R377" i="5"/>
  <c r="R371" i="5"/>
  <c r="R374" i="5"/>
  <c r="R378" i="5"/>
  <c r="R370" i="5"/>
  <c r="R375" i="5"/>
  <c r="R365" i="5"/>
  <c r="R361" i="5"/>
  <c r="R367" i="5"/>
  <c r="R363" i="5"/>
  <c r="R359" i="5"/>
  <c r="R366" i="5"/>
  <c r="R362" i="5"/>
  <c r="R364" i="5"/>
  <c r="R360" i="5"/>
  <c r="R358" i="5"/>
  <c r="R181" i="5"/>
  <c r="R185" i="5"/>
  <c r="Q186" i="5"/>
  <c r="Q184" i="5"/>
  <c r="Q182" i="5"/>
  <c r="Q180" i="5"/>
  <c r="Q178" i="5"/>
  <c r="R184" i="5"/>
  <c r="R180" i="5"/>
  <c r="R177" i="5"/>
  <c r="Q177" i="5"/>
  <c r="Q183" i="5"/>
  <c r="Q179" i="5"/>
  <c r="R186" i="5"/>
  <c r="R182" i="5"/>
  <c r="R178" i="5"/>
  <c r="R183" i="5"/>
  <c r="R179" i="5"/>
  <c r="Q181" i="5"/>
  <c r="Q185" i="5"/>
  <c r="Q80" i="5"/>
  <c r="Q72" i="5"/>
  <c r="Q79" i="5"/>
  <c r="Q75" i="5"/>
  <c r="Q77" i="5"/>
  <c r="Q73" i="5"/>
  <c r="Q76" i="5"/>
  <c r="Q78" i="5"/>
  <c r="Q74" i="5"/>
  <c r="Q86" i="5"/>
  <c r="Q90" i="5"/>
  <c r="Q83" i="5"/>
  <c r="Q84" i="5"/>
  <c r="Q85" i="5"/>
  <c r="Q87" i="5"/>
  <c r="Q88" i="5"/>
  <c r="Q89" i="5"/>
  <c r="Q91" i="5"/>
  <c r="Q82" i="5"/>
  <c r="R89" i="2"/>
  <c r="R87" i="2"/>
  <c r="R86" i="2"/>
  <c r="R85" i="2"/>
  <c r="R83" i="2"/>
  <c r="R82" i="2"/>
  <c r="R81" i="2"/>
  <c r="R70" i="2"/>
  <c r="R73" i="2"/>
  <c r="R77" i="2"/>
  <c r="R71" i="2"/>
  <c r="R74" i="2"/>
  <c r="R75" i="2"/>
  <c r="R69" i="2"/>
  <c r="R67" i="2"/>
  <c r="R66" i="2"/>
  <c r="R65" i="2"/>
  <c r="R64" i="2"/>
  <c r="R63" i="2"/>
  <c r="R62" i="2"/>
  <c r="R61" i="2"/>
  <c r="R60" i="2"/>
  <c r="R59" i="2"/>
  <c r="R58" i="2"/>
  <c r="R56" i="2"/>
  <c r="R55" i="2"/>
  <c r="R54" i="2"/>
  <c r="R53" i="2"/>
  <c r="R52" i="2"/>
  <c r="R51" i="2"/>
  <c r="R50" i="2"/>
  <c r="R49" i="2"/>
  <c r="R48" i="2"/>
  <c r="R47" i="2"/>
  <c r="R88" i="2"/>
  <c r="R84" i="2"/>
  <c r="R80" i="2"/>
  <c r="R45" i="2"/>
  <c r="R44" i="2"/>
  <c r="R43" i="2"/>
  <c r="R42" i="2"/>
  <c r="R41" i="2"/>
  <c r="R40" i="2"/>
  <c r="R39" i="2"/>
  <c r="R38" i="2"/>
  <c r="R37" i="2"/>
  <c r="R36" i="2"/>
  <c r="R34" i="2"/>
  <c r="R33" i="2"/>
  <c r="R32" i="2"/>
  <c r="R31" i="2"/>
  <c r="R30" i="2"/>
  <c r="R29" i="2"/>
  <c r="R28" i="2"/>
  <c r="R27" i="2"/>
  <c r="R26" i="2"/>
  <c r="R25" i="2"/>
  <c r="R23" i="2"/>
  <c r="R22" i="2"/>
  <c r="R21" i="2"/>
  <c r="R20" i="2"/>
  <c r="R19" i="2"/>
  <c r="R18" i="2"/>
  <c r="R17" i="2"/>
  <c r="R16" i="2"/>
  <c r="R15" i="2"/>
  <c r="R14" i="2"/>
  <c r="D52" i="23" l="1"/>
  <c r="C52" i="23"/>
  <c r="S388" i="5"/>
  <c r="S387" i="5"/>
  <c r="S385" i="5"/>
  <c r="S386" i="5"/>
  <c r="S384" i="5"/>
  <c r="S381" i="5"/>
  <c r="S389" i="5"/>
  <c r="S382" i="5"/>
  <c r="S383" i="5"/>
  <c r="S380" i="5"/>
  <c r="S378" i="5"/>
  <c r="S376" i="5"/>
  <c r="S374" i="5"/>
  <c r="S373" i="5"/>
  <c r="S375" i="5"/>
  <c r="S371" i="5"/>
  <c r="S372" i="5"/>
  <c r="S369" i="5"/>
  <c r="S370" i="5"/>
  <c r="S377" i="5"/>
  <c r="S364" i="5"/>
  <c r="S363" i="5"/>
  <c r="S362" i="5"/>
  <c r="S367" i="5"/>
  <c r="S358" i="5"/>
  <c r="S366" i="5"/>
  <c r="S361" i="5"/>
  <c r="S360" i="5"/>
  <c r="S359" i="5"/>
  <c r="S365" i="5"/>
  <c r="R78" i="2"/>
  <c r="R76" i="2"/>
  <c r="R72" i="2"/>
  <c r="R213" i="2"/>
  <c r="R212" i="2"/>
  <c r="R211" i="2"/>
  <c r="R210" i="2"/>
  <c r="R209" i="2"/>
  <c r="R208" i="2"/>
  <c r="R207" i="2"/>
  <c r="R206" i="2"/>
  <c r="R205" i="2"/>
  <c r="R204" i="2"/>
  <c r="R183" i="2"/>
  <c r="R184" i="2"/>
  <c r="R185" i="2"/>
  <c r="R186" i="2"/>
  <c r="R187" i="2"/>
  <c r="R188" i="2"/>
  <c r="R189" i="2"/>
  <c r="R190" i="2"/>
  <c r="R191" i="2"/>
  <c r="R182" i="2"/>
  <c r="E52" i="23" l="1"/>
  <c r="B56" i="23"/>
  <c r="D56" i="23"/>
  <c r="Q239" i="2"/>
  <c r="H54" i="23" l="1"/>
  <c r="R662" i="5"/>
  <c r="R661" i="5"/>
  <c r="R655" i="5"/>
  <c r="R649" i="5"/>
  <c r="R396" i="5" l="1"/>
  <c r="Q396" i="5"/>
  <c r="R395" i="5"/>
  <c r="Q395" i="5"/>
  <c r="R394" i="5"/>
  <c r="Q394" i="5"/>
  <c r="R393" i="5"/>
  <c r="Q393" i="5"/>
  <c r="R485" i="5" l="1"/>
  <c r="R509" i="5" s="1"/>
  <c r="Q485" i="5"/>
  <c r="Q509" i="5" s="1"/>
  <c r="R439" i="5" l="1"/>
  <c r="Q439" i="5"/>
  <c r="R3" i="18"/>
  <c r="Q209" i="2" l="1"/>
  <c r="Q211" i="2"/>
  <c r="Q207" i="2"/>
  <c r="Q213" i="2"/>
  <c r="Q205" i="2"/>
  <c r="Q210" i="2"/>
  <c r="Q206" i="2"/>
  <c r="Q208" i="2"/>
  <c r="Q212" i="2"/>
  <c r="Q204" i="2"/>
  <c r="C12" i="11" l="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F13" i="11"/>
  <c r="F14" i="11"/>
  <c r="F16" i="11"/>
  <c r="E17" i="11"/>
  <c r="F18" i="11"/>
  <c r="F20" i="11"/>
  <c r="E21" i="11"/>
  <c r="F22" i="11"/>
  <c r="F24" i="11"/>
  <c r="F25" i="11"/>
  <c r="F26" i="11"/>
  <c r="E28" i="11"/>
  <c r="E29" i="11"/>
  <c r="E30" i="11"/>
  <c r="E32" i="11"/>
  <c r="E33" i="11"/>
  <c r="E34" i="11"/>
  <c r="E36" i="11"/>
  <c r="F37" i="11"/>
  <c r="E38" i="11"/>
  <c r="E40" i="11"/>
  <c r="F41" i="11"/>
  <c r="E42" i="11"/>
  <c r="F44" i="11"/>
  <c r="F45" i="11"/>
  <c r="E46" i="11"/>
  <c r="F48" i="11"/>
  <c r="F49" i="11"/>
  <c r="F50" i="11"/>
  <c r="F52" i="11"/>
  <c r="F53" i="11"/>
  <c r="F54" i="11"/>
  <c r="E56" i="11"/>
  <c r="F57" i="11"/>
  <c r="E58" i="11"/>
  <c r="E60" i="11"/>
  <c r="F61" i="11"/>
  <c r="F62" i="11"/>
  <c r="E64" i="11"/>
  <c r="E65" i="11"/>
  <c r="F66" i="11"/>
  <c r="E68" i="11"/>
  <c r="E12" i="11"/>
  <c r="H113" i="11"/>
  <c r="H114" i="11" s="1"/>
  <c r="H115" i="11" s="1"/>
  <c r="H116" i="11" s="1"/>
  <c r="H117" i="11" s="1"/>
  <c r="H118" i="11" s="1"/>
  <c r="H119" i="11" s="1"/>
  <c r="H120" i="11" s="1"/>
  <c r="H121" i="11" s="1"/>
  <c r="H103" i="11"/>
  <c r="H104" i="11" s="1"/>
  <c r="H105" i="11" s="1"/>
  <c r="H106" i="11" s="1"/>
  <c r="H107" i="11" s="1"/>
  <c r="H108" i="11" s="1"/>
  <c r="H109" i="11" s="1"/>
  <c r="H110" i="11" s="1"/>
  <c r="H111" i="11" s="1"/>
  <c r="H93" i="11"/>
  <c r="H94" i="11" s="1"/>
  <c r="H95" i="11" s="1"/>
  <c r="H96" i="11" s="1"/>
  <c r="H97" i="11" s="1"/>
  <c r="H98" i="11" s="1"/>
  <c r="H99" i="11" s="1"/>
  <c r="H100" i="11" s="1"/>
  <c r="H101" i="11" s="1"/>
  <c r="H83" i="11"/>
  <c r="H84" i="11" s="1"/>
  <c r="H85" i="11" s="1"/>
  <c r="H86" i="11" s="1"/>
  <c r="H87" i="11" s="1"/>
  <c r="H88" i="11" s="1"/>
  <c r="H89" i="11" s="1"/>
  <c r="H90" i="11" s="1"/>
  <c r="H91" i="11" s="1"/>
  <c r="H73" i="11"/>
  <c r="H74" i="11" s="1"/>
  <c r="H75" i="11" s="1"/>
  <c r="H76" i="11" s="1"/>
  <c r="H77" i="11" s="1"/>
  <c r="H78" i="11" s="1"/>
  <c r="H79" i="11" s="1"/>
  <c r="H80" i="11" s="1"/>
  <c r="H81" i="11" s="1"/>
  <c r="F67" i="11"/>
  <c r="E67" i="11"/>
  <c r="E66" i="11"/>
  <c r="F65" i="11"/>
  <c r="F64" i="11"/>
  <c r="H63" i="11"/>
  <c r="H64" i="11" s="1"/>
  <c r="H65" i="11" s="1"/>
  <c r="H66" i="11" s="1"/>
  <c r="H67" i="11" s="1"/>
  <c r="H68" i="11" s="1"/>
  <c r="H69" i="11" s="1"/>
  <c r="H70" i="11" s="1"/>
  <c r="H71" i="11" s="1"/>
  <c r="F63" i="11"/>
  <c r="E63" i="11"/>
  <c r="E62" i="11"/>
  <c r="F59" i="11"/>
  <c r="E59" i="11"/>
  <c r="F58" i="11"/>
  <c r="F56" i="11"/>
  <c r="F55" i="11"/>
  <c r="E55" i="11"/>
  <c r="E54" i="11"/>
  <c r="H53" i="11"/>
  <c r="H54" i="11" s="1"/>
  <c r="H55" i="11" s="1"/>
  <c r="H56" i="11" s="1"/>
  <c r="H57" i="11" s="1"/>
  <c r="H58" i="11" s="1"/>
  <c r="H59" i="11" s="1"/>
  <c r="H60" i="11" s="1"/>
  <c r="H61" i="11" s="1"/>
  <c r="E53" i="11"/>
  <c r="F51" i="11"/>
  <c r="E51" i="11"/>
  <c r="E50" i="11"/>
  <c r="E49" i="11"/>
  <c r="F47" i="11"/>
  <c r="E47" i="11"/>
  <c r="F46" i="11"/>
  <c r="E45" i="11"/>
  <c r="E44" i="11"/>
  <c r="H43" i="11"/>
  <c r="H44" i="11" s="1"/>
  <c r="H45" i="11" s="1"/>
  <c r="H46" i="11" s="1"/>
  <c r="H47" i="11" s="1"/>
  <c r="H48" i="11" s="1"/>
  <c r="H49" i="11" s="1"/>
  <c r="H50" i="11" s="1"/>
  <c r="H51" i="11" s="1"/>
  <c r="F43" i="11"/>
  <c r="E43" i="11"/>
  <c r="F42" i="11"/>
  <c r="F40" i="11"/>
  <c r="F39" i="11"/>
  <c r="E39" i="11"/>
  <c r="F38" i="11"/>
  <c r="F36" i="11"/>
  <c r="F35" i="11"/>
  <c r="E35" i="11"/>
  <c r="F34" i="11"/>
  <c r="H33" i="11"/>
  <c r="H34" i="11" s="1"/>
  <c r="H35" i="11" s="1"/>
  <c r="H36" i="11" s="1"/>
  <c r="H37" i="11" s="1"/>
  <c r="H38" i="11" s="1"/>
  <c r="H39" i="11" s="1"/>
  <c r="H40" i="11" s="1"/>
  <c r="H41" i="11" s="1"/>
  <c r="F32" i="11"/>
  <c r="F31" i="11"/>
  <c r="E31" i="11"/>
  <c r="F30" i="11"/>
  <c r="F28" i="11"/>
  <c r="F27" i="11"/>
  <c r="E27" i="11"/>
  <c r="E26" i="11"/>
  <c r="H23" i="11"/>
  <c r="H24" i="11" s="1"/>
  <c r="H25" i="11" s="1"/>
  <c r="H26" i="11" s="1"/>
  <c r="H27" i="11" s="1"/>
  <c r="H28" i="11" s="1"/>
  <c r="H29" i="11" s="1"/>
  <c r="H30" i="11" s="1"/>
  <c r="H31" i="11" s="1"/>
  <c r="F23" i="11"/>
  <c r="E23" i="11"/>
  <c r="E22" i="11"/>
  <c r="F21" i="11"/>
  <c r="E20" i="11"/>
  <c r="F19" i="11"/>
  <c r="E19" i="11"/>
  <c r="E18" i="11"/>
  <c r="F17" i="11"/>
  <c r="E16" i="11"/>
  <c r="F15" i="11"/>
  <c r="E15" i="11"/>
  <c r="E14" i="11"/>
  <c r="H13" i="11"/>
  <c r="H14" i="11" s="1"/>
  <c r="H15" i="11" s="1"/>
  <c r="H16" i="11" s="1"/>
  <c r="H17" i="11" s="1"/>
  <c r="H18" i="11" s="1"/>
  <c r="H19" i="11" s="1"/>
  <c r="H20" i="11" s="1"/>
  <c r="H21" i="11" s="1"/>
  <c r="F12" i="11"/>
  <c r="F60" i="11" l="1"/>
  <c r="F68" i="11"/>
  <c r="E25" i="11"/>
  <c r="E57" i="11"/>
  <c r="E61" i="11"/>
  <c r="E13" i="11"/>
  <c r="E24" i="11"/>
  <c r="F29" i="11"/>
  <c r="F33" i="11"/>
  <c r="E37" i="11"/>
  <c r="E41" i="11"/>
  <c r="E48" i="11"/>
  <c r="E52" i="11"/>
  <c r="R348" i="5"/>
  <c r="R350" i="5"/>
  <c r="R352" i="5"/>
  <c r="R356" i="5"/>
  <c r="R349" i="5"/>
  <c r="R353" i="5"/>
  <c r="R354" i="5"/>
  <c r="R347" i="5"/>
  <c r="Q248" i="2"/>
  <c r="Q247" i="2"/>
  <c r="Q246" i="2"/>
  <c r="Q245" i="2"/>
  <c r="Q244" i="2"/>
  <c r="Q243" i="2"/>
  <c r="Q242" i="2"/>
  <c r="Q241" i="2"/>
  <c r="Q240" i="2"/>
  <c r="R272" i="5"/>
  <c r="R271" i="5"/>
  <c r="R270" i="5"/>
  <c r="R269" i="5"/>
  <c r="R268" i="5"/>
  <c r="R267" i="5"/>
  <c r="R266" i="5"/>
  <c r="R265" i="5"/>
  <c r="R264" i="5"/>
  <c r="R251" i="5"/>
  <c r="R259" i="5"/>
  <c r="Q252" i="5"/>
  <c r="Q256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R273" i="5"/>
  <c r="Q273" i="5"/>
  <c r="Q272" i="5"/>
  <c r="Q271" i="5"/>
  <c r="Q270" i="5"/>
  <c r="Q269" i="5"/>
  <c r="Q268" i="5"/>
  <c r="Q266" i="5"/>
  <c r="Q264" i="5"/>
  <c r="R355" i="5" l="1"/>
  <c r="R351" i="5"/>
  <c r="Q189" i="2"/>
  <c r="Q185" i="2"/>
  <c r="Q191" i="2"/>
  <c r="Q187" i="2"/>
  <c r="Q183" i="2"/>
  <c r="Q190" i="2"/>
  <c r="Q186" i="2"/>
  <c r="Q188" i="2"/>
  <c r="Q184" i="2"/>
  <c r="Q182" i="2"/>
  <c r="R246" i="2"/>
  <c r="R242" i="2"/>
  <c r="R247" i="2"/>
  <c r="R243" i="2"/>
  <c r="R248" i="2"/>
  <c r="R244" i="2"/>
  <c r="R240" i="2"/>
  <c r="R245" i="2"/>
  <c r="R241" i="2"/>
  <c r="R239" i="2"/>
  <c r="R274" i="5"/>
  <c r="Q254" i="5"/>
  <c r="R256" i="5"/>
  <c r="Q267" i="5"/>
  <c r="R258" i="5"/>
  <c r="R254" i="5"/>
  <c r="R250" i="5"/>
  <c r="R257" i="5"/>
  <c r="R255" i="5"/>
  <c r="R253" i="5"/>
  <c r="Q265" i="5"/>
  <c r="Q250" i="5"/>
  <c r="R252" i="5"/>
  <c r="Q258" i="5"/>
  <c r="Q259" i="5"/>
  <c r="Q255" i="5"/>
  <c r="Q251" i="5"/>
  <c r="Q257" i="5"/>
  <c r="Q253" i="5"/>
  <c r="Q274" i="5"/>
  <c r="C57" i="23" l="1"/>
  <c r="H55" i="23" s="1"/>
  <c r="S350" i="5"/>
  <c r="S356" i="5"/>
  <c r="S353" i="5"/>
  <c r="S349" i="5"/>
  <c r="S347" i="5"/>
  <c r="S351" i="5"/>
  <c r="S352" i="5"/>
  <c r="S355" i="5"/>
  <c r="S348" i="5"/>
  <c r="S354" i="5"/>
  <c r="R260" i="5"/>
  <c r="Q260" i="5"/>
  <c r="N161" i="5" l="1"/>
  <c r="M161" i="5"/>
  <c r="H161" i="5"/>
  <c r="P161" i="5"/>
  <c r="L161" i="5"/>
  <c r="O161" i="5"/>
  <c r="K161" i="5"/>
  <c r="J161" i="5"/>
  <c r="F161" i="5"/>
  <c r="G161" i="5"/>
  <c r="I161" i="5"/>
  <c r="L174" i="5"/>
  <c r="P174" i="5"/>
  <c r="H174" i="5"/>
  <c r="G174" i="5"/>
  <c r="K174" i="5"/>
  <c r="O174" i="5"/>
  <c r="F174" i="5"/>
  <c r="J174" i="5"/>
  <c r="N174" i="5"/>
  <c r="R164" i="5"/>
  <c r="I174" i="5"/>
  <c r="M174" i="5"/>
  <c r="R165" i="5"/>
  <c r="R166" i="5"/>
  <c r="R167" i="5"/>
  <c r="R168" i="5"/>
  <c r="R169" i="5"/>
  <c r="R170" i="5"/>
  <c r="R171" i="5"/>
  <c r="R172" i="5"/>
  <c r="R173" i="5"/>
  <c r="Q165" i="5"/>
  <c r="Q167" i="5"/>
  <c r="Q169" i="5"/>
  <c r="Q171" i="5"/>
  <c r="Q173" i="5"/>
  <c r="Q164" i="5"/>
  <c r="Q166" i="5"/>
  <c r="Q168" i="5"/>
  <c r="Q170" i="5"/>
  <c r="Q172" i="5"/>
  <c r="E174" i="5"/>
  <c r="R159" i="5"/>
  <c r="R155" i="5"/>
  <c r="R151" i="5"/>
  <c r="R157" i="5"/>
  <c r="R153" i="5"/>
  <c r="R154" i="5"/>
  <c r="R160" i="5"/>
  <c r="R156" i="5"/>
  <c r="R152" i="5"/>
  <c r="R158" i="5"/>
  <c r="Q151" i="5"/>
  <c r="Q153" i="5"/>
  <c r="Q155" i="5"/>
  <c r="Q157" i="5"/>
  <c r="Q159" i="5"/>
  <c r="E161" i="5"/>
  <c r="Q152" i="5"/>
  <c r="Q154" i="5"/>
  <c r="Q156" i="5"/>
  <c r="Q158" i="5"/>
  <c r="Q160" i="5"/>
  <c r="R174" i="5" l="1"/>
  <c r="Q174" i="5"/>
  <c r="Q161" i="5"/>
  <c r="R161" i="5"/>
  <c r="R24" i="5" l="1"/>
  <c r="R23" i="5"/>
  <c r="R22" i="5"/>
  <c r="R21" i="5"/>
  <c r="R20" i="5"/>
  <c r="R19" i="5"/>
  <c r="R18" i="5"/>
  <c r="R17" i="5"/>
  <c r="R16" i="5"/>
  <c r="R15" i="5"/>
  <c r="Q24" i="5"/>
  <c r="Q23" i="5"/>
  <c r="Q22" i="5"/>
  <c r="Q21" i="5"/>
  <c r="Q20" i="5"/>
  <c r="Q19" i="5"/>
  <c r="Q18" i="5"/>
  <c r="Q17" i="5"/>
  <c r="Q15" i="5"/>
  <c r="G31" i="9"/>
  <c r="G30" i="9"/>
  <c r="G29" i="9"/>
  <c r="G28" i="9"/>
  <c r="G27" i="9"/>
  <c r="G11" i="9"/>
  <c r="G10" i="9"/>
  <c r="G9" i="9"/>
  <c r="G8" i="9"/>
  <c r="G7" i="9"/>
  <c r="G106" i="5"/>
  <c r="H106" i="5"/>
  <c r="I106" i="5"/>
  <c r="K106" i="5"/>
  <c r="L106" i="5"/>
  <c r="M106" i="5"/>
  <c r="O106" i="5"/>
  <c r="F106" i="5"/>
  <c r="J106" i="5"/>
  <c r="N106" i="5"/>
  <c r="E106" i="5"/>
  <c r="R106" i="5" s="1"/>
  <c r="F134" i="5"/>
  <c r="G134" i="5"/>
  <c r="H134" i="5"/>
  <c r="I134" i="5"/>
  <c r="J134" i="5"/>
  <c r="K134" i="5"/>
  <c r="L134" i="5"/>
  <c r="M134" i="5"/>
  <c r="N134" i="5"/>
  <c r="O134" i="5"/>
  <c r="P134" i="5"/>
  <c r="E134" i="5"/>
  <c r="R134" i="5" s="1"/>
  <c r="F148" i="5"/>
  <c r="G148" i="5"/>
  <c r="H148" i="5"/>
  <c r="I148" i="5"/>
  <c r="J148" i="5"/>
  <c r="K148" i="5"/>
  <c r="L148" i="5"/>
  <c r="M148" i="5"/>
  <c r="N148" i="5"/>
  <c r="O148" i="5"/>
  <c r="P148" i="5"/>
  <c r="E148" i="5"/>
  <c r="R148" i="5" s="1"/>
  <c r="R25" i="5" l="1"/>
  <c r="Q25" i="5"/>
  <c r="Q16" i="5"/>
  <c r="Q11" i="5"/>
  <c r="Q7" i="5"/>
  <c r="Q10" i="5"/>
  <c r="Q6" i="5"/>
  <c r="Q9" i="5"/>
  <c r="Q5" i="5"/>
  <c r="Q12" i="5"/>
  <c r="Q8" i="5"/>
  <c r="Q4" i="5"/>
  <c r="Q3" i="5"/>
  <c r="R11" i="5"/>
  <c r="R6" i="5"/>
  <c r="R9" i="5"/>
  <c r="R5" i="5"/>
  <c r="R7" i="5"/>
  <c r="R10" i="5"/>
  <c r="R12" i="5"/>
  <c r="R8" i="5"/>
  <c r="R4" i="5"/>
  <c r="R3" i="5"/>
  <c r="G37" i="9"/>
  <c r="G40" i="9"/>
  <c r="G41" i="9"/>
  <c r="G39" i="9"/>
  <c r="G38" i="9"/>
  <c r="G20" i="9"/>
  <c r="G17" i="9"/>
  <c r="G18" i="9"/>
  <c r="G21" i="9"/>
  <c r="G19" i="9"/>
  <c r="P106" i="5"/>
  <c r="N120" i="5"/>
  <c r="J120" i="5"/>
  <c r="F120" i="5"/>
  <c r="P120" i="5"/>
  <c r="L120" i="5"/>
  <c r="H120" i="5"/>
  <c r="O120" i="5"/>
  <c r="K120" i="5"/>
  <c r="G120" i="5"/>
  <c r="E120" i="5"/>
  <c r="M120" i="5"/>
  <c r="I120" i="5"/>
  <c r="R11" i="2"/>
  <c r="R10" i="2"/>
  <c r="R8" i="2"/>
  <c r="R9" i="2"/>
  <c r="R12" i="2"/>
  <c r="R120" i="5" l="1"/>
  <c r="Q13" i="5"/>
  <c r="R13" i="5"/>
  <c r="R4" i="2" l="1"/>
  <c r="R5" i="2"/>
  <c r="R6" i="2"/>
  <c r="R7" i="2"/>
  <c r="B52" i="23" l="1"/>
  <c r="H52" i="23" s="1"/>
  <c r="G3" i="9"/>
  <c r="G4" i="9"/>
  <c r="G5" i="9"/>
  <c r="G6" i="9"/>
  <c r="G12" i="9"/>
  <c r="G13" i="9"/>
  <c r="G14" i="9"/>
  <c r="G15" i="9"/>
  <c r="G16" i="9"/>
  <c r="G22" i="9"/>
  <c r="G23" i="9"/>
  <c r="G24" i="9"/>
  <c r="G25" i="9"/>
  <c r="G26" i="9"/>
  <c r="G32" i="9"/>
  <c r="G33" i="9"/>
  <c r="G34" i="9"/>
  <c r="G35" i="9"/>
  <c r="G36" i="9"/>
  <c r="G2" i="9"/>
</calcChain>
</file>

<file path=xl/sharedStrings.xml><?xml version="1.0" encoding="utf-8"?>
<sst xmlns="http://schemas.openxmlformats.org/spreadsheetml/2006/main" count="8726" uniqueCount="211">
  <si>
    <t>Revenue</t>
  </si>
  <si>
    <t>Efficiency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</si>
  <si>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</si>
  <si>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</si>
  <si>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</si>
  <si>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</si>
  <si>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</si>
  <si>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</si>
  <si>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</si>
  <si>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</si>
  <si>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</si>
  <si>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</si>
  <si>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</si>
  <si>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</si>
  <si>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</si>
  <si>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Total</t>
  </si>
  <si>
    <t>Turnover Rate</t>
  </si>
  <si>
    <t>Plan</t>
  </si>
  <si>
    <t>Actual</t>
  </si>
  <si>
    <t>Var</t>
  </si>
  <si>
    <t>G Profit</t>
  </si>
  <si>
    <t>Selection</t>
  </si>
  <si>
    <t>Month #</t>
  </si>
  <si>
    <t>Dept</t>
  </si>
  <si>
    <t>CY</t>
  </si>
  <si>
    <t>Projects</t>
  </si>
  <si>
    <t>Risks</t>
  </si>
  <si>
    <t>Offices</t>
  </si>
  <si>
    <t>ROI</t>
  </si>
  <si>
    <t>ROA</t>
  </si>
  <si>
    <t>YTD</t>
  </si>
  <si>
    <t>Type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</si>
  <si>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</si>
  <si>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</si>
  <si>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</si>
  <si>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</si>
  <si>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</si>
  <si>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</si>
  <si>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</si>
  <si>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</si>
  <si>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</si>
  <si>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</si>
  <si>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Jun</t>
  </si>
  <si>
    <t>Expense</t>
  </si>
  <si>
    <t>Description</t>
  </si>
  <si>
    <t>Region</t>
  </si>
  <si>
    <t>Net Clients</t>
  </si>
  <si>
    <t>City</t>
  </si>
  <si>
    <t>C Format</t>
  </si>
  <si>
    <t>Leads</t>
  </si>
  <si>
    <t>Target</t>
  </si>
  <si>
    <t>&gt; target</t>
  </si>
  <si>
    <t>&lt; target</t>
  </si>
  <si>
    <t>Y</t>
  </si>
  <si>
    <t>Project Completions Plan</t>
  </si>
  <si>
    <t>Rank</t>
  </si>
  <si>
    <t>Month</t>
  </si>
  <si>
    <t>Mth No</t>
  </si>
  <si>
    <t>Short Mth</t>
  </si>
  <si>
    <t>Sound</t>
  </si>
  <si>
    <t>Drone</t>
  </si>
  <si>
    <t>Laptop</t>
  </si>
  <si>
    <t>Phone</t>
  </si>
  <si>
    <t>Europe</t>
  </si>
  <si>
    <t>Africa</t>
  </si>
  <si>
    <t>Asia Pac</t>
  </si>
  <si>
    <t>USA</t>
  </si>
  <si>
    <t>Canada</t>
  </si>
  <si>
    <t>Australia</t>
  </si>
  <si>
    <t>China</t>
  </si>
  <si>
    <t>India</t>
  </si>
  <si>
    <t>France</t>
  </si>
  <si>
    <t>Germany</t>
  </si>
  <si>
    <t>Facebook</t>
  </si>
  <si>
    <t>Followers</t>
  </si>
  <si>
    <t>Twitter</t>
  </si>
  <si>
    <t>Youtube</t>
  </si>
  <si>
    <t>Instagram</t>
  </si>
  <si>
    <t>LinkedIn</t>
  </si>
  <si>
    <t>Average</t>
  </si>
  <si>
    <t>Resellers CY</t>
  </si>
  <si>
    <t>Resellers PY</t>
  </si>
  <si>
    <t>Market Cap</t>
  </si>
  <si>
    <t>Market Share</t>
  </si>
  <si>
    <t>Products</t>
  </si>
  <si>
    <t>Lines</t>
  </si>
  <si>
    <t>Regions</t>
  </si>
  <si>
    <t>Americas</t>
  </si>
  <si>
    <t>England</t>
  </si>
  <si>
    <t>Scotland</t>
  </si>
  <si>
    <t>Wales</t>
  </si>
  <si>
    <t>Ireland</t>
  </si>
  <si>
    <t>Italy</t>
  </si>
  <si>
    <t>Spain</t>
  </si>
  <si>
    <t>Greece</t>
  </si>
  <si>
    <t>Portugal</t>
  </si>
  <si>
    <t>Mexico</t>
  </si>
  <si>
    <t>Columbia</t>
  </si>
  <si>
    <t>Brazil</t>
  </si>
  <si>
    <t>Chile</t>
  </si>
  <si>
    <t>Venezuala</t>
  </si>
  <si>
    <t>Cuba</t>
  </si>
  <si>
    <t>Uraguay</t>
  </si>
  <si>
    <t>Argentina</t>
  </si>
  <si>
    <t>New Zealand</t>
  </si>
  <si>
    <t>Hong Kong</t>
  </si>
  <si>
    <t>Pakistan</t>
  </si>
  <si>
    <t>Bangladesh</t>
  </si>
  <si>
    <t>Vietnam</t>
  </si>
  <si>
    <t>Cambodia</t>
  </si>
  <si>
    <t>Laos</t>
  </si>
  <si>
    <t>Country</t>
  </si>
  <si>
    <t>South Africa</t>
  </si>
  <si>
    <t>Zimbabwe</t>
  </si>
  <si>
    <t>Nigeria</t>
  </si>
  <si>
    <t>Kenya</t>
  </si>
  <si>
    <t>Algeria</t>
  </si>
  <si>
    <t>Ethiopia</t>
  </si>
  <si>
    <t>Tunisia</t>
  </si>
  <si>
    <t>Libya</t>
  </si>
  <si>
    <t>Egypt</t>
  </si>
  <si>
    <t>Mauritius</t>
  </si>
  <si>
    <t>Footfall Change Prior Yr</t>
  </si>
  <si>
    <t>FTE</t>
  </si>
  <si>
    <t>Footfall</t>
  </si>
  <si>
    <t>PY</t>
  </si>
  <si>
    <t>Top 5</t>
  </si>
  <si>
    <t>Bottom 5</t>
  </si>
  <si>
    <t>Selection Ffall</t>
  </si>
  <si>
    <t>Desc</t>
  </si>
  <si>
    <t>Bounce Rate</t>
  </si>
  <si>
    <t>Current Yr</t>
  </si>
  <si>
    <t>Prior Yr</t>
  </si>
  <si>
    <t>Social</t>
  </si>
  <si>
    <t>IP Location</t>
  </si>
  <si>
    <t>Date</t>
  </si>
  <si>
    <t>Month No</t>
  </si>
  <si>
    <t>Total Hits</t>
  </si>
  <si>
    <t>Mth Total</t>
  </si>
  <si>
    <t>Actualive Users</t>
  </si>
  <si>
    <t>Project Completions Actual</t>
  </si>
  <si>
    <t>Actualive</t>
  </si>
  <si>
    <t>REGION</t>
  </si>
  <si>
    <t>countaries</t>
  </si>
  <si>
    <t>type</t>
  </si>
  <si>
    <t>Desciption</t>
  </si>
  <si>
    <t xml:space="preserve">Actual </t>
  </si>
  <si>
    <t>Asia_Pac</t>
  </si>
  <si>
    <t>New_Zealand</t>
  </si>
  <si>
    <t>South_Africa</t>
  </si>
  <si>
    <t>ACTUAL</t>
  </si>
  <si>
    <t>REVENUE</t>
  </si>
  <si>
    <t>EXPENSE</t>
  </si>
  <si>
    <t>PLAN</t>
  </si>
  <si>
    <t>%</t>
  </si>
  <si>
    <t>YTD(ACTUAL + PLANNED)</t>
  </si>
  <si>
    <t>D/R</t>
  </si>
  <si>
    <t>SOCIAL MEDIA DASHBOARD</t>
  </si>
  <si>
    <t>months</t>
  </si>
  <si>
    <t>SOUND</t>
  </si>
  <si>
    <t>LAPTOP</t>
  </si>
  <si>
    <t>PHONE</t>
  </si>
  <si>
    <t>DRONE</t>
  </si>
  <si>
    <t>VAR</t>
  </si>
  <si>
    <t>ranks</t>
  </si>
  <si>
    <t>sound</t>
  </si>
  <si>
    <t>actual</t>
  </si>
  <si>
    <t>target</t>
  </si>
  <si>
    <t>&lt;target</t>
  </si>
  <si>
    <t>&gt;target</t>
  </si>
  <si>
    <t>WEBVISITS</t>
  </si>
  <si>
    <t xml:space="preserve">     is at the top in terms of </t>
  </si>
  <si>
    <t>laptop</t>
  </si>
  <si>
    <t>phone</t>
  </si>
  <si>
    <t>drone</t>
  </si>
  <si>
    <t>TARGET CITY WISE</t>
  </si>
  <si>
    <t>Market share</t>
  </si>
  <si>
    <t>REGION WISE MARKET SHARE IN EACH MONTH</t>
  </si>
  <si>
    <t xml:space="preserve">REGION </t>
  </si>
  <si>
    <t>Market cap</t>
  </si>
  <si>
    <t>REGION WISE MARKET CAPITALIZATION IN EACH MONTH</t>
  </si>
  <si>
    <t>current year bounce rate</t>
  </si>
  <si>
    <t>GADGETS</t>
  </si>
  <si>
    <t>STATS</t>
  </si>
  <si>
    <t>FINNACE FIELDS</t>
  </si>
  <si>
    <t>REGIONS</t>
  </si>
  <si>
    <t>TARGET PARAMETERS</t>
  </si>
  <si>
    <t>prior year bounce rate</t>
  </si>
  <si>
    <t>actual projects</t>
  </si>
  <si>
    <t>COUNTRIES</t>
  </si>
  <si>
    <t>Month wise bounce rate in each country</t>
  </si>
  <si>
    <t xml:space="preserve"> CURRENT YEAr </t>
  </si>
  <si>
    <t xml:space="preserve">prior YEAR </t>
  </si>
  <si>
    <t>PRIOR</t>
  </si>
  <si>
    <t>CURRENT</t>
  </si>
  <si>
    <t>planned projects</t>
  </si>
  <si>
    <t>plan</t>
  </si>
  <si>
    <t>FINANCES (revenue,expense,roi,roa)</t>
  </si>
  <si>
    <t>americas</t>
  </si>
  <si>
    <t>ACTIVE USERS per YEAR IN EVERY FIELD REGION WISE</t>
  </si>
  <si>
    <t xml:space="preserve"> FOLLOWERS EVERY MONTH </t>
  </si>
  <si>
    <t>Average of ACTIVE USERS AND FOLLOWERS</t>
  </si>
  <si>
    <t>top</t>
  </si>
  <si>
    <t xml:space="preserve">People of </t>
  </si>
  <si>
    <t>are visiting more through sounds</t>
  </si>
  <si>
    <t>are visiting more through Laptops</t>
  </si>
  <si>
    <t>are visiting more through Phone</t>
  </si>
  <si>
    <t>are visiting more through Drones</t>
  </si>
  <si>
    <t>actual project completion</t>
  </si>
  <si>
    <t>planned project completion graph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</si>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</sst>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%"/>
    <numFmt numFmtId="167" formatCode="[$$-409]#,##0.00"/>
    <numFmt numFmtId="168" formatCode="_-&quot;$&quot;* #,##0_-;\-&quot;$&quot;* #,##0_-;_-&quot;$&quot;* &quot;-&quot;??_-;_-@_-"/>
    <numFmt numFmtId="169" formatCode="_-* #,##0_-;\-* #,##0_-;_-* &quot;-&quot;??_-;_-@_-"/>
    <numFmt numFmtId="170" formatCode="0.0"/>
  </numFmts>
  <fonts count="3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sz val="8"/>
      <color rgb="FF000000"/>
      <name val="Segoe UI"/>
      <family val="2"/>
    </font>
    <font>
      <b/>
      <sz val="26"/>
      <color theme="0"/>
      <name val="Bahnschrift Light Condensed"/>
      <family val="2"/>
    </font>
    <font>
      <b/>
      <sz val="36"/>
      <color theme="0"/>
      <name val="Bahnschrift Light Condensed"/>
      <family val="2"/>
    </font>
    <font>
      <sz val="11"/>
      <color theme="4" tint="-0.249977111117893"/>
      <name val="Calibri"/>
      <family val="2"/>
      <charset val="162"/>
      <scheme val="minor"/>
    </font>
    <font>
      <sz val="11"/>
      <color theme="5" tint="-0.249977111117893"/>
      <name val="Calibri"/>
      <family val="2"/>
      <charset val="162"/>
      <scheme val="minor"/>
    </font>
    <font>
      <sz val="11"/>
      <color theme="6" tint="-0.249977111117893"/>
      <name val="Calibri"/>
      <family val="2"/>
      <charset val="162"/>
      <scheme val="minor"/>
    </font>
    <font>
      <sz val="11"/>
      <color theme="7"/>
      <name val="Calibri"/>
      <family val="2"/>
      <charset val="162"/>
      <scheme val="minor"/>
    </font>
    <font>
      <sz val="18"/>
      <color theme="1"/>
      <name val="Calibri"/>
      <family val="2"/>
      <scheme val="minor"/>
    </font>
    <font>
      <b/>
      <i/>
      <sz val="24"/>
      <color theme="1"/>
      <name val="Times New Roman"/>
      <family val="1"/>
    </font>
    <font>
      <b/>
      <sz val="22"/>
      <color theme="1"/>
      <name val="Algerian"/>
      <family val="5"/>
    </font>
    <font>
      <sz val="20"/>
      <color theme="1"/>
      <name val="Algerian"/>
      <family val="5"/>
    </font>
    <font>
      <b/>
      <sz val="20"/>
      <color theme="1"/>
      <name val="Algerian"/>
      <family val="5"/>
    </font>
    <font>
      <b/>
      <sz val="18"/>
      <color theme="1"/>
      <name val="Algerian"/>
      <family val="5"/>
    </font>
    <font>
      <b/>
      <i/>
      <sz val="24"/>
      <color theme="0"/>
      <name val="Times New Roman"/>
      <family val="1"/>
    </font>
    <font>
      <sz val="18"/>
      <color theme="1"/>
      <name val="Algerian"/>
      <family val="5"/>
    </font>
    <font>
      <sz val="18"/>
      <color theme="0"/>
      <name val="Calibri"/>
      <family val="2"/>
      <scheme val="minor"/>
    </font>
    <font>
      <i/>
      <u/>
      <sz val="20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7" tint="0.59999389629810485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16"/>
      <color theme="1"/>
      <name val="Algerian"/>
      <family val="5"/>
    </font>
    <font>
      <shadow/>
      <sz val="18"/>
      <color theme="1"/>
      <name val="Algerian"/>
      <family val="5"/>
    </font>
    <font>
      <sz val="20"/>
      <color theme="1"/>
      <name val="Calibri"/>
      <family val="2"/>
      <charset val="162"/>
      <scheme val="minor"/>
    </font>
    <font>
      <b/>
      <sz val="18"/>
      <color theme="0"/>
      <name val="Bahnschrift Light Condensed"/>
      <family val="2"/>
    </font>
    <font>
      <b/>
      <sz val="18"/>
      <color theme="4"/>
      <name val="Bahnschrift Light Condensed"/>
      <family val="2"/>
    </font>
    <font>
      <b/>
      <sz val="18"/>
      <color theme="5"/>
      <name val="Bahnschrift Light Condensed"/>
      <family val="2"/>
    </font>
    <font>
      <b/>
      <sz val="18"/>
      <color theme="6"/>
      <name val="Bahnschrift Light Condensed"/>
      <family val="2"/>
    </font>
    <font>
      <b/>
      <sz val="18"/>
      <color theme="7"/>
      <name val="Bahnschrift Light Condensed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163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0" borderId="0" xfId="0" applyFill="1"/>
    <xf numFmtId="0" fontId="0" fillId="2" borderId="0" xfId="0" applyFill="1"/>
    <xf numFmtId="167" fontId="0" fillId="0" borderId="0" xfId="0" applyNumberFormat="1"/>
    <xf numFmtId="166" fontId="0" fillId="0" borderId="0" xfId="1" applyNumberFormat="1" applyFont="1"/>
    <xf numFmtId="0" fontId="4" fillId="3" borderId="0" xfId="0" applyFont="1" applyFill="1" applyAlignment="1">
      <alignment horizontal="right"/>
    </xf>
    <xf numFmtId="0" fontId="4" fillId="4" borderId="0" xfId="0" applyFont="1" applyFill="1"/>
    <xf numFmtId="0" fontId="3" fillId="3" borderId="0" xfId="0" applyFont="1" applyFill="1" applyAlignment="1">
      <alignment horizontal="right"/>
    </xf>
    <xf numFmtId="168" fontId="6" fillId="0" borderId="0" xfId="3" applyNumberFormat="1" applyFont="1"/>
    <xf numFmtId="0" fontId="4" fillId="3" borderId="0" xfId="0" applyFont="1" applyFill="1"/>
    <xf numFmtId="0" fontId="5" fillId="0" borderId="0" xfId="0" applyFont="1" applyFill="1"/>
    <xf numFmtId="165" fontId="0" fillId="0" borderId="0" xfId="2" applyFont="1"/>
    <xf numFmtId="169" fontId="0" fillId="0" borderId="0" xfId="2" applyNumberFormat="1" applyFont="1"/>
    <xf numFmtId="0" fontId="3" fillId="3" borderId="0" xfId="0" applyFont="1" applyFill="1"/>
    <xf numFmtId="10" fontId="0" fillId="0" borderId="0" xfId="0" applyNumberFormat="1"/>
    <xf numFmtId="166" fontId="0" fillId="0" borderId="0" xfId="0" applyNumberFormat="1"/>
    <xf numFmtId="165" fontId="0" fillId="0" borderId="0" xfId="0" applyNumberFormat="1"/>
    <xf numFmtId="170" fontId="0" fillId="0" borderId="0" xfId="0" applyNumberFormat="1"/>
    <xf numFmtId="169" fontId="6" fillId="0" borderId="0" xfId="2" applyNumberFormat="1" applyFont="1"/>
    <xf numFmtId="0" fontId="7" fillId="0" borderId="0" xfId="4"/>
    <xf numFmtId="0" fontId="3" fillId="5" borderId="3" xfId="4" applyFont="1" applyFill="1" applyBorder="1" applyAlignment="1">
      <alignment horizontal="center"/>
    </xf>
    <xf numFmtId="0" fontId="3" fillId="6" borderId="3" xfId="4" applyFont="1" applyFill="1" applyBorder="1" applyAlignment="1">
      <alignment horizontal="center"/>
    </xf>
    <xf numFmtId="0" fontId="3" fillId="7" borderId="3" xfId="4" applyFont="1" applyFill="1" applyBorder="1" applyAlignment="1">
      <alignment horizontal="center"/>
    </xf>
    <xf numFmtId="9" fontId="0" fillId="0" borderId="1" xfId="5" applyFont="1" applyFill="1" applyBorder="1" applyAlignment="1">
      <alignment horizontal="center"/>
    </xf>
    <xf numFmtId="9" fontId="0" fillId="0" borderId="2" xfId="5" applyFont="1" applyFill="1" applyBorder="1" applyAlignment="1">
      <alignment horizontal="center"/>
    </xf>
    <xf numFmtId="166" fontId="6" fillId="0" borderId="0" xfId="1" applyNumberFormat="1" applyFont="1"/>
    <xf numFmtId="0" fontId="7" fillId="0" borderId="0" xfId="4" applyFont="1" applyFill="1" applyBorder="1"/>
    <xf numFmtId="0" fontId="8" fillId="0" borderId="0" xfId="0" applyFont="1"/>
    <xf numFmtId="0" fontId="5" fillId="2" borderId="0" xfId="0" applyFont="1" applyFill="1" applyAlignment="1">
      <alignment horizontal="left"/>
    </xf>
    <xf numFmtId="10" fontId="0" fillId="0" borderId="0" xfId="1" applyNumberFormat="1" applyFont="1"/>
    <xf numFmtId="169" fontId="4" fillId="3" borderId="0" xfId="2" applyNumberFormat="1" applyFont="1" applyFill="1" applyAlignment="1">
      <alignment horizontal="right"/>
    </xf>
    <xf numFmtId="169" fontId="3" fillId="3" borderId="0" xfId="2" applyNumberFormat="1" applyFont="1" applyFill="1" applyAlignment="1">
      <alignment horizontal="right"/>
    </xf>
    <xf numFmtId="0" fontId="4" fillId="8" borderId="0" xfId="0" applyFont="1" applyFill="1" applyAlignment="1">
      <alignment horizontal="right"/>
    </xf>
    <xf numFmtId="0" fontId="9" fillId="3" borderId="0" xfId="0" applyFont="1" applyFill="1"/>
    <xf numFmtId="169" fontId="0" fillId="0" borderId="0" xfId="2" applyNumberFormat="1" applyFont="1" applyFill="1"/>
    <xf numFmtId="169" fontId="6" fillId="0" borderId="0" xfId="0" applyNumberFormat="1" applyFont="1"/>
    <xf numFmtId="14" fontId="0" fillId="0" borderId="0" xfId="0" applyNumberFormat="1"/>
    <xf numFmtId="14" fontId="4" fillId="3" borderId="0" xfId="0" applyNumberFormat="1" applyFont="1" applyFill="1"/>
    <xf numFmtId="0" fontId="0" fillId="0" borderId="0" xfId="0" applyFont="1" applyFill="1"/>
    <xf numFmtId="0" fontId="0" fillId="0" borderId="0" xfId="0" applyFont="1"/>
    <xf numFmtId="0" fontId="0" fillId="0" borderId="4" xfId="0" applyFont="1" applyBorder="1"/>
    <xf numFmtId="0" fontId="0" fillId="0" borderId="0" xfId="0" applyFont="1" applyFill="1" applyBorder="1"/>
    <xf numFmtId="0" fontId="0" fillId="9" borderId="4" xfId="0" applyFont="1" applyFill="1" applyBorder="1"/>
    <xf numFmtId="0" fontId="0" fillId="9" borderId="6" xfId="0" applyFont="1" applyFill="1" applyBorder="1"/>
    <xf numFmtId="0" fontId="0" fillId="10" borderId="4" xfId="0" applyFont="1" applyFill="1" applyBorder="1"/>
    <xf numFmtId="0" fontId="0" fillId="11" borderId="4" xfId="0" applyFont="1" applyFill="1" applyBorder="1"/>
    <xf numFmtId="0" fontId="0" fillId="11" borderId="6" xfId="0" applyFont="1" applyFill="1" applyBorder="1"/>
    <xf numFmtId="0" fontId="0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11" borderId="7" xfId="0" applyFont="1" applyFill="1" applyBorder="1"/>
    <xf numFmtId="0" fontId="0" fillId="0" borderId="0" xfId="0" applyFont="1" applyBorder="1"/>
    <xf numFmtId="0" fontId="0" fillId="3" borderId="5" xfId="0" applyFont="1" applyFill="1" applyBorder="1"/>
    <xf numFmtId="0" fontId="0" fillId="3" borderId="0" xfId="0" applyFont="1" applyFill="1"/>
    <xf numFmtId="0" fontId="0" fillId="12" borderId="0" xfId="0" applyFont="1" applyFill="1"/>
    <xf numFmtId="10" fontId="0" fillId="0" borderId="0" xfId="0" applyNumberFormat="1" applyFont="1"/>
    <xf numFmtId="0" fontId="0" fillId="0" borderId="0" xfId="0" applyFont="1" applyFill="1" applyAlignment="1"/>
    <xf numFmtId="0" fontId="0" fillId="14" borderId="0" xfId="0" applyFont="1" applyFill="1"/>
    <xf numFmtId="10" fontId="0" fillId="0" borderId="0" xfId="0" applyNumberFormat="1" applyFont="1" applyFill="1"/>
    <xf numFmtId="2" fontId="0" fillId="0" borderId="0" xfId="0" applyNumberFormat="1" applyFont="1" applyFill="1"/>
    <xf numFmtId="10" fontId="0" fillId="0" borderId="0" xfId="0" applyNumberFormat="1" applyFont="1" applyFill="1" applyAlignment="1">
      <alignment horizontal="right"/>
    </xf>
    <xf numFmtId="0" fontId="0" fillId="10" borderId="0" xfId="0" applyFont="1" applyFill="1" applyBorder="1"/>
    <xf numFmtId="0" fontId="0" fillId="11" borderId="0" xfId="0" applyFont="1" applyFill="1" applyBorder="1"/>
    <xf numFmtId="0" fontId="0" fillId="13" borderId="0" xfId="0" applyFont="1" applyFill="1" applyAlignment="1"/>
    <xf numFmtId="0" fontId="0" fillId="16" borderId="0" xfId="0" applyFill="1"/>
    <xf numFmtId="0" fontId="0" fillId="16" borderId="0" xfId="0" applyFill="1" applyAlignment="1">
      <alignment horizontal="center"/>
    </xf>
    <xf numFmtId="0" fontId="0" fillId="17" borderId="0" xfId="0" applyFont="1" applyFill="1" applyAlignment="1">
      <alignment horizontal="right"/>
    </xf>
    <xf numFmtId="0" fontId="0" fillId="17" borderId="0" xfId="0" applyFont="1" applyFill="1"/>
    <xf numFmtId="0" fontId="0" fillId="17" borderId="0" xfId="0" applyFill="1"/>
    <xf numFmtId="0" fontId="0" fillId="13" borderId="0" xfId="0" applyFont="1" applyFill="1"/>
    <xf numFmtId="0" fontId="11" fillId="18" borderId="0" xfId="0" applyFont="1" applyFill="1" applyAlignment="1"/>
    <xf numFmtId="0" fontId="12" fillId="18" borderId="0" xfId="0" applyFont="1" applyFill="1" applyAlignment="1"/>
    <xf numFmtId="0" fontId="0" fillId="18" borderId="0" xfId="0" applyFill="1"/>
    <xf numFmtId="0" fontId="0" fillId="18" borderId="0" xfId="0" applyFont="1" applyFill="1" applyAlignment="1">
      <alignment horizontal="right"/>
    </xf>
    <xf numFmtId="0" fontId="5" fillId="18" borderId="0" xfId="0" applyFont="1" applyFill="1"/>
    <xf numFmtId="0" fontId="4" fillId="18" borderId="0" xfId="0" applyFont="1" applyFill="1" applyAlignment="1">
      <alignment horizontal="right"/>
    </xf>
    <xf numFmtId="0" fontId="8" fillId="18" borderId="0" xfId="0" applyFont="1" applyFill="1"/>
    <xf numFmtId="0" fontId="4" fillId="0" borderId="0" xfId="0" applyFont="1" applyFill="1" applyAlignment="1">
      <alignment horizontal="right"/>
    </xf>
    <xf numFmtId="0" fontId="0" fillId="18" borderId="0" xfId="0" applyFont="1" applyFill="1"/>
    <xf numFmtId="0" fontId="4" fillId="0" borderId="0" xfId="0" applyFont="1"/>
    <xf numFmtId="0" fontId="4" fillId="19" borderId="0" xfId="0" applyFont="1" applyFill="1"/>
    <xf numFmtId="0" fontId="0" fillId="20" borderId="4" xfId="0" applyFont="1" applyFill="1" applyBorder="1"/>
    <xf numFmtId="0" fontId="0" fillId="20" borderId="4" xfId="0" applyFill="1" applyBorder="1"/>
    <xf numFmtId="9" fontId="0" fillId="0" borderId="0" xfId="1" applyFont="1" applyFill="1" applyBorder="1"/>
    <xf numFmtId="0" fontId="0" fillId="0" borderId="0" xfId="0" applyFill="1" applyBorder="1"/>
    <xf numFmtId="0" fontId="0" fillId="20" borderId="6" xfId="0" applyFont="1" applyFill="1" applyBorder="1"/>
    <xf numFmtId="0" fontId="18" fillId="16" borderId="0" xfId="0" applyFont="1" applyFill="1" applyAlignment="1"/>
    <xf numFmtId="0" fontId="7" fillId="21" borderId="0" xfId="4" applyFont="1" applyFill="1" applyBorder="1"/>
    <xf numFmtId="0" fontId="4" fillId="21" borderId="0" xfId="0" applyFont="1" applyFill="1" applyAlignment="1">
      <alignment horizontal="right"/>
    </xf>
    <xf numFmtId="0" fontId="0" fillId="20" borderId="0" xfId="0" applyFont="1" applyFill="1" applyBorder="1"/>
    <xf numFmtId="10" fontId="0" fillId="0" borderId="0" xfId="0" applyNumberFormat="1" applyFont="1" applyBorder="1"/>
    <xf numFmtId="9" fontId="0" fillId="0" borderId="0" xfId="1" applyFont="1" applyBorder="1"/>
    <xf numFmtId="0" fontId="0" fillId="22" borderId="0" xfId="0" applyFont="1" applyFill="1" applyAlignment="1">
      <alignment horizontal="right"/>
    </xf>
    <xf numFmtId="0" fontId="1" fillId="0" borderId="0" xfId="4" applyFont="1" applyFill="1" applyBorder="1"/>
    <xf numFmtId="0" fontId="0" fillId="14" borderId="0" xfId="0" applyFill="1"/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21" fillId="14" borderId="0" xfId="0" applyFont="1" applyFill="1" applyAlignment="1">
      <alignment horizontal="center"/>
    </xf>
    <xf numFmtId="0" fontId="21" fillId="14" borderId="0" xfId="0" applyFont="1" applyFill="1" applyAlignment="1"/>
    <xf numFmtId="9" fontId="0" fillId="0" borderId="0" xfId="1" applyFont="1" applyFill="1" applyAlignment="1">
      <alignment horizontal="right"/>
    </xf>
    <xf numFmtId="0" fontId="7" fillId="13" borderId="0" xfId="4" applyFont="1" applyFill="1" applyBorder="1"/>
    <xf numFmtId="0" fontId="0" fillId="13" borderId="0" xfId="0" applyFont="1" applyFill="1" applyBorder="1"/>
    <xf numFmtId="0" fontId="4" fillId="3" borderId="4" xfId="0" applyFont="1" applyFill="1" applyBorder="1"/>
    <xf numFmtId="0" fontId="0" fillId="0" borderId="0" xfId="1" applyNumberFormat="1" applyFont="1" applyBorder="1"/>
    <xf numFmtId="0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21" fillId="16" borderId="0" xfId="0" applyFont="1" applyFill="1" applyAlignment="1"/>
    <xf numFmtId="0" fontId="0" fillId="16" borderId="0" xfId="0" applyFill="1" applyAlignment="1">
      <alignment horizontal="left"/>
    </xf>
    <xf numFmtId="0" fontId="13" fillId="16" borderId="0" xfId="0" applyFont="1" applyFill="1"/>
    <xf numFmtId="0" fontId="14" fillId="16" borderId="0" xfId="0" applyFont="1" applyFill="1"/>
    <xf numFmtId="0" fontId="15" fillId="16" borderId="0" xfId="0" applyFont="1" applyFill="1"/>
    <xf numFmtId="0" fontId="16" fillId="16" borderId="0" xfId="0" applyFont="1" applyFill="1"/>
    <xf numFmtId="10" fontId="0" fillId="0" borderId="0" xfId="0" applyNumberFormat="1" applyFont="1" applyFill="1" applyBorder="1"/>
    <xf numFmtId="0" fontId="0" fillId="21" borderId="0" xfId="0" applyFill="1"/>
    <xf numFmtId="0" fontId="0" fillId="0" borderId="0" xfId="0" applyFont="1" applyAlignment="1"/>
    <xf numFmtId="0" fontId="0" fillId="23" borderId="0" xfId="0" applyFill="1"/>
    <xf numFmtId="0" fontId="0" fillId="23" borderId="0" xfId="0" applyFont="1" applyFill="1" applyAlignment="1">
      <alignment horizontal="right"/>
    </xf>
    <xf numFmtId="0" fontId="0" fillId="13" borderId="0" xfId="0" applyFill="1"/>
    <xf numFmtId="0" fontId="3" fillId="13" borderId="0" xfId="0" applyFont="1" applyFill="1"/>
    <xf numFmtId="0" fontId="5" fillId="13" borderId="0" xfId="0" applyFont="1" applyFill="1"/>
    <xf numFmtId="0" fontId="12" fillId="16" borderId="0" xfId="0" applyFont="1" applyFill="1" applyAlignment="1"/>
    <xf numFmtId="0" fontId="12" fillId="16" borderId="0" xfId="0" applyFont="1" applyFill="1" applyAlignment="1">
      <alignment horizontal="center"/>
    </xf>
    <xf numFmtId="0" fontId="17" fillId="18" borderId="0" xfId="0" applyFont="1" applyFill="1" applyAlignment="1"/>
    <xf numFmtId="0" fontId="26" fillId="16" borderId="0" xfId="0" applyFont="1" applyFill="1" applyAlignment="1"/>
    <xf numFmtId="0" fontId="27" fillId="16" borderId="0" xfId="0" applyFont="1" applyFill="1" applyAlignment="1"/>
    <xf numFmtId="0" fontId="0" fillId="18" borderId="0" xfId="0" applyFill="1" applyAlignment="1"/>
    <xf numFmtId="0" fontId="28" fillId="18" borderId="0" xfId="0" applyFont="1" applyFill="1"/>
    <xf numFmtId="1" fontId="0" fillId="0" borderId="0" xfId="0" applyNumberFormat="1"/>
    <xf numFmtId="1" fontId="0" fillId="0" borderId="0" xfId="0" applyNumberFormat="1" applyFont="1"/>
    <xf numFmtId="1" fontId="0" fillId="0" borderId="0" xfId="0" applyNumberFormat="1" applyFont="1" applyBorder="1"/>
    <xf numFmtId="1" fontId="0" fillId="0" borderId="0" xfId="0" applyNumberFormat="1" applyFont="1" applyFill="1" applyBorder="1"/>
    <xf numFmtId="0" fontId="0" fillId="18" borderId="0" xfId="0" applyFill="1" applyAlignment="1">
      <alignment horizontal="center"/>
    </xf>
    <xf numFmtId="0" fontId="31" fillId="14" borderId="0" xfId="0" applyFont="1" applyFill="1" applyAlignment="1">
      <alignment vertical="center" readingOrder="1"/>
    </xf>
    <xf numFmtId="0" fontId="33" fillId="16" borderId="0" xfId="0" applyFont="1" applyFill="1" applyAlignment="1"/>
    <xf numFmtId="0" fontId="12" fillId="14" borderId="0" xfId="0" applyFont="1" applyFill="1" applyAlignment="1"/>
    <xf numFmtId="0" fontId="0" fillId="12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0" fontId="0" fillId="12" borderId="0" xfId="0" applyFont="1" applyFill="1" applyAlignment="1">
      <alignment horizontal="center"/>
    </xf>
    <xf numFmtId="0" fontId="20" fillId="14" borderId="0" xfId="0" applyFont="1" applyFill="1" applyAlignment="1">
      <alignment horizontal="center"/>
    </xf>
    <xf numFmtId="0" fontId="30" fillId="14" borderId="0" xfId="0" applyFont="1" applyFill="1" applyAlignment="1">
      <alignment horizontal="center"/>
    </xf>
    <xf numFmtId="0" fontId="29" fillId="14" borderId="0" xfId="0" applyFont="1" applyFill="1" applyAlignment="1">
      <alignment horizontal="center"/>
    </xf>
    <xf numFmtId="0" fontId="12" fillId="18" borderId="0" xfId="0" applyFont="1" applyFill="1" applyAlignment="1">
      <alignment horizontal="center"/>
    </xf>
    <xf numFmtId="0" fontId="25" fillId="16" borderId="0" xfId="0" applyFont="1" applyFill="1" applyAlignment="1">
      <alignment horizontal="center"/>
    </xf>
    <xf numFmtId="0" fontId="12" fillId="16" borderId="0" xfId="0" applyFont="1" applyFill="1" applyAlignment="1">
      <alignment horizontal="center"/>
    </xf>
    <xf numFmtId="0" fontId="21" fillId="18" borderId="0" xfId="0" applyFont="1" applyFill="1" applyAlignment="1">
      <alignment horizontal="center"/>
    </xf>
    <xf numFmtId="0" fontId="31" fillId="14" borderId="0" xfId="0" applyFont="1" applyFill="1" applyAlignment="1">
      <alignment horizontal="center" vertical="center" readingOrder="1"/>
    </xf>
    <xf numFmtId="0" fontId="19" fillId="18" borderId="0" xfId="0" applyFont="1" applyFill="1" applyAlignment="1">
      <alignment horizontal="center"/>
    </xf>
    <xf numFmtId="0" fontId="21" fillId="14" borderId="0" xfId="0" applyFont="1" applyFill="1" applyAlignment="1">
      <alignment horizontal="center"/>
    </xf>
    <xf numFmtId="0" fontId="23" fillId="14" borderId="0" xfId="0" applyFont="1" applyFill="1" applyAlignment="1">
      <alignment horizontal="center"/>
    </xf>
    <xf numFmtId="0" fontId="20" fillId="18" borderId="0" xfId="0" applyFont="1" applyFill="1" applyAlignment="1">
      <alignment horizontal="center"/>
    </xf>
    <xf numFmtId="0" fontId="23" fillId="14" borderId="0" xfId="0" applyFont="1" applyFill="1" applyAlignment="1">
      <alignment horizontal="left"/>
    </xf>
    <xf numFmtId="0" fontId="32" fillId="18" borderId="0" xfId="0" applyFont="1" applyFill="1" applyAlignment="1">
      <alignment horizontal="center"/>
    </xf>
    <xf numFmtId="0" fontId="33" fillId="16" borderId="0" xfId="0" applyFont="1" applyFill="1" applyAlignment="1">
      <alignment horizontal="left"/>
    </xf>
    <xf numFmtId="0" fontId="33" fillId="16" borderId="0" xfId="0" applyFont="1" applyFill="1" applyAlignment="1">
      <alignment horizontal="center"/>
    </xf>
    <xf numFmtId="0" fontId="24" fillId="16" borderId="0" xfId="0" applyFont="1" applyFill="1" applyAlignment="1">
      <alignment horizontal="center"/>
    </xf>
    <xf numFmtId="0" fontId="22" fillId="16" borderId="0" xfId="0" applyFont="1" applyFill="1" applyAlignment="1">
      <alignment horizontal="center"/>
    </xf>
    <xf numFmtId="0" fontId="34" fillId="16" borderId="0" xfId="0" applyFont="1" applyFill="1" applyAlignment="1">
      <alignment horizontal="right"/>
    </xf>
    <xf numFmtId="0" fontId="35" fillId="16" borderId="0" xfId="0" applyFont="1" applyFill="1" applyAlignment="1">
      <alignment horizontal="center"/>
    </xf>
    <xf numFmtId="0" fontId="36" fillId="16" borderId="0" xfId="0" applyFont="1" applyFill="1" applyAlignment="1">
      <alignment horizontal="center"/>
    </xf>
    <xf numFmtId="0" fontId="37" fillId="16" borderId="0" xfId="0" applyFont="1" applyFill="1" applyAlignment="1">
      <alignment horizontal="center"/>
    </xf>
  </cellXfs>
  <cellStyles count="6">
    <cellStyle name="Comma" xfId="2" builtinId="3"/>
    <cellStyle name="Currency" xfId="3" builtinId="4"/>
    <cellStyle name="Normal" xfId="0" builtinId="0"/>
    <cellStyle name="Normal 2" xfId="4" xr:uid="{00000000-0005-0000-0000-000003000000}"/>
    <cellStyle name="Percent" xfId="1" builtinId="5"/>
    <cellStyle name="Percent 2" xfId="5" xr:uid="{00000000-0005-0000-0000-000005000000}"/>
  </cellStyles>
  <dxfs count="2">
    <dxf>
      <fill>
        <patternFill patternType="none">
          <bgColor auto="1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</dxfs>
  <tableStyles count="2" defaultTableStyle="TableStyleMedium2" defaultPivotStyle="PivotStyleLight16">
    <tableStyle name="Slicer Style 1" pivot="0" table="0" count="4" xr9:uid="{00000000-0011-0000-FFFF-FFFF00000000}">
      <tableStyleElement type="wholeTable" dxfId="1"/>
    </tableStyle>
    <tableStyle name="Slicer Style 2" pivot="0" table="0" count="3" xr9:uid="{00000000-0011-0000-FFFF-FFFF01000000}">
      <tableStyleElement type="headerRow" dxfId="0"/>
    </tableStyle>
  </tableStyles>
  <colors>
    <mruColors>
      <color rgb="FFFFFFFF"/>
      <color rgb="FFFCDBC0"/>
      <color rgb="FFD16309"/>
      <color rgb="FFBC5908"/>
    </mruColors>
  </colors>
  <extLst>
    <ext xmlns:x14="http://schemas.microsoft.com/office/spreadsheetml/2009/9/main" uri="{46F421CA-312F-682f-3DD2-61675219B42D}">
      <x14:dxfs count="5">
        <dxf>
          <fill>
            <patternFill>
              <bgColor theme="9" tint="-0.24994659260841701"/>
            </patternFill>
          </fill>
        </dxf>
        <dxf>
          <fill>
            <patternFill>
              <bgColor theme="9" tint="0.39994506668294322"/>
            </patternFill>
          </fill>
        </dxf>
        <dxf>
          <font>
            <sz val="8"/>
            <color theme="0"/>
          </font>
          <fill>
            <patternFill>
              <bgColor theme="0" tint="-0.14996795556505021"/>
            </patternFill>
          </fill>
        </dxf>
        <dxf>
          <font>
            <sz val="9"/>
            <color theme="0"/>
          </font>
          <fill>
            <patternFill>
              <bgColor theme="4" tint="-0.24994659260841701"/>
            </patternFill>
          </fill>
        </dxf>
        <dxf>
          <font>
            <sz val="9"/>
            <color theme="0"/>
          </font>
          <fill>
            <patternFill>
              <bgColor theme="4" tint="0.3999450666829432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4"/>
            <x14:slicerStyleElement type="selectedItemWithData" dxfId="3"/>
            <x14:slicerStyleElement type="selectedItemWithNoData" dxfId="2"/>
          </x14:slicerStyleElements>
        </x14:slicerStyle>
        <x14:slicerStyle name="Slicer Style 2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calc!$B$422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41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41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4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calc!$D$422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B-4D28-B670-59385D1AC4C9}"/>
            </c:ext>
          </c:extLst>
        </c:ser>
        <c:ser>
          <c:idx val="1"/>
          <c:order val="1"/>
          <c:tx>
            <c:strRef>
              <c:f>calc!$B$423</c:f>
              <c:strCache>
                <c:ptCount val="1"/>
                <c:pt idx="0">
                  <c:v>Aug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2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52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5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calc!$D$423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B-4D28-B670-59385D1AC4C9}"/>
            </c:ext>
          </c:extLst>
        </c:ser>
        <c:ser>
          <c:idx val="2"/>
          <c:order val="2"/>
          <c:tx>
            <c:strRef>
              <c:f>calc!$B$424</c:f>
              <c:strCache>
                <c:ptCount val="1"/>
                <c:pt idx="0">
                  <c:v>Sep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63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63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6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calc!$D$424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7B-4D28-B670-59385D1AC4C9}"/>
            </c:ext>
          </c:extLst>
        </c:ser>
        <c:ser>
          <c:idx val="3"/>
          <c:order val="3"/>
          <c:tx>
            <c:strRef>
              <c:f>calc!$B$425</c:f>
              <c:strCache>
                <c:ptCount val="1"/>
                <c:pt idx="0">
                  <c:v>Oct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4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4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calc!$D$425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7B-4D28-B670-59385D1AC4C9}"/>
            </c:ext>
          </c:extLst>
        </c:ser>
        <c:ser>
          <c:idx val="4"/>
          <c:order val="4"/>
          <c:tx>
            <c:strRef>
              <c:f>calc!$B$426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84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84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8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calc!$D$426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7B-4D28-B670-59385D1AC4C9}"/>
            </c:ext>
          </c:extLst>
        </c:ser>
        <c:ser>
          <c:idx val="5"/>
          <c:order val="5"/>
          <c:tx>
            <c:strRef>
              <c:f>calc!$B$427</c:f>
              <c:strCache>
                <c:ptCount val="1"/>
                <c:pt idx="0">
                  <c:v>Dec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9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9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calc!$D$427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7B-4D28-B670-59385D1AC4C9}"/>
            </c:ext>
          </c:extLst>
        </c:ser>
        <c:ser>
          <c:idx val="6"/>
          <c:order val="6"/>
          <c:tx>
            <c:strRef>
              <c:f>calc!$B$428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94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94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9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calc!$D$428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7B-4D28-B670-59385D1AC4C9}"/>
            </c:ext>
          </c:extLst>
        </c:ser>
        <c:ser>
          <c:idx val="7"/>
          <c:order val="7"/>
          <c:tx>
            <c:strRef>
              <c:f>calc!$B$429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calc!$D$429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7B-4D28-B670-59385D1AC4C9}"/>
            </c:ext>
          </c:extLst>
        </c:ser>
        <c:ser>
          <c:idx val="8"/>
          <c:order val="8"/>
          <c:tx>
            <c:strRef>
              <c:f>calc!$B$430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3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3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calc!$D$430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7B-4D28-B670-59385D1AC4C9}"/>
            </c:ext>
          </c:extLst>
        </c:ser>
        <c:ser>
          <c:idx val="9"/>
          <c:order val="9"/>
          <c:tx>
            <c:strRef>
              <c:f>calc!$B$431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calc!$D$431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7B-4D28-B670-59385D1AC4C9}"/>
            </c:ext>
          </c:extLst>
        </c:ser>
        <c:ser>
          <c:idx val="10"/>
          <c:order val="10"/>
          <c:tx>
            <c:strRef>
              <c:f>calc!$B$432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51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5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calc!$D$432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7B-4D28-B670-59385D1AC4C9}"/>
            </c:ext>
          </c:extLst>
        </c:ser>
        <c:ser>
          <c:idx val="11"/>
          <c:order val="11"/>
          <c:tx>
            <c:strRef>
              <c:f>calc!$B$433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calc!$D$433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7B-4D28-B670-59385D1AC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8991928"/>
        <c:axId val="808989632"/>
        <c:axId val="0"/>
      </c:bar3DChart>
      <c:catAx>
        <c:axId val="808991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8989632"/>
        <c:crosses val="autoZero"/>
        <c:auto val="1"/>
        <c:lblAlgn val="ctr"/>
        <c:lblOffset val="100"/>
        <c:noMultiLvlLbl val="0"/>
      </c:catAx>
      <c:valAx>
        <c:axId val="808989632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9192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OFFICE STATS</a:t>
            </a:r>
            <a:r>
              <a:rPr lang="en-IN" baseline="0"/>
              <a:t> REGION WISE IN DIFFERENT FIELDS</a:t>
            </a:r>
            <a:endParaRPr lang="en-IN"/>
          </a:p>
        </c:rich>
      </c:tx>
      <c:layout>
        <c:manualLayout>
          <c:xMode val="edge"/>
          <c:yMode val="edge"/>
          <c:x val="0.1092313950180567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3.6180925713792463E-3"/>
          <c:w val="1"/>
          <c:h val="0.98098606398049615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dPt>
            <c:idx val="0"/>
            <c:bubble3D val="0"/>
            <c:explosion val="11"/>
            <c:spPr>
              <a:gradFill rotWithShape="1">
                <a:gsLst>
                  <a:gs pos="0">
                    <a:schemeClr val="accent3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1-0F7E-42DC-8CDE-6BB7A01B1A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3-0F7E-42DC-8CDE-6BB7A01B1A70}"/>
              </c:ext>
            </c:extLst>
          </c:dPt>
          <c:dPt>
            <c:idx val="2"/>
            <c:bubble3D val="0"/>
            <c:explosion val="9"/>
            <c:spPr>
              <a:gradFill rotWithShape="1">
                <a:gsLst>
                  <a:gs pos="0">
                    <a:schemeClr val="accent3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5-0F7E-42DC-8CDE-6BB7A01B1A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7-0F7E-42DC-8CDE-6BB7A01B1A70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0F7E-42DC-8CDE-6BB7A01B1A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calc!$G$126:$G$129</c:f>
              <c:strCache>
                <c:ptCount val="4"/>
                <c:pt idx="0">
                  <c:v>Americas</c:v>
                </c:pt>
                <c:pt idx="1">
                  <c:v>Asia Pac</c:v>
                </c:pt>
                <c:pt idx="2">
                  <c:v>Europe</c:v>
                </c:pt>
                <c:pt idx="3">
                  <c:v>Africa</c:v>
                </c:pt>
              </c:strCache>
            </c:strRef>
          </c:cat>
          <c:val>
            <c:numRef>
              <c:f>calc!$H$126:$H$129</c:f>
              <c:numCache>
                <c:formatCode>0%</c:formatCode>
                <c:ptCount val="4"/>
                <c:pt idx="0">
                  <c:v>0.5811320754716981</c:v>
                </c:pt>
                <c:pt idx="1">
                  <c:v>0.32075471698113206</c:v>
                </c:pt>
                <c:pt idx="2">
                  <c:v>0.69811320754716977</c:v>
                </c:pt>
                <c:pt idx="3">
                  <c:v>0.12641509433962264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7E-42DC-8CDE-6BB7A01B1A7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66695829687955E-2"/>
          <c:y val="0.85826310414127105"/>
          <c:w val="0.89925867599883347"/>
          <c:h val="0.1166322933482687"/>
        </c:manualLayout>
      </c:layout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w="0">
                <a:solidFill>
                  <a:schemeClr val="bg1"/>
                </a:solidFill>
              </a:ln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CITY WISE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calc!$D$195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calc!$C$196:$C$207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calc!$D$196:$D$207</c:f>
              <c:numCache>
                <c:formatCode>0%</c:formatCode>
                <c:ptCount val="12"/>
                <c:pt idx="0">
                  <c:v>-0.17</c:v>
                </c:pt>
                <c:pt idx="1">
                  <c:v>-0.38</c:v>
                </c:pt>
                <c:pt idx="2">
                  <c:v>-0.03</c:v>
                </c:pt>
                <c:pt idx="3">
                  <c:v>-0.47</c:v>
                </c:pt>
                <c:pt idx="4">
                  <c:v>-0.42</c:v>
                </c:pt>
                <c:pt idx="5">
                  <c:v>0.43</c:v>
                </c:pt>
                <c:pt idx="6">
                  <c:v>0.4</c:v>
                </c:pt>
                <c:pt idx="7">
                  <c:v>-0.4</c:v>
                </c:pt>
                <c:pt idx="8">
                  <c:v>-0.48</c:v>
                </c:pt>
                <c:pt idx="9">
                  <c:v>0.17</c:v>
                </c:pt>
                <c:pt idx="10">
                  <c:v>-0.32</c:v>
                </c:pt>
                <c:pt idx="1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3-400A-AED7-4B4BA808569A}"/>
            </c:ext>
          </c:extLst>
        </c:ser>
        <c:ser>
          <c:idx val="1"/>
          <c:order val="1"/>
          <c:tx>
            <c:strRef>
              <c:f>calc!$E$195</c:f>
              <c:strCache>
                <c:ptCount val="1"/>
                <c:pt idx="0">
                  <c:v>&lt;target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calc!$C$196:$C$207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calc!$E$196:$E$207</c:f>
              <c:numCache>
                <c:formatCode>0%</c:formatCode>
                <c:ptCount val="12"/>
                <c:pt idx="0">
                  <c:v>-0.38</c:v>
                </c:pt>
                <c:pt idx="1">
                  <c:v>-0.03</c:v>
                </c:pt>
                <c:pt idx="2">
                  <c:v>-0.47</c:v>
                </c:pt>
                <c:pt idx="3">
                  <c:v>-0.42</c:v>
                </c:pt>
                <c:pt idx="4">
                  <c:v>0.43</c:v>
                </c:pt>
                <c:pt idx="5">
                  <c:v>0.4</c:v>
                </c:pt>
                <c:pt idx="6">
                  <c:v>-0.4</c:v>
                </c:pt>
                <c:pt idx="7">
                  <c:v>-0.48</c:v>
                </c:pt>
                <c:pt idx="8">
                  <c:v>#N/A</c:v>
                </c:pt>
                <c:pt idx="9">
                  <c:v>-0.32</c:v>
                </c:pt>
                <c:pt idx="10">
                  <c:v>#N/A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3-400A-AED7-4B4BA808569A}"/>
            </c:ext>
          </c:extLst>
        </c:ser>
        <c:ser>
          <c:idx val="2"/>
          <c:order val="2"/>
          <c:tx>
            <c:strRef>
              <c:f>calc!$F$195</c:f>
              <c:strCache>
                <c:ptCount val="1"/>
                <c:pt idx="0">
                  <c:v>&gt;target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calc!$C$196:$C$207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calc!$F$196:$F$207</c:f>
              <c:numCache>
                <c:formatCode>0%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0.17</c:v>
                </c:pt>
                <c:pt idx="9">
                  <c:v>#N/A</c:v>
                </c:pt>
                <c:pt idx="10">
                  <c:v>0.18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3-400A-AED7-4B4BA808569A}"/>
            </c:ext>
          </c:extLst>
        </c:ser>
        <c:ser>
          <c:idx val="3"/>
          <c:order val="3"/>
          <c:tx>
            <c:strRef>
              <c:f>calc!$G$195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calc!$C$196:$C$207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calc!$G$196:$G$207</c:f>
              <c:numCache>
                <c:formatCode>0%</c:formatCode>
                <c:ptCount val="12"/>
                <c:pt idx="0">
                  <c:v>0.43</c:v>
                </c:pt>
                <c:pt idx="1">
                  <c:v>0.15</c:v>
                </c:pt>
                <c:pt idx="2">
                  <c:v>0.43</c:v>
                </c:pt>
                <c:pt idx="3">
                  <c:v>0.03</c:v>
                </c:pt>
                <c:pt idx="4">
                  <c:v>0.5</c:v>
                </c:pt>
                <c:pt idx="5">
                  <c:v>0.49</c:v>
                </c:pt>
                <c:pt idx="6">
                  <c:v>0.48</c:v>
                </c:pt>
                <c:pt idx="7">
                  <c:v>0.34</c:v>
                </c:pt>
                <c:pt idx="8">
                  <c:v>-0.23</c:v>
                </c:pt>
                <c:pt idx="9">
                  <c:v>7.0000000000000007E-2</c:v>
                </c:pt>
                <c:pt idx="10">
                  <c:v>-0.04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03-400A-AED7-4B4BA8085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1057632"/>
        <c:axId val="611060584"/>
        <c:axId val="0"/>
      </c:bar3DChart>
      <c:catAx>
        <c:axId val="6110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60584"/>
        <c:crosses val="autoZero"/>
        <c:auto val="1"/>
        <c:lblAlgn val="ctr"/>
        <c:lblOffset val="100"/>
        <c:noMultiLvlLbl val="0"/>
      </c:catAx>
      <c:valAx>
        <c:axId val="611060584"/>
        <c:scaling>
          <c:orientation val="minMax"/>
          <c:max val="0.5"/>
          <c:min val="-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57632"/>
        <c:crosses val="autoZero"/>
        <c:crossBetween val="between"/>
        <c:majorUnit val="0.1"/>
        <c:min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YEARLY</a:t>
            </a:r>
            <a:r>
              <a:rPr lang="en-IN" baseline="0"/>
              <a:t> WEBVISITS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calc!$D$226</c:f>
              <c:strCache>
                <c:ptCount val="1"/>
                <c:pt idx="0">
                  <c:v>sound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calc!$C$227:$C$232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calc!$D$227:$D$232</c:f>
              <c:numCache>
                <c:formatCode>General</c:formatCode>
                <c:ptCount val="6"/>
                <c:pt idx="0">
                  <c:v>3944</c:v>
                </c:pt>
                <c:pt idx="1">
                  <c:v>10106</c:v>
                </c:pt>
                <c:pt idx="2">
                  <c:v>9871</c:v>
                </c:pt>
                <c:pt idx="3">
                  <c:v>5102</c:v>
                </c:pt>
                <c:pt idx="4">
                  <c:v>6810</c:v>
                </c:pt>
                <c:pt idx="5">
                  <c:v>12651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C-4060-B982-C574DD8BB499}"/>
            </c:ext>
          </c:extLst>
        </c:ser>
        <c:ser>
          <c:idx val="1"/>
          <c:order val="1"/>
          <c:tx>
            <c:strRef>
              <c:f>calc!$E$226</c:f>
              <c:strCache>
                <c:ptCount val="1"/>
                <c:pt idx="0">
                  <c:v>laptop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calc!$C$227:$C$232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calc!$E$227:$E$232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C-4060-B982-C574DD8BB499}"/>
            </c:ext>
          </c:extLst>
        </c:ser>
        <c:ser>
          <c:idx val="2"/>
          <c:order val="2"/>
          <c:tx>
            <c:strRef>
              <c:f>calc!$F$226</c:f>
              <c:strCache>
                <c:ptCount val="1"/>
                <c:pt idx="0">
                  <c:v>phone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calc!$C$227:$C$232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calc!$F$227:$F$232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C-4060-B982-C574DD8BB499}"/>
            </c:ext>
          </c:extLst>
        </c:ser>
        <c:ser>
          <c:idx val="3"/>
          <c:order val="3"/>
          <c:tx>
            <c:strRef>
              <c:f>calc!$G$226</c:f>
              <c:strCache>
                <c:ptCount val="1"/>
                <c:pt idx="0">
                  <c:v>drone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calc!$C$227:$C$232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calc!$G$227:$G$232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C-4060-B982-C574DD8BB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120840"/>
        <c:axId val="611120184"/>
      </c:lineChart>
      <c:catAx>
        <c:axId val="61112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20184"/>
        <c:crosses val="autoZero"/>
        <c:auto val="1"/>
        <c:lblAlgn val="ctr"/>
        <c:lblOffset val="100"/>
        <c:noMultiLvlLbl val="0"/>
      </c:catAx>
      <c:valAx>
        <c:axId val="611120184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2084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2018429761497205E-2"/>
          <c:y val="2.1857707509881419E-2"/>
          <c:w val="0.93280654456236445"/>
          <c:h val="0.90621238056705367"/>
        </c:manualLayout>
      </c:layout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calc!$I$236:$I$247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calc!$J$236:$J$247</c:f>
              <c:numCache>
                <c:formatCode>0.00%</c:formatCode>
                <c:ptCount val="12"/>
                <c:pt idx="0">
                  <c:v>1.7399999999999999E-2</c:v>
                </c:pt>
                <c:pt idx="1">
                  <c:v>1.6299999999999999E-2</c:v>
                </c:pt>
                <c:pt idx="2">
                  <c:v>1.9099999999999999E-2</c:v>
                </c:pt>
                <c:pt idx="3">
                  <c:v>1.3100000000000001E-2</c:v>
                </c:pt>
                <c:pt idx="4">
                  <c:v>1.7100000000000001E-2</c:v>
                </c:pt>
                <c:pt idx="5">
                  <c:v>1.35E-2</c:v>
                </c:pt>
                <c:pt idx="6">
                  <c:v>1.67E-2</c:v>
                </c:pt>
                <c:pt idx="7">
                  <c:v>1.7500000000000002E-2</c:v>
                </c:pt>
                <c:pt idx="8">
                  <c:v>1.0500000000000001E-2</c:v>
                </c:pt>
                <c:pt idx="9">
                  <c:v>1.03E-2</c:v>
                </c:pt>
                <c:pt idx="10">
                  <c:v>1.04E-2</c:v>
                </c:pt>
                <c:pt idx="11">
                  <c:v>1.7100000000000001E-2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3-4295-B0C1-16F0786162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16246424"/>
        <c:axId val="816246752"/>
        <c:axId val="0"/>
      </c:bar3DChart>
      <c:catAx>
        <c:axId val="81624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46752"/>
        <c:crosses val="autoZero"/>
        <c:auto val="1"/>
        <c:lblAlgn val="ctr"/>
        <c:lblOffset val="100"/>
        <c:noMultiLvlLbl val="0"/>
      </c:catAx>
      <c:valAx>
        <c:axId val="816246752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4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calc!$I$250:$I$261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calc!$J$250:$J$261</c:f>
              <c:numCache>
                <c:formatCode>General</c:formatCode>
                <c:ptCount val="12"/>
                <c:pt idx="0">
                  <c:v>116547</c:v>
                </c:pt>
                <c:pt idx="1">
                  <c:v>117787</c:v>
                </c:pt>
                <c:pt idx="2">
                  <c:v>104153</c:v>
                </c:pt>
                <c:pt idx="3">
                  <c:v>113636</c:v>
                </c:pt>
                <c:pt idx="4">
                  <c:v>100452</c:v>
                </c:pt>
                <c:pt idx="5">
                  <c:v>115931</c:v>
                </c:pt>
                <c:pt idx="6">
                  <c:v>100362</c:v>
                </c:pt>
                <c:pt idx="7">
                  <c:v>114829</c:v>
                </c:pt>
                <c:pt idx="8">
                  <c:v>108058</c:v>
                </c:pt>
                <c:pt idx="9">
                  <c:v>112094</c:v>
                </c:pt>
                <c:pt idx="10">
                  <c:v>115880</c:v>
                </c:pt>
                <c:pt idx="11">
                  <c:v>104571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9-4BB5-AF8B-49613A0D4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0534608"/>
        <c:axId val="730533624"/>
        <c:axId val="0"/>
      </c:bar3DChart>
      <c:catAx>
        <c:axId val="7305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33624"/>
        <c:crosses val="autoZero"/>
        <c:auto val="1"/>
        <c:lblAlgn val="ctr"/>
        <c:lblOffset val="100"/>
        <c:noMultiLvlLbl val="0"/>
      </c:catAx>
      <c:valAx>
        <c:axId val="730533624"/>
        <c:scaling>
          <c:orientation val="minMax"/>
          <c:max val="120000"/>
          <c:min val="9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3460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698847846225106E-2"/>
          <c:y val="2.3472306346322094E-2"/>
          <c:w val="0.93093909217230197"/>
          <c:h val="0.89875731879668885"/>
        </c:manualLayout>
      </c:layout>
      <c:area3D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calc!$C$278:$C$289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calc!$D$278:$D$289</c:f>
              <c:numCache>
                <c:formatCode>0%</c:formatCode>
                <c:ptCount val="12"/>
                <c:pt idx="0">
                  <c:v>0.47</c:v>
                </c:pt>
                <c:pt idx="1">
                  <c:v>0.57999999999999996</c:v>
                </c:pt>
                <c:pt idx="2">
                  <c:v>0.35</c:v>
                </c:pt>
                <c:pt idx="3">
                  <c:v>0.47</c:v>
                </c:pt>
                <c:pt idx="4">
                  <c:v>0.64</c:v>
                </c:pt>
                <c:pt idx="5">
                  <c:v>0.75</c:v>
                </c:pt>
                <c:pt idx="6">
                  <c:v>0.74</c:v>
                </c:pt>
                <c:pt idx="7">
                  <c:v>0.56999999999999995</c:v>
                </c:pt>
                <c:pt idx="8">
                  <c:v>0.43</c:v>
                </c:pt>
                <c:pt idx="9">
                  <c:v>0.62</c:v>
                </c:pt>
                <c:pt idx="10">
                  <c:v>0.43</c:v>
                </c:pt>
                <c:pt idx="11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6-4416-9622-1769A62FE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246096"/>
        <c:axId val="816250032"/>
        <c:axId val="0"/>
      </c:area3DChart>
      <c:catAx>
        <c:axId val="81624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50032"/>
        <c:crosses val="autoZero"/>
        <c:auto val="1"/>
        <c:lblAlgn val="ctr"/>
        <c:lblOffset val="100"/>
        <c:noMultiLvlLbl val="0"/>
      </c:catAx>
      <c:valAx>
        <c:axId val="816250032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COMPARISION BETWEEN CURRENT AND PRIOR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matte">
              <a:bevelT w="127000" h="63500"/>
            </a:sp3d>
          </c:spPr>
          <c:invertIfNegative val="0"/>
          <c:cat>
            <c:strRef>
              <c:f>calc!$C$278:$C$289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calc!$D$278:$D$289</c:f>
              <c:numCache>
                <c:formatCode>0%</c:formatCode>
                <c:ptCount val="12"/>
                <c:pt idx="0">
                  <c:v>0.47</c:v>
                </c:pt>
                <c:pt idx="1">
                  <c:v>0.57999999999999996</c:v>
                </c:pt>
                <c:pt idx="2">
                  <c:v>0.35</c:v>
                </c:pt>
                <c:pt idx="3">
                  <c:v>0.47</c:v>
                </c:pt>
                <c:pt idx="4">
                  <c:v>0.64</c:v>
                </c:pt>
                <c:pt idx="5">
                  <c:v>0.75</c:v>
                </c:pt>
                <c:pt idx="6">
                  <c:v>0.74</c:v>
                </c:pt>
                <c:pt idx="7">
                  <c:v>0.56999999999999995</c:v>
                </c:pt>
                <c:pt idx="8">
                  <c:v>0.43</c:v>
                </c:pt>
                <c:pt idx="9">
                  <c:v>0.62</c:v>
                </c:pt>
                <c:pt idx="10">
                  <c:v>0.43</c:v>
                </c:pt>
                <c:pt idx="11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E-4D70-9F36-D8AA4819C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6503488"/>
        <c:axId val="916500536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calc!$C$278:$C$289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calc!$E$278:$E$289</c:f>
              <c:numCache>
                <c:formatCode>0%</c:formatCode>
                <c:ptCount val="12"/>
                <c:pt idx="0">
                  <c:v>0.18</c:v>
                </c:pt>
                <c:pt idx="1">
                  <c:v>0.56000000000000005</c:v>
                </c:pt>
                <c:pt idx="2">
                  <c:v>0.7</c:v>
                </c:pt>
                <c:pt idx="3">
                  <c:v>0.64</c:v>
                </c:pt>
                <c:pt idx="4">
                  <c:v>0.37</c:v>
                </c:pt>
                <c:pt idx="5">
                  <c:v>0.28000000000000003</c:v>
                </c:pt>
                <c:pt idx="6">
                  <c:v>0.23</c:v>
                </c:pt>
                <c:pt idx="7">
                  <c:v>0.65</c:v>
                </c:pt>
                <c:pt idx="8">
                  <c:v>0.55000000000000004</c:v>
                </c:pt>
                <c:pt idx="9">
                  <c:v>0.25</c:v>
                </c:pt>
                <c:pt idx="10">
                  <c:v>0.59</c:v>
                </c:pt>
                <c:pt idx="1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E-4D70-9F36-D8AA4819C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78936"/>
        <c:axId val="916502832"/>
      </c:lineChart>
      <c:valAx>
        <c:axId val="916500536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16503488"/>
        <c:crosses val="max"/>
        <c:crossBetween val="between"/>
      </c:valAx>
      <c:catAx>
        <c:axId val="9165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00536"/>
        <c:crosses val="autoZero"/>
        <c:auto val="1"/>
        <c:lblAlgn val="ctr"/>
        <c:lblOffset val="100"/>
        <c:noMultiLvlLbl val="0"/>
      </c:catAx>
      <c:valAx>
        <c:axId val="916502832"/>
        <c:scaling>
          <c:orientation val="minMax"/>
          <c:max val="0.8"/>
          <c:min val="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78936"/>
        <c:crosses val="autoZero"/>
        <c:crossBetween val="between"/>
      </c:valAx>
      <c:catAx>
        <c:axId val="1090778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6502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994925006008003E-2"/>
          <c:y val="2.9411764705882353E-2"/>
          <c:w val="0.92679215142990412"/>
          <c:h val="0.88151988354396882"/>
        </c:manualLayout>
      </c:layout>
      <c:area3D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calc!$C$307:$C$318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calc!$D$307:$D$318</c:f>
              <c:numCache>
                <c:formatCode>0%</c:formatCode>
                <c:ptCount val="12"/>
                <c:pt idx="0">
                  <c:v>0.18</c:v>
                </c:pt>
                <c:pt idx="1">
                  <c:v>0.56000000000000005</c:v>
                </c:pt>
                <c:pt idx="2">
                  <c:v>0.7</c:v>
                </c:pt>
                <c:pt idx="3">
                  <c:v>0.64</c:v>
                </c:pt>
                <c:pt idx="4">
                  <c:v>0.37</c:v>
                </c:pt>
                <c:pt idx="5">
                  <c:v>0.28000000000000003</c:v>
                </c:pt>
                <c:pt idx="6">
                  <c:v>0.23</c:v>
                </c:pt>
                <c:pt idx="7">
                  <c:v>0.65</c:v>
                </c:pt>
                <c:pt idx="8">
                  <c:v>0.55000000000000004</c:v>
                </c:pt>
                <c:pt idx="9">
                  <c:v>0.25</c:v>
                </c:pt>
                <c:pt idx="10">
                  <c:v>0.59</c:v>
                </c:pt>
                <c:pt idx="1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2-4072-A33F-CA1D7690A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33536"/>
        <c:axId val="635730584"/>
        <c:axId val="0"/>
      </c:area3DChart>
      <c:catAx>
        <c:axId val="6357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30584"/>
        <c:crosses val="autoZero"/>
        <c:auto val="1"/>
        <c:lblAlgn val="ctr"/>
        <c:lblOffset val="100"/>
        <c:noMultiLvlLbl val="0"/>
      </c:catAx>
      <c:valAx>
        <c:axId val="635730584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33536"/>
        <c:crosses val="autoZero"/>
        <c:crossBetween val="midCat"/>
        <c:majorUnit val="0.1"/>
        <c:minorUnit val="2.0000000000000004E-2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calc!$B$482</c:f>
              <c:strCache>
                <c:ptCount val="1"/>
                <c:pt idx="0">
                  <c:v>Facebook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calc!$A$483:$A$494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calc!$B$483:$B$494</c:f>
              <c:numCache>
                <c:formatCode>0</c:formatCode>
                <c:ptCount val="12"/>
                <c:pt idx="0">
                  <c:v>25663.200000000001</c:v>
                </c:pt>
                <c:pt idx="1">
                  <c:v>25653</c:v>
                </c:pt>
                <c:pt idx="2">
                  <c:v>25712.16</c:v>
                </c:pt>
                <c:pt idx="3">
                  <c:v>25755</c:v>
                </c:pt>
                <c:pt idx="4">
                  <c:v>25764.18</c:v>
                </c:pt>
                <c:pt idx="5">
                  <c:v>25785.600000000002</c:v>
                </c:pt>
                <c:pt idx="6">
                  <c:v>25806</c:v>
                </c:pt>
                <c:pt idx="7">
                  <c:v>25816.2</c:v>
                </c:pt>
                <c:pt idx="8">
                  <c:v>25846.799999999999</c:v>
                </c:pt>
                <c:pt idx="9">
                  <c:v>25806</c:v>
                </c:pt>
                <c:pt idx="10">
                  <c:v>25887.600000000002</c:v>
                </c:pt>
                <c:pt idx="11">
                  <c:v>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E-4378-83FE-064BCE784B1F}"/>
            </c:ext>
          </c:extLst>
        </c:ser>
        <c:ser>
          <c:idx val="1"/>
          <c:order val="1"/>
          <c:tx>
            <c:strRef>
              <c:f>calc!$C$482</c:f>
              <c:strCache>
                <c:ptCount val="1"/>
                <c:pt idx="0">
                  <c:v>Twitter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calc!$A$483:$A$494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calc!$C$483:$C$494</c:f>
              <c:numCache>
                <c:formatCode>0</c:formatCode>
                <c:ptCount val="12"/>
                <c:pt idx="0">
                  <c:v>41004</c:v>
                </c:pt>
                <c:pt idx="1">
                  <c:v>41014.199999999997</c:v>
                </c:pt>
                <c:pt idx="2">
                  <c:v>41034.6</c:v>
                </c:pt>
                <c:pt idx="3">
                  <c:v>25250</c:v>
                </c:pt>
                <c:pt idx="4">
                  <c:v>41061.120000000003</c:v>
                </c:pt>
                <c:pt idx="5">
                  <c:v>41412</c:v>
                </c:pt>
                <c:pt idx="6">
                  <c:v>41432.400000000001</c:v>
                </c:pt>
                <c:pt idx="7">
                  <c:v>41463</c:v>
                </c:pt>
                <c:pt idx="8">
                  <c:v>41401.800000000003</c:v>
                </c:pt>
                <c:pt idx="9">
                  <c:v>41391.599999999999</c:v>
                </c:pt>
                <c:pt idx="10">
                  <c:v>41412</c:v>
                </c:pt>
                <c:pt idx="11">
                  <c:v>41468.1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E-4378-83FE-064BCE784B1F}"/>
            </c:ext>
          </c:extLst>
        </c:ser>
        <c:ser>
          <c:idx val="2"/>
          <c:order val="2"/>
          <c:tx>
            <c:strRef>
              <c:f>calc!$D$482</c:f>
              <c:strCache>
                <c:ptCount val="1"/>
                <c:pt idx="0">
                  <c:v>Youtube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calc!$A$483:$A$494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calc!$D$483:$D$494</c:f>
              <c:numCache>
                <c:formatCode>0</c:formatCode>
                <c:ptCount val="12"/>
                <c:pt idx="0">
                  <c:v>35985.599999999999</c:v>
                </c:pt>
                <c:pt idx="1">
                  <c:v>38046</c:v>
                </c:pt>
                <c:pt idx="2">
                  <c:v>36062.1</c:v>
                </c:pt>
                <c:pt idx="3">
                  <c:v>40222</c:v>
                </c:pt>
                <c:pt idx="4">
                  <c:v>36159</c:v>
                </c:pt>
                <c:pt idx="5">
                  <c:v>36128.400000000001</c:v>
                </c:pt>
                <c:pt idx="6">
                  <c:v>35904</c:v>
                </c:pt>
                <c:pt idx="7">
                  <c:v>35802</c:v>
                </c:pt>
                <c:pt idx="8">
                  <c:v>35853</c:v>
                </c:pt>
                <c:pt idx="9">
                  <c:v>35955</c:v>
                </c:pt>
                <c:pt idx="10">
                  <c:v>36006</c:v>
                </c:pt>
                <c:pt idx="11">
                  <c:v>36159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E-4378-83FE-064BCE784B1F}"/>
            </c:ext>
          </c:extLst>
        </c:ser>
        <c:ser>
          <c:idx val="3"/>
          <c:order val="3"/>
          <c:tx>
            <c:strRef>
              <c:f>calc!$E$482</c:f>
              <c:strCache>
                <c:ptCount val="1"/>
                <c:pt idx="0">
                  <c:v>Instagram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calc!$A$483:$A$494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calc!$E$483:$E$494</c:f>
              <c:numCache>
                <c:formatCode>0</c:formatCode>
                <c:ptCount val="12"/>
                <c:pt idx="0">
                  <c:v>32487</c:v>
                </c:pt>
                <c:pt idx="1">
                  <c:v>32732</c:v>
                </c:pt>
                <c:pt idx="2">
                  <c:v>32741.8</c:v>
                </c:pt>
                <c:pt idx="3">
                  <c:v>35400</c:v>
                </c:pt>
                <c:pt idx="4">
                  <c:v>32830</c:v>
                </c:pt>
                <c:pt idx="5">
                  <c:v>32849.599999999999</c:v>
                </c:pt>
                <c:pt idx="6">
                  <c:v>32853.519999999997</c:v>
                </c:pt>
                <c:pt idx="7">
                  <c:v>32536</c:v>
                </c:pt>
                <c:pt idx="8">
                  <c:v>32557.559999999998</c:v>
                </c:pt>
                <c:pt idx="9">
                  <c:v>32565.399999999998</c:v>
                </c:pt>
                <c:pt idx="10">
                  <c:v>32543.84</c:v>
                </c:pt>
                <c:pt idx="11">
                  <c:v>32546.78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E-4378-83FE-064BCE784B1F}"/>
            </c:ext>
          </c:extLst>
        </c:ser>
        <c:ser>
          <c:idx val="4"/>
          <c:order val="4"/>
          <c:tx>
            <c:strRef>
              <c:f>calc!$F$482</c:f>
              <c:strCache>
                <c:ptCount val="1"/>
                <c:pt idx="0">
                  <c:v>LinkedIn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calc!$A$483:$A$494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calc!$F$483:$F$494</c:f>
              <c:numCache>
                <c:formatCode>0</c:formatCode>
                <c:ptCount val="12"/>
                <c:pt idx="0">
                  <c:v>24656.799999999999</c:v>
                </c:pt>
                <c:pt idx="1">
                  <c:v>24647</c:v>
                </c:pt>
                <c:pt idx="2">
                  <c:v>24703.84</c:v>
                </c:pt>
                <c:pt idx="3">
                  <c:v>34069.020000000004</c:v>
                </c:pt>
                <c:pt idx="4">
                  <c:v>24753.82</c:v>
                </c:pt>
                <c:pt idx="5">
                  <c:v>24774.399999999998</c:v>
                </c:pt>
                <c:pt idx="6">
                  <c:v>24794</c:v>
                </c:pt>
                <c:pt idx="7">
                  <c:v>24803.8</c:v>
                </c:pt>
                <c:pt idx="8">
                  <c:v>24833.200000000001</c:v>
                </c:pt>
                <c:pt idx="9">
                  <c:v>24794</c:v>
                </c:pt>
                <c:pt idx="10">
                  <c:v>24872.399999999998</c:v>
                </c:pt>
                <c:pt idx="11">
                  <c:v>24892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E-4378-83FE-064BCE78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457272"/>
        <c:axId val="572461208"/>
      </c:lineChart>
      <c:catAx>
        <c:axId val="57245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61208"/>
        <c:crosses val="autoZero"/>
        <c:auto val="1"/>
        <c:lblAlgn val="ctr"/>
        <c:lblOffset val="100"/>
        <c:noMultiLvlLbl val="0"/>
      </c:catAx>
      <c:valAx>
        <c:axId val="57246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573850421722191E-2"/>
          <c:y val="7.7659440976252464E-2"/>
          <c:w val="0.89187561296830764"/>
          <c:h val="0.830820654390312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calc!$B$422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calc!$C$422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3-4FB3-AC14-F445947559A5}"/>
            </c:ext>
          </c:extLst>
        </c:ser>
        <c:ser>
          <c:idx val="1"/>
          <c:order val="1"/>
          <c:tx>
            <c:strRef>
              <c:f>calc!$B$423</c:f>
              <c:strCache>
                <c:ptCount val="1"/>
                <c:pt idx="0">
                  <c:v>Aug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51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5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calc!$C$423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3-4FB3-AC14-F445947559A5}"/>
            </c:ext>
          </c:extLst>
        </c:ser>
        <c:ser>
          <c:idx val="2"/>
          <c:order val="2"/>
          <c:tx>
            <c:strRef>
              <c:f>calc!$B$424</c:f>
              <c:strCache>
                <c:ptCount val="1"/>
                <c:pt idx="0">
                  <c:v>Sep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calc!$C$424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3-4FB3-AC14-F445947559A5}"/>
            </c:ext>
          </c:extLst>
        </c:ser>
        <c:ser>
          <c:idx val="3"/>
          <c:order val="3"/>
          <c:tx>
            <c:strRef>
              <c:f>calc!$B$425</c:f>
              <c:strCache>
                <c:ptCount val="1"/>
                <c:pt idx="0">
                  <c:v>Oct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3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3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calc!$C$425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F3-4FB3-AC14-F445947559A5}"/>
            </c:ext>
          </c:extLst>
        </c:ser>
        <c:ser>
          <c:idx val="4"/>
          <c:order val="4"/>
          <c:tx>
            <c:strRef>
              <c:f>calc!$B$426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calc!$C$426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F3-4FB3-AC14-F445947559A5}"/>
            </c:ext>
          </c:extLst>
        </c:ser>
        <c:ser>
          <c:idx val="5"/>
          <c:order val="5"/>
          <c:tx>
            <c:strRef>
              <c:f>calc!$B$427</c:f>
              <c:strCache>
                <c:ptCount val="1"/>
                <c:pt idx="0">
                  <c:v>Dec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94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94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9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calc!$C$427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F3-4FB3-AC14-F445947559A5}"/>
            </c:ext>
          </c:extLst>
        </c:ser>
        <c:ser>
          <c:idx val="6"/>
          <c:order val="6"/>
          <c:tx>
            <c:strRef>
              <c:f>calc!$B$428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9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9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calc!$C$428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F3-4FB3-AC14-F445947559A5}"/>
            </c:ext>
          </c:extLst>
        </c:ser>
        <c:ser>
          <c:idx val="7"/>
          <c:order val="7"/>
          <c:tx>
            <c:strRef>
              <c:f>calc!$B$429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84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84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8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calc!$C$429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F3-4FB3-AC14-F445947559A5}"/>
            </c:ext>
          </c:extLst>
        </c:ser>
        <c:ser>
          <c:idx val="8"/>
          <c:order val="8"/>
          <c:tx>
            <c:strRef>
              <c:f>calc!$B$430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4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4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calc!$C$430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F3-4FB3-AC14-F445947559A5}"/>
            </c:ext>
          </c:extLst>
        </c:ser>
        <c:ser>
          <c:idx val="9"/>
          <c:order val="9"/>
          <c:tx>
            <c:strRef>
              <c:f>calc!$B$431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63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63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6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calc!$C$431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F3-4FB3-AC14-F445947559A5}"/>
            </c:ext>
          </c:extLst>
        </c:ser>
        <c:ser>
          <c:idx val="10"/>
          <c:order val="10"/>
          <c:tx>
            <c:strRef>
              <c:f>calc!$B$432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2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52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5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calc!$C$432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F3-4FB3-AC14-F445947559A5}"/>
            </c:ext>
          </c:extLst>
        </c:ser>
        <c:ser>
          <c:idx val="11"/>
          <c:order val="11"/>
          <c:tx>
            <c:strRef>
              <c:f>calc!$B$433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41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41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4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calc!$C$433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F3-4FB3-AC14-F445947559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09016200"/>
        <c:axId val="809009640"/>
        <c:axId val="0"/>
      </c:bar3DChart>
      <c:catAx>
        <c:axId val="809016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9009640"/>
        <c:crosses val="autoZero"/>
        <c:auto val="1"/>
        <c:lblAlgn val="ctr"/>
        <c:lblOffset val="100"/>
        <c:noMultiLvlLbl val="0"/>
      </c:catAx>
      <c:valAx>
        <c:axId val="809009640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1620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ACTUAL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calc!$G$10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matte">
              <a:bevelT/>
            </a:sp3d>
          </c:spPr>
          <c:invertIfNegative val="0"/>
          <c:cat>
            <c:strRef>
              <c:f>calc!$F$11:$F$14</c:f>
              <c:strCache>
                <c:ptCount val="4"/>
                <c:pt idx="0">
                  <c:v>Europe</c:v>
                </c:pt>
                <c:pt idx="1">
                  <c:v>Americas</c:v>
                </c:pt>
                <c:pt idx="2">
                  <c:v>Asia_Pac</c:v>
                </c:pt>
                <c:pt idx="3">
                  <c:v>Africa</c:v>
                </c:pt>
              </c:strCache>
            </c:strRef>
          </c:cat>
          <c:val>
            <c:numRef>
              <c:f>calc!$G$11:$G$14</c:f>
              <c:numCache>
                <c:formatCode>General</c:formatCode>
                <c:ptCount val="4"/>
                <c:pt idx="0">
                  <c:v>199208843.19999999</c:v>
                </c:pt>
                <c:pt idx="1">
                  <c:v>223271853.79200003</c:v>
                </c:pt>
                <c:pt idx="2">
                  <c:v>224875053.82799995</c:v>
                </c:pt>
                <c:pt idx="3">
                  <c:v>219870786.05832002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1-4B41-8DD2-95EF67E9CBCF}"/>
            </c:ext>
          </c:extLst>
        </c:ser>
        <c:ser>
          <c:idx val="1"/>
          <c:order val="1"/>
          <c:tx>
            <c:strRef>
              <c:f>calc!$H$10</c:f>
              <c:strCache>
                <c:ptCount val="1"/>
                <c:pt idx="0">
                  <c:v>Expense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matte">
              <a:bevelT/>
            </a:sp3d>
          </c:spPr>
          <c:invertIfNegative val="0"/>
          <c:cat>
            <c:strRef>
              <c:f>calc!$F$11:$F$14</c:f>
              <c:strCache>
                <c:ptCount val="4"/>
                <c:pt idx="0">
                  <c:v>Europe</c:v>
                </c:pt>
                <c:pt idx="1">
                  <c:v>Americas</c:v>
                </c:pt>
                <c:pt idx="2">
                  <c:v>Asia_Pac</c:v>
                </c:pt>
                <c:pt idx="3">
                  <c:v>Africa</c:v>
                </c:pt>
              </c:strCache>
            </c:strRef>
          </c:cat>
          <c:val>
            <c:numRef>
              <c:f>calc!$H$11:$H$14</c:f>
              <c:numCache>
                <c:formatCode>General</c:formatCode>
                <c:ptCount val="4"/>
                <c:pt idx="0">
                  <c:v>76888107.200000003</c:v>
                </c:pt>
                <c:pt idx="1">
                  <c:v>83138997.672000006</c:v>
                </c:pt>
                <c:pt idx="2">
                  <c:v>86253145.185500011</c:v>
                </c:pt>
                <c:pt idx="3">
                  <c:v>83513188.302200019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1-4B41-8DD2-95EF67E9C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19688"/>
        <c:axId val="571918704"/>
      </c:barChart>
      <c:lineChart>
        <c:grouping val="standard"/>
        <c:varyColors val="0"/>
        <c:ser>
          <c:idx val="2"/>
          <c:order val="2"/>
          <c:tx>
            <c:strRef>
              <c:f>calc!$I$10</c:f>
              <c:strCache>
                <c:ptCount val="1"/>
                <c:pt idx="0">
                  <c:v>ROI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calc!$F$11:$F$14</c:f>
              <c:strCache>
                <c:ptCount val="4"/>
                <c:pt idx="0">
                  <c:v>Europe</c:v>
                </c:pt>
                <c:pt idx="1">
                  <c:v>Americas</c:v>
                </c:pt>
                <c:pt idx="2">
                  <c:v>Asia_Pac</c:v>
                </c:pt>
                <c:pt idx="3">
                  <c:v>Africa</c:v>
                </c:pt>
              </c:strCache>
            </c:strRef>
          </c:cat>
          <c:val>
            <c:numRef>
              <c:f>calc!$I$11:$I$14</c:f>
              <c:numCache>
                <c:formatCode>0.00%</c:formatCode>
                <c:ptCount val="4"/>
                <c:pt idx="0">
                  <c:v>1.0416666666666667</c:v>
                </c:pt>
                <c:pt idx="1">
                  <c:v>0.80166666666666664</c:v>
                </c:pt>
                <c:pt idx="2">
                  <c:v>0.97583333333333333</c:v>
                </c:pt>
                <c:pt idx="3">
                  <c:v>0.80166666666666675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61-4B41-8DD2-95EF67E9CBCF}"/>
            </c:ext>
          </c:extLst>
        </c:ser>
        <c:ser>
          <c:idx val="3"/>
          <c:order val="3"/>
          <c:tx>
            <c:strRef>
              <c:f>calc!$J$10</c:f>
              <c:strCache>
                <c:ptCount val="1"/>
                <c:pt idx="0">
                  <c:v>ROA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calc!$F$11:$F$14</c:f>
              <c:strCache>
                <c:ptCount val="4"/>
                <c:pt idx="0">
                  <c:v>Europe</c:v>
                </c:pt>
                <c:pt idx="1">
                  <c:v>Americas</c:v>
                </c:pt>
                <c:pt idx="2">
                  <c:v>Asia_Pac</c:v>
                </c:pt>
                <c:pt idx="3">
                  <c:v>Africa</c:v>
                </c:pt>
              </c:strCache>
            </c:strRef>
          </c:cat>
          <c:val>
            <c:numRef>
              <c:f>calc!$J$11:$J$14</c:f>
              <c:numCache>
                <c:formatCode>0.00%</c:formatCode>
                <c:ptCount val="4"/>
                <c:pt idx="0">
                  <c:v>1.5183333333333333</c:v>
                </c:pt>
                <c:pt idx="1">
                  <c:v>1.4516666666666669</c:v>
                </c:pt>
                <c:pt idx="2">
                  <c:v>1.4958333333333333</c:v>
                </c:pt>
                <c:pt idx="3">
                  <c:v>1.5791666666666668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61-4B41-8DD2-95EF67E9C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883264"/>
        <c:axId val="575884248"/>
      </c:lineChart>
      <c:catAx>
        <c:axId val="57191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8704"/>
        <c:crosses val="autoZero"/>
        <c:auto val="1"/>
        <c:lblAlgn val="ctr"/>
        <c:lblOffset val="100"/>
        <c:noMultiLvlLbl val="0"/>
      </c:catAx>
      <c:valAx>
        <c:axId val="571918704"/>
        <c:scaling>
          <c:orientation val="minMax"/>
          <c:max val="25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9688"/>
        <c:crosses val="autoZero"/>
        <c:crossBetween val="between"/>
      </c:valAx>
      <c:valAx>
        <c:axId val="575884248"/>
        <c:scaling>
          <c:orientation val="minMax"/>
          <c:max val="1.7000000000000002"/>
          <c:min val="0.5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83264"/>
        <c:crosses val="max"/>
        <c:crossBetween val="between"/>
      </c:valAx>
      <c:catAx>
        <c:axId val="575883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5884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PLANNED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25073150305084"/>
          <c:y val="2.4597849579151263E-2"/>
          <c:w val="0.77456997828841312"/>
          <c:h val="0.740930744120653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calc!$O$17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calc!$N$18:$N$21</c:f>
              <c:strCache>
                <c:ptCount val="4"/>
                <c:pt idx="0">
                  <c:v>Europe</c:v>
                </c:pt>
                <c:pt idx="1">
                  <c:v>Americas</c:v>
                </c:pt>
                <c:pt idx="2">
                  <c:v>Asia_Pac</c:v>
                </c:pt>
                <c:pt idx="3">
                  <c:v>Africa</c:v>
                </c:pt>
              </c:strCache>
            </c:strRef>
          </c:cat>
          <c:val>
            <c:numRef>
              <c:f>calc!$O$18:$O$21</c:f>
              <c:numCache>
                <c:formatCode>General</c:formatCode>
                <c:ptCount val="4"/>
                <c:pt idx="0">
                  <c:v>198635205.02399999</c:v>
                </c:pt>
                <c:pt idx="1">
                  <c:v>218191018.368</c:v>
                </c:pt>
                <c:pt idx="2">
                  <c:v>213662064.02111998</c:v>
                </c:pt>
                <c:pt idx="3">
                  <c:v>206133774.0304428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F-45C5-870F-89D159783342}"/>
            </c:ext>
          </c:extLst>
        </c:ser>
        <c:ser>
          <c:idx val="1"/>
          <c:order val="1"/>
          <c:tx>
            <c:strRef>
              <c:f>calc!$P$17</c:f>
              <c:strCache>
                <c:ptCount val="1"/>
                <c:pt idx="0">
                  <c:v>Expense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calc!$N$18:$N$21</c:f>
              <c:strCache>
                <c:ptCount val="4"/>
                <c:pt idx="0">
                  <c:v>Europe</c:v>
                </c:pt>
                <c:pt idx="1">
                  <c:v>Americas</c:v>
                </c:pt>
                <c:pt idx="2">
                  <c:v>Asia_Pac</c:v>
                </c:pt>
                <c:pt idx="3">
                  <c:v>Africa</c:v>
                </c:pt>
              </c:strCache>
            </c:strRef>
          </c:cat>
          <c:val>
            <c:numRef>
              <c:f>calc!$P$18:$P$21</c:f>
              <c:numCache>
                <c:formatCode>General</c:formatCode>
                <c:ptCount val="4"/>
                <c:pt idx="0">
                  <c:v>75388201.884000003</c:v>
                </c:pt>
                <c:pt idx="1">
                  <c:v>74532981.798000008</c:v>
                </c:pt>
                <c:pt idx="2">
                  <c:v>78590216.448920012</c:v>
                </c:pt>
                <c:pt idx="3">
                  <c:v>76249676.907990605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F-45C5-870F-89D159783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36616"/>
        <c:axId val="581936944"/>
      </c:barChart>
      <c:lineChart>
        <c:grouping val="standard"/>
        <c:varyColors val="0"/>
        <c:ser>
          <c:idx val="2"/>
          <c:order val="2"/>
          <c:tx>
            <c:strRef>
              <c:f>calc!$Q$17</c:f>
              <c:strCache>
                <c:ptCount val="1"/>
                <c:pt idx="0">
                  <c:v>ROI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calc!$N$18:$N$21</c:f>
              <c:strCache>
                <c:ptCount val="4"/>
                <c:pt idx="0">
                  <c:v>Europe</c:v>
                </c:pt>
                <c:pt idx="1">
                  <c:v>Americas</c:v>
                </c:pt>
                <c:pt idx="2">
                  <c:v>Asia_Pac</c:v>
                </c:pt>
                <c:pt idx="3">
                  <c:v>Africa</c:v>
                </c:pt>
              </c:strCache>
            </c:strRef>
          </c:cat>
          <c:val>
            <c:numRef>
              <c:f>calc!$Q$18:$Q$21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F-45C5-870F-89D159783342}"/>
            </c:ext>
          </c:extLst>
        </c:ser>
        <c:ser>
          <c:idx val="3"/>
          <c:order val="3"/>
          <c:tx>
            <c:strRef>
              <c:f>calc!$R$17</c:f>
              <c:strCache>
                <c:ptCount val="1"/>
                <c:pt idx="0">
                  <c:v>ROA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calc!$N$18:$N$21</c:f>
              <c:strCache>
                <c:ptCount val="4"/>
                <c:pt idx="0">
                  <c:v>Europe</c:v>
                </c:pt>
                <c:pt idx="1">
                  <c:v>Americas</c:v>
                </c:pt>
                <c:pt idx="2">
                  <c:v>Asia_Pac</c:v>
                </c:pt>
                <c:pt idx="3">
                  <c:v>Africa</c:v>
                </c:pt>
              </c:strCache>
            </c:strRef>
          </c:cat>
          <c:val>
            <c:numRef>
              <c:f>calc!$R$18:$R$21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8F-45C5-870F-89D159783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935304"/>
        <c:axId val="581938584"/>
      </c:lineChart>
      <c:catAx>
        <c:axId val="58193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36944"/>
        <c:crosses val="autoZero"/>
        <c:auto val="1"/>
        <c:lblAlgn val="ctr"/>
        <c:lblOffset val="100"/>
        <c:noMultiLvlLbl val="0"/>
      </c:catAx>
      <c:valAx>
        <c:axId val="581936944"/>
        <c:scaling>
          <c:orientation val="minMax"/>
          <c:max val="25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36616"/>
        <c:crosses val="autoZero"/>
        <c:crossBetween val="between"/>
      </c:valAx>
      <c:valAx>
        <c:axId val="581938584"/>
        <c:scaling>
          <c:orientation val="minMax"/>
          <c:max val="1"/>
          <c:min val="0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35304"/>
        <c:crosses val="max"/>
        <c:crossBetween val="between"/>
      </c:valAx>
      <c:catAx>
        <c:axId val="581935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1938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3774153909333739"/>
          <c:w val="1"/>
          <c:h val="0.7770999997513248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6E8-4ED7-8EA8-62A82C3A1D68}"/>
              </c:ext>
            </c:extLst>
          </c:dPt>
          <c:dPt>
            <c:idx val="1"/>
            <c:bubble3D val="0"/>
            <c:explosion val="18"/>
            <c:spPr>
              <a:gradFill rotWithShape="1">
                <a:gsLst>
                  <a:gs pos="0">
                    <a:schemeClr val="accent4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6E8-4ED7-8EA8-62A82C3A1D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calc!$G$52:$G$53</c:f>
              <c:strCache>
                <c:ptCount val="2"/>
                <c:pt idx="0">
                  <c:v>REVENUE</c:v>
                </c:pt>
                <c:pt idx="1">
                  <c:v>EXPENSE</c:v>
                </c:pt>
              </c:strCache>
            </c:strRef>
          </c:cat>
          <c:val>
            <c:numRef>
              <c:f>calc!$H$52:$H$53</c:f>
              <c:numCache>
                <c:formatCode>General</c:formatCode>
                <c:ptCount val="2"/>
                <c:pt idx="0">
                  <c:v>224254001.17199996</c:v>
                </c:pt>
                <c:pt idx="1">
                  <c:v>78667829.679499999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E8-4ED7-8EA8-62A82C3A1D6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93174397940687"/>
          <c:y val="0.8628640822279674"/>
          <c:w val="0.62505830189459011"/>
          <c:h val="0.1318360031131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3979924567281381E-2"/>
          <c:y val="2.6427040283605137E-3"/>
          <c:w val="0.98601973382453845"/>
          <c:h val="0.96482979123565915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8"/>
            <c:spPr>
              <a:gradFill rotWithShape="1">
                <a:gsLst>
                  <a:gs pos="0">
                    <a:schemeClr val="accent4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F1A-4890-93C9-34E624C71238}"/>
              </c:ext>
            </c:extLst>
          </c:dPt>
          <c:dPt>
            <c:idx val="1"/>
            <c:bubble3D val="0"/>
            <c:explosion val="12"/>
            <c:spPr>
              <a:gradFill rotWithShape="1">
                <a:gsLst>
                  <a:gs pos="0">
                    <a:schemeClr val="accent4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F1A-4890-93C9-34E624C7123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F1A-4890-93C9-34E624C712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calc!$G$54:$G$55</c:f>
              <c:strCache>
                <c:ptCount val="2"/>
                <c:pt idx="0">
                  <c:v>ROI</c:v>
                </c:pt>
                <c:pt idx="1">
                  <c:v>ROA</c:v>
                </c:pt>
              </c:strCache>
            </c:strRef>
          </c:cat>
          <c:val>
            <c:numRef>
              <c:f>calc!$H$54:$H$55</c:f>
              <c:numCache>
                <c:formatCode>0.00%</c:formatCode>
                <c:ptCount val="2"/>
                <c:pt idx="0">
                  <c:v>0.78999999999999992</c:v>
                </c:pt>
                <c:pt idx="1">
                  <c:v>1.4866666666666668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1A-4890-93C9-34E624C712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09307334686107"/>
          <c:y val="0.8528640044483794"/>
          <c:w val="0.44145827752846506"/>
          <c:h val="0.11419018601735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calc!$G$62:$G$66</c:f>
              <c:strCache>
                <c:ptCount val="5"/>
                <c:pt idx="0">
                  <c:v>Facebook</c:v>
                </c:pt>
                <c:pt idx="1">
                  <c:v>Twitter</c:v>
                </c:pt>
                <c:pt idx="2">
                  <c:v>Youtube</c:v>
                </c:pt>
                <c:pt idx="3">
                  <c:v>Instagram</c:v>
                </c:pt>
                <c:pt idx="4">
                  <c:v>LinkedIn</c:v>
                </c:pt>
              </c:strCache>
            </c:strRef>
          </c:cat>
          <c:val>
            <c:numRef>
              <c:f>calc!$H$62:$H$66</c:f>
              <c:numCache>
                <c:formatCode>General</c:formatCode>
                <c:ptCount val="5"/>
                <c:pt idx="0">
                  <c:v>6561825209.4088039</c:v>
                </c:pt>
                <c:pt idx="1">
                  <c:v>5584061267.112998</c:v>
                </c:pt>
                <c:pt idx="2">
                  <c:v>6807747628.5354271</c:v>
                </c:pt>
                <c:pt idx="3">
                  <c:v>8798913136.9791908</c:v>
                </c:pt>
                <c:pt idx="4">
                  <c:v>3606153339.7091165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F-4D13-8F31-166BC502A9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72396248"/>
        <c:axId val="572400512"/>
        <c:axId val="0"/>
      </c:bar3DChart>
      <c:catAx>
        <c:axId val="57239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00512"/>
        <c:crosses val="autoZero"/>
        <c:auto val="1"/>
        <c:lblAlgn val="ctr"/>
        <c:lblOffset val="100"/>
        <c:noMultiLvlLbl val="0"/>
      </c:catAx>
      <c:valAx>
        <c:axId val="572400512"/>
        <c:scaling>
          <c:orientation val="minMax"/>
          <c:max val="35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9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119738095525195"/>
          <c:y val="0.13120915032679739"/>
          <c:w val="0.87274943426864904"/>
          <c:h val="0.7485654366733569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calc!$H$68</c:f>
              <c:strCache>
                <c:ptCount val="1"/>
                <c:pt idx="0">
                  <c:v>SOUND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calc!$G$69:$G$72</c:f>
              <c:strCache>
                <c:ptCount val="4"/>
                <c:pt idx="0">
                  <c:v>Europe</c:v>
                </c:pt>
                <c:pt idx="1">
                  <c:v>Americas</c:v>
                </c:pt>
                <c:pt idx="2">
                  <c:v>Asia Pac</c:v>
                </c:pt>
                <c:pt idx="3">
                  <c:v>Africa</c:v>
                </c:pt>
              </c:strCache>
            </c:strRef>
          </c:cat>
          <c:val>
            <c:numRef>
              <c:f>calc!$H$69:$H$72</c:f>
              <c:numCache>
                <c:formatCode>General</c:formatCode>
                <c:ptCount val="4"/>
                <c:pt idx="0">
                  <c:v>34902</c:v>
                </c:pt>
                <c:pt idx="1">
                  <c:v>35426</c:v>
                </c:pt>
                <c:pt idx="2">
                  <c:v>19599</c:v>
                </c:pt>
                <c:pt idx="3">
                  <c:v>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C-44C1-88C0-3A0F56801D7C}"/>
            </c:ext>
          </c:extLst>
        </c:ser>
        <c:ser>
          <c:idx val="1"/>
          <c:order val="1"/>
          <c:tx>
            <c:strRef>
              <c:f>calc!$I$68</c:f>
              <c:strCache>
                <c:ptCount val="1"/>
                <c:pt idx="0">
                  <c:v>LAPTOP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calc!$G$69:$G$72</c:f>
              <c:strCache>
                <c:ptCount val="4"/>
                <c:pt idx="0">
                  <c:v>Europe</c:v>
                </c:pt>
                <c:pt idx="1">
                  <c:v>Americas</c:v>
                </c:pt>
                <c:pt idx="2">
                  <c:v>Asia Pac</c:v>
                </c:pt>
                <c:pt idx="3">
                  <c:v>Africa</c:v>
                </c:pt>
              </c:strCache>
            </c:strRef>
          </c:cat>
          <c:val>
            <c:numRef>
              <c:f>calc!$I$69:$I$72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C-44C1-88C0-3A0F56801D7C}"/>
            </c:ext>
          </c:extLst>
        </c:ser>
        <c:ser>
          <c:idx val="2"/>
          <c:order val="2"/>
          <c:tx>
            <c:strRef>
              <c:f>calc!$J$68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calc!$G$69:$G$72</c:f>
              <c:strCache>
                <c:ptCount val="4"/>
                <c:pt idx="0">
                  <c:v>Europe</c:v>
                </c:pt>
                <c:pt idx="1">
                  <c:v>Americas</c:v>
                </c:pt>
                <c:pt idx="2">
                  <c:v>Asia Pac</c:v>
                </c:pt>
                <c:pt idx="3">
                  <c:v>Africa</c:v>
                </c:pt>
              </c:strCache>
            </c:strRef>
          </c:cat>
          <c:val>
            <c:numRef>
              <c:f>calc!$J$69:$J$72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2C-44C1-88C0-3A0F56801D7C}"/>
            </c:ext>
          </c:extLst>
        </c:ser>
        <c:ser>
          <c:idx val="3"/>
          <c:order val="3"/>
          <c:tx>
            <c:strRef>
              <c:f>calc!$K$68</c:f>
              <c:strCache>
                <c:ptCount val="1"/>
                <c:pt idx="0">
                  <c:v>DRONE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calc!$G$69:$G$72</c:f>
              <c:strCache>
                <c:ptCount val="4"/>
                <c:pt idx="0">
                  <c:v>Europe</c:v>
                </c:pt>
                <c:pt idx="1">
                  <c:v>Americas</c:v>
                </c:pt>
                <c:pt idx="2">
                  <c:v>Asia Pac</c:v>
                </c:pt>
                <c:pt idx="3">
                  <c:v>Africa</c:v>
                </c:pt>
              </c:strCache>
            </c:strRef>
          </c:cat>
          <c:val>
            <c:numRef>
              <c:f>calc!$K$69:$K$72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2C-44C1-88C0-3A0F56801D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5755616"/>
        <c:axId val="605751024"/>
        <c:axId val="575230704"/>
      </c:bar3DChart>
      <c:catAx>
        <c:axId val="60575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51024"/>
        <c:crosses val="autoZero"/>
        <c:auto val="1"/>
        <c:lblAlgn val="ctr"/>
        <c:lblOffset val="100"/>
        <c:noMultiLvlLbl val="0"/>
      </c:catAx>
      <c:valAx>
        <c:axId val="605751024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5561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erAx>
        <c:axId val="575230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60575102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/>
              <a:t>MONTH</a:t>
            </a:r>
            <a:r>
              <a:rPr lang="en-IN" sz="1600" baseline="0"/>
              <a:t> VISE WEBVISITS </a:t>
            </a:r>
            <a:endParaRPr lang="en-IN" sz="1600"/>
          </a:p>
        </c:rich>
      </c:tx>
      <c:layout>
        <c:manualLayout>
          <c:xMode val="edge"/>
          <c:yMode val="edge"/>
          <c:x val="0.32534822253036411"/>
          <c:y val="5.500550055005500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calc!$H$105</c:f>
              <c:strCache>
                <c:ptCount val="1"/>
                <c:pt idx="0">
                  <c:v>SOUND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calc!$G$106:$G$117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calc!$H$106:$H$117</c:f>
              <c:numCache>
                <c:formatCode>General</c:formatCode>
                <c:ptCount val="12"/>
                <c:pt idx="0">
                  <c:v>8898</c:v>
                </c:pt>
                <c:pt idx="1">
                  <c:v>9147</c:v>
                </c:pt>
                <c:pt idx="2">
                  <c:v>8862</c:v>
                </c:pt>
                <c:pt idx="3">
                  <c:v>8952</c:v>
                </c:pt>
                <c:pt idx="4">
                  <c:v>9075</c:v>
                </c:pt>
                <c:pt idx="5">
                  <c:v>9974</c:v>
                </c:pt>
                <c:pt idx="6">
                  <c:v>9419</c:v>
                </c:pt>
                <c:pt idx="7">
                  <c:v>8028</c:v>
                </c:pt>
                <c:pt idx="8">
                  <c:v>9204</c:v>
                </c:pt>
                <c:pt idx="9">
                  <c:v>9872</c:v>
                </c:pt>
                <c:pt idx="10">
                  <c:v>8964</c:v>
                </c:pt>
                <c:pt idx="11">
                  <c:v>9378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C-45BA-A651-B1EEA9309993}"/>
            </c:ext>
          </c:extLst>
        </c:ser>
        <c:ser>
          <c:idx val="1"/>
          <c:order val="1"/>
          <c:tx>
            <c:strRef>
              <c:f>calc!$I$105</c:f>
              <c:strCache>
                <c:ptCount val="1"/>
                <c:pt idx="0">
                  <c:v>LAPTOP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calc!$G$106:$G$117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calc!$I$106:$I$117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C-45BA-A651-B1EEA9309993}"/>
            </c:ext>
          </c:extLst>
        </c:ser>
        <c:ser>
          <c:idx val="2"/>
          <c:order val="2"/>
          <c:tx>
            <c:strRef>
              <c:f>calc!$J$105</c:f>
              <c:strCache>
                <c:ptCount val="1"/>
                <c:pt idx="0">
                  <c:v>PHONE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calc!$G$106:$G$117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calc!$J$106:$J$117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C-45BA-A651-B1EEA9309993}"/>
            </c:ext>
          </c:extLst>
        </c:ser>
        <c:ser>
          <c:idx val="3"/>
          <c:order val="3"/>
          <c:tx>
            <c:strRef>
              <c:f>calc!$K$105</c:f>
              <c:strCache>
                <c:ptCount val="1"/>
                <c:pt idx="0">
                  <c:v>DRONE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calc!$G$106:$G$117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calc!$K$106:$K$117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DC-45BA-A651-B1EEA930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757904"/>
        <c:axId val="652760856"/>
      </c:lineChart>
      <c:catAx>
        <c:axId val="6527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60856"/>
        <c:crosses val="autoZero"/>
        <c:auto val="1"/>
        <c:lblAlgn val="ctr"/>
        <c:lblOffset val="100"/>
        <c:noMultiLvlLbl val="0"/>
      </c:catAx>
      <c:valAx>
        <c:axId val="652760856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5790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Checked" fmlaLink="calc!$G$3" lockText="1" noThreeD="1"/>
</file>

<file path=xl/ctrlProps/ctrlProp10.xml><?xml version="1.0" encoding="utf-8"?>
<formControlPr xmlns="http://schemas.microsoft.com/office/spreadsheetml/2009/9/main" objectType="Drop" dropLines="5" dropStyle="combo" dx="26" fmlaLink="calc!$K$120" fmlaRange="calc!$L$120:$L$122" sel="2" val="0"/>
</file>

<file path=xl/ctrlProps/ctrlProp11.xml><?xml version="1.0" encoding="utf-8"?>
<formControlPr xmlns="http://schemas.microsoft.com/office/spreadsheetml/2009/9/main" objectType="List" dx="26" fmlaLink="calc!$B$195" fmlaRange="calc!$A$263:$A$302" noThreeD="1" sel="12" val="0"/>
</file>

<file path=xl/ctrlProps/ctrlProp12.xml><?xml version="1.0" encoding="utf-8"?>
<formControlPr xmlns="http://schemas.microsoft.com/office/spreadsheetml/2009/9/main" objectType="CheckBox" checked="Checked" fmlaLink="calc!$B$140" lockText="1"/>
</file>

<file path=xl/ctrlProps/ctrlProp13.xml><?xml version="1.0" encoding="utf-8"?>
<formControlPr xmlns="http://schemas.microsoft.com/office/spreadsheetml/2009/9/main" objectType="CheckBox" checked="Checked" fmlaLink="calc!$B$141" lockText="1"/>
</file>

<file path=xl/ctrlProps/ctrlProp14.xml><?xml version="1.0" encoding="utf-8"?>
<formControlPr xmlns="http://schemas.microsoft.com/office/spreadsheetml/2009/9/main" objectType="CheckBox" checked="Checked" fmlaLink="calc!$B$142" lockText="1"/>
</file>

<file path=xl/ctrlProps/ctrlProp15.xml><?xml version="1.0" encoding="utf-8"?>
<formControlPr xmlns="http://schemas.microsoft.com/office/spreadsheetml/2009/9/main" objectType="CheckBox" checked="Checked" fmlaLink="calc!$B$143" lockText="1"/>
</file>

<file path=xl/ctrlProps/ctrlProp2.xml><?xml version="1.0" encoding="utf-8"?>
<formControlPr xmlns="http://schemas.microsoft.com/office/spreadsheetml/2009/9/main" objectType="CheckBox" checked="Checked" fmlaLink="calc!$G$4" lockText="1" noThreeD="1"/>
</file>

<file path=xl/ctrlProps/ctrlProp3.xml><?xml version="1.0" encoding="utf-8"?>
<formControlPr xmlns="http://schemas.microsoft.com/office/spreadsheetml/2009/9/main" objectType="CheckBox" checked="Checked" fmlaLink="calc!$G$5" lockText="1" noThreeD="1"/>
</file>

<file path=xl/ctrlProps/ctrlProp4.xml><?xml version="1.0" encoding="utf-8"?>
<formControlPr xmlns="http://schemas.microsoft.com/office/spreadsheetml/2009/9/main" objectType="CheckBox" checked="Checked" fmlaLink="$E$12" lockText="1"/>
</file>

<file path=xl/ctrlProps/ctrlProp5.xml><?xml version="1.0" encoding="utf-8"?>
<formControlPr xmlns="http://schemas.microsoft.com/office/spreadsheetml/2009/9/main" objectType="CheckBox" fmlaLink="$F$12" lockText="1"/>
</file>

<file path=xl/ctrlProps/ctrlProp6.xml><?xml version="1.0" encoding="utf-8"?>
<formControlPr xmlns="http://schemas.microsoft.com/office/spreadsheetml/2009/9/main" objectType="CheckBox" fmlaLink="$G$12" lockText="1"/>
</file>

<file path=xl/ctrlProps/ctrlProp7.xml><?xml version="1.0" encoding="utf-8"?>
<formControlPr xmlns="http://schemas.microsoft.com/office/spreadsheetml/2009/9/main" objectType="CheckBox" fmlaLink="$H$12" lockText="1"/>
</file>

<file path=xl/ctrlProps/ctrlProp8.xml><?xml version="1.0" encoding="utf-8"?>
<formControlPr xmlns="http://schemas.microsoft.com/office/spreadsheetml/2009/9/main" objectType="List" dx="26" fmlaLink="calc!$F$50" fmlaRange="calc!$F$44:$F$47" sel="2" val="0"/>
</file>

<file path=xl/ctrlProps/ctrlProp9.xml><?xml version="1.0" encoding="utf-8"?>
<formControlPr xmlns="http://schemas.microsoft.com/office/spreadsheetml/2009/9/main" objectType="CheckBox" checked="Checked" fmlaLink="calc!$G$2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482</xdr:row>
      <xdr:rowOff>0</xdr:rowOff>
    </xdr:from>
    <xdr:to>
      <xdr:col>16</xdr:col>
      <xdr:colOff>127000</xdr:colOff>
      <xdr:row>499</xdr:row>
      <xdr:rowOff>78740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433E7-D288-476B-B1E4-C3801E2B5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502</xdr:row>
      <xdr:rowOff>0</xdr:rowOff>
    </xdr:from>
    <xdr:to>
      <xdr:col>8</xdr:col>
      <xdr:colOff>38100</xdr:colOff>
      <xdr:row>519</xdr:row>
      <xdr:rowOff>78740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8304C7-2731-4E77-B12E-3D3B1D663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563880</xdr:colOff>
          <xdr:row>12</xdr:row>
          <xdr:rowOff>60960</xdr:rowOff>
        </xdr:from>
        <xdr:to>
          <xdr:col>13</xdr:col>
          <xdr:colOff>160020</xdr:colOff>
          <xdr:row>15</xdr:row>
          <xdr:rowOff>22860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9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504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EXPENSE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556260</xdr:colOff>
          <xdr:row>15</xdr:row>
          <xdr:rowOff>83820</xdr:rowOff>
        </xdr:from>
        <xdr:to>
          <xdr:col>13</xdr:col>
          <xdr:colOff>160020</xdr:colOff>
          <xdr:row>18</xdr:row>
          <xdr:rowOff>68580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9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DBB61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ROI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541020</xdr:colOff>
          <xdr:row>19</xdr:row>
          <xdr:rowOff>30480</xdr:rowOff>
        </xdr:from>
        <xdr:to>
          <xdr:col>13</xdr:col>
          <xdr:colOff>167640</xdr:colOff>
          <xdr:row>21</xdr:row>
          <xdr:rowOff>76200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9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66A0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ROA</a:t>
              </a:r>
            </a:p>
          </xdr:txBody>
        </xdr:sp>
        <xdr:clientData/>
      </xdr:twoCellAnchor>
    </mc:Choice>
    <mc:Fallback/>
  </mc:AlternateContent>
  <xdr:twoCellAnchor>
    <xdr:from>
      <xdr:col>9</xdr:col>
      <xdr:colOff>535215</xdr:colOff>
      <xdr:row>92</xdr:row>
      <xdr:rowOff>70759</xdr:rowOff>
    </xdr:from>
    <xdr:to>
      <xdr:col>19</xdr:col>
      <xdr:colOff>112505</xdr:colOff>
      <xdr:row>108</xdr:row>
      <xdr:rowOff>54428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595385</xdr:colOff>
      <xdr:row>92</xdr:row>
      <xdr:rowOff>27125</xdr:rowOff>
    </xdr:from>
    <xdr:to>
      <xdr:col>31</xdr:col>
      <xdr:colOff>576943</xdr:colOff>
      <xdr:row>108</xdr:row>
      <xdr:rowOff>18142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160564</xdr:colOff>
      <xdr:row>92</xdr:row>
      <xdr:rowOff>63500</xdr:rowOff>
    </xdr:from>
    <xdr:to>
      <xdr:col>8</xdr:col>
      <xdr:colOff>101844</xdr:colOff>
      <xdr:row>108</xdr:row>
      <xdr:rowOff>26307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72571</xdr:colOff>
      <xdr:row>92</xdr:row>
      <xdr:rowOff>86179</xdr:rowOff>
    </xdr:from>
    <xdr:to>
      <xdr:col>38</xdr:col>
      <xdr:colOff>594905</xdr:colOff>
      <xdr:row>108</xdr:row>
      <xdr:rowOff>6350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431801</xdr:colOff>
      <xdr:row>57</xdr:row>
      <xdr:rowOff>12700</xdr:rowOff>
    </xdr:from>
    <xdr:to>
      <xdr:col>15</xdr:col>
      <xdr:colOff>456475</xdr:colOff>
      <xdr:row>88</xdr:row>
      <xdr:rowOff>9979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10</xdr:row>
          <xdr:rowOff>167640</xdr:rowOff>
        </xdr:from>
        <xdr:to>
          <xdr:col>5</xdr:col>
          <xdr:colOff>60960</xdr:colOff>
          <xdr:row>13</xdr:row>
          <xdr:rowOff>15240</xdr:rowOff>
        </xdr:to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9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5C83B4"/>
            </a:solidFill>
            <a:ln w="9525">
              <a:solidFill>
                <a:srgbClr val="244061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SOUND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</xdr:colOff>
          <xdr:row>10</xdr:row>
          <xdr:rowOff>160020</xdr:rowOff>
        </xdr:from>
        <xdr:to>
          <xdr:col>6</xdr:col>
          <xdr:colOff>76200</xdr:colOff>
          <xdr:row>13</xdr:row>
          <xdr:rowOff>15240</xdr:rowOff>
        </xdr:to>
        <xdr:sp macro="" textlink="">
          <xdr:nvSpPr>
            <xdr:cNvPr id="11280" name="Check Box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00000000-0008-0000-0900-00001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504D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LAPTOP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160020</xdr:colOff>
          <xdr:row>10</xdr:row>
          <xdr:rowOff>160020</xdr:rowOff>
        </xdr:from>
        <xdr:to>
          <xdr:col>6</xdr:col>
          <xdr:colOff>822960</xdr:colOff>
          <xdr:row>13</xdr:row>
          <xdr:rowOff>15240</xdr:rowOff>
        </xdr:to>
        <xdr:sp macro="" textlink="">
          <xdr:nvSpPr>
            <xdr:cNvPr id="11281" name="Check Box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00000000-0008-0000-0900-00001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DBB61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PHONE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30480</xdr:colOff>
          <xdr:row>11</xdr:row>
          <xdr:rowOff>0</xdr:rowOff>
        </xdr:from>
        <xdr:to>
          <xdr:col>8</xdr:col>
          <xdr:colOff>91440</xdr:colOff>
          <xdr:row>13</xdr:row>
          <xdr:rowOff>22860</xdr:rowOff>
        </xdr:to>
        <xdr:sp macro="" textlink="">
          <xdr:nvSpPr>
            <xdr:cNvPr id="11282" name="Check Box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00000000-0008-0000-0900-00001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66A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DRONE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62316</xdr:colOff>
      <xdr:row>33</xdr:row>
      <xdr:rowOff>295548</xdr:rowOff>
    </xdr:from>
    <xdr:to>
      <xdr:col>13</xdr:col>
      <xdr:colOff>609596</xdr:colOff>
      <xdr:row>48</xdr:row>
      <xdr:rowOff>17416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464820</xdr:colOff>
          <xdr:row>10</xdr:row>
          <xdr:rowOff>15240</xdr:rowOff>
        </xdr:from>
        <xdr:to>
          <xdr:col>18</xdr:col>
          <xdr:colOff>137160</xdr:colOff>
          <xdr:row>20</xdr:row>
          <xdr:rowOff>76200</xdr:rowOff>
        </xdr:to>
        <xdr:sp macro="" textlink="">
          <xdr:nvSpPr>
            <xdr:cNvPr id="11276" name="List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9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480327</xdr:colOff>
      <xdr:row>33</xdr:row>
      <xdr:rowOff>303720</xdr:rowOff>
    </xdr:from>
    <xdr:to>
      <xdr:col>23</xdr:col>
      <xdr:colOff>461006</xdr:colOff>
      <xdr:row>48</xdr:row>
      <xdr:rowOff>49533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556260</xdr:colOff>
          <xdr:row>9</xdr:row>
          <xdr:rowOff>83820</xdr:rowOff>
        </xdr:from>
        <xdr:to>
          <xdr:col>13</xdr:col>
          <xdr:colOff>152400</xdr:colOff>
          <xdr:row>12</xdr:row>
          <xdr:rowOff>15240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9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5C83B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REVENUE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365760</xdr:colOff>
          <xdr:row>9</xdr:row>
          <xdr:rowOff>45720</xdr:rowOff>
        </xdr:from>
        <xdr:to>
          <xdr:col>29</xdr:col>
          <xdr:colOff>304800</xdr:colOff>
          <xdr:row>13</xdr:row>
          <xdr:rowOff>60960</xdr:rowOff>
        </xdr:to>
        <xdr:sp macro="" textlink="">
          <xdr:nvSpPr>
            <xdr:cNvPr id="11284" name="Drop Dow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00000000-0008-0000-0900-00001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234038</xdr:colOff>
      <xdr:row>155</xdr:row>
      <xdr:rowOff>51705</xdr:rowOff>
    </xdr:from>
    <xdr:to>
      <xdr:col>13</xdr:col>
      <xdr:colOff>168724</xdr:colOff>
      <xdr:row>172</xdr:row>
      <xdr:rowOff>64406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289560</xdr:colOff>
          <xdr:row>9</xdr:row>
          <xdr:rowOff>15240</xdr:rowOff>
        </xdr:from>
        <xdr:to>
          <xdr:col>23</xdr:col>
          <xdr:colOff>441960</xdr:colOff>
          <xdr:row>29</xdr:row>
          <xdr:rowOff>53340</xdr:rowOff>
        </xdr:to>
        <xdr:sp macro="" textlink="">
          <xdr:nvSpPr>
            <xdr:cNvPr id="11291" name="List Box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00000000-0008-0000-0900-00001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304800</xdr:colOff>
          <xdr:row>10</xdr:row>
          <xdr:rowOff>7620</xdr:rowOff>
        </xdr:from>
        <xdr:to>
          <xdr:col>33</xdr:col>
          <xdr:colOff>434340</xdr:colOff>
          <xdr:row>12</xdr:row>
          <xdr:rowOff>53340</xdr:rowOff>
        </xdr:to>
        <xdr:sp macro="" textlink="">
          <xdr:nvSpPr>
            <xdr:cNvPr id="11292" name="Check Box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00000000-0008-0000-0900-00001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548DD4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ACTUAL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480060</xdr:colOff>
          <xdr:row>10</xdr:row>
          <xdr:rowOff>22860</xdr:rowOff>
        </xdr:from>
        <xdr:to>
          <xdr:col>35</xdr:col>
          <xdr:colOff>99060</xdr:colOff>
          <xdr:row>12</xdr:row>
          <xdr:rowOff>53340</xdr:rowOff>
        </xdr:to>
        <xdr:sp macro="" textlink="">
          <xdr:nvSpPr>
            <xdr:cNvPr id="11293" name="Check Box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00000000-0008-0000-0900-00001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53734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&lt;TARGET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259080</xdr:colOff>
          <xdr:row>10</xdr:row>
          <xdr:rowOff>22860</xdr:rowOff>
        </xdr:from>
        <xdr:to>
          <xdr:col>36</xdr:col>
          <xdr:colOff>495300</xdr:colOff>
          <xdr:row>12</xdr:row>
          <xdr:rowOff>53340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9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78944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&gt;TARGET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22860</xdr:colOff>
          <xdr:row>10</xdr:row>
          <xdr:rowOff>22860</xdr:rowOff>
        </xdr:from>
        <xdr:to>
          <xdr:col>38</xdr:col>
          <xdr:colOff>251460</xdr:colOff>
          <xdr:row>12</xdr:row>
          <xdr:rowOff>53340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9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C1D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TARGET</a:t>
              </a:r>
            </a:p>
          </xdr:txBody>
        </xdr:sp>
        <xdr:clientData/>
      </xdr:twoCellAnchor>
    </mc:Choice>
    <mc:Fallback/>
  </mc:AlternateContent>
  <xdr:twoCellAnchor>
    <xdr:from>
      <xdr:col>27</xdr:col>
      <xdr:colOff>395517</xdr:colOff>
      <xdr:row>156</xdr:row>
      <xdr:rowOff>133352</xdr:rowOff>
    </xdr:from>
    <xdr:to>
      <xdr:col>38</xdr:col>
      <xdr:colOff>25403</xdr:colOff>
      <xdr:row>174</xdr:row>
      <xdr:rowOff>100695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273048</xdr:colOff>
      <xdr:row>34</xdr:row>
      <xdr:rowOff>0</xdr:rowOff>
    </xdr:from>
    <xdr:to>
      <xdr:col>33</xdr:col>
      <xdr:colOff>596899</xdr:colOff>
      <xdr:row>48</xdr:row>
      <xdr:rowOff>57149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304800</xdr:colOff>
      <xdr:row>112</xdr:row>
      <xdr:rowOff>50800</xdr:rowOff>
    </xdr:from>
    <xdr:to>
      <xdr:col>14</xdr:col>
      <xdr:colOff>508000</xdr:colOff>
      <xdr:row>130</xdr:row>
      <xdr:rowOff>63500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112</xdr:row>
      <xdr:rowOff>152400</xdr:rowOff>
    </xdr:from>
    <xdr:to>
      <xdr:col>38</xdr:col>
      <xdr:colOff>114300</xdr:colOff>
      <xdr:row>130</xdr:row>
      <xdr:rowOff>50800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134</xdr:row>
      <xdr:rowOff>88900</xdr:rowOff>
    </xdr:from>
    <xdr:to>
      <xdr:col>14</xdr:col>
      <xdr:colOff>76200</xdr:colOff>
      <xdr:row>152</xdr:row>
      <xdr:rowOff>38100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134</xdr:row>
      <xdr:rowOff>114300</xdr:rowOff>
    </xdr:from>
    <xdr:to>
      <xdr:col>24</xdr:col>
      <xdr:colOff>25400</xdr:colOff>
      <xdr:row>152</xdr:row>
      <xdr:rowOff>12700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0</xdr:colOff>
      <xdr:row>134</xdr:row>
      <xdr:rowOff>0</xdr:rowOff>
    </xdr:from>
    <xdr:to>
      <xdr:col>37</xdr:col>
      <xdr:colOff>533400</xdr:colOff>
      <xdr:row>151</xdr:row>
      <xdr:rowOff>127000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38100</xdr:colOff>
      <xdr:row>57</xdr:row>
      <xdr:rowOff>76200</xdr:rowOff>
    </xdr:from>
    <xdr:to>
      <xdr:col>36</xdr:col>
      <xdr:colOff>317500</xdr:colOff>
      <xdr:row>88</xdr:row>
      <xdr:rowOff>12700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0.03738</cdr:x>
      <cdr:y>0.03422</cdr:y>
    </cdr:from>
    <cdr:to>
      <cdr:x>0.94707</cdr:x>
      <cdr:y>0.14068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AF21C4-5FAB-404F-A087-BAA651CBDC9F}"/>
            </a:ext>
          </a:extLst>
        </cdr:cNvPr>
        <cdr:cNvSpPr txBox="1"/>
      </cdr:nvSpPr>
      <cdr:spPr>
        <a:xfrm xmlns:a="http://schemas.openxmlformats.org/drawingml/2006/main">
          <a:off x="101302" y="80681"/>
          <a:ext cx="2465295" cy="2510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200" b="1">
              <a:solidFill>
                <a:schemeClr val="bg1"/>
              </a:solidFill>
            </a:rPr>
            <a:t>YTD ANALYSIS REGION  WISE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0.01645</cdr:x>
      <cdr:y>0.02326</cdr:y>
    </cdr:from>
    <cdr:to>
      <cdr:x>0.97368</cdr:x>
      <cdr:y>0.13178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A4CC0B-4689-4F16-8C18-44C0610B2557}"/>
            </a:ext>
          </a:extLst>
        </cdr:cNvPr>
        <cdr:cNvSpPr txBox="1"/>
      </cdr:nvSpPr>
      <cdr:spPr>
        <a:xfrm xmlns:a="http://schemas.openxmlformats.org/drawingml/2006/main">
          <a:off x="44823" y="53789"/>
          <a:ext cx="2608730" cy="251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0.04276</cdr:x>
      <cdr:y>0.02326</cdr:y>
    </cdr:from>
    <cdr:to>
      <cdr:x>0.95395</cdr:x>
      <cdr:y>0.14341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7D15596-C2E9-4499-A6EB-B856A7D58835}"/>
            </a:ext>
          </a:extLst>
        </cdr:cNvPr>
        <cdr:cNvSpPr txBox="1"/>
      </cdr:nvSpPr>
      <cdr:spPr>
        <a:xfrm xmlns:a="http://schemas.openxmlformats.org/drawingml/2006/main">
          <a:off x="116542" y="53789"/>
          <a:ext cx="2483224" cy="2779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YTD ANALYSIS REGION  WISE</a:t>
          </a:r>
          <a:endParaRPr lang="en-IN" sz="1200">
            <a:solidFill>
              <a:schemeClr val="bg1"/>
            </a:solidFill>
            <a:effectLst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0.01991</cdr:x>
      <cdr:y>0.00962</cdr:y>
    </cdr:from>
    <cdr:to>
      <cdr:x>0.99694</cdr:x>
      <cdr:y>0.11218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96BFDC-7BEA-4DC4-9FD4-687E90985AEA}"/>
            </a:ext>
          </a:extLst>
        </cdr:cNvPr>
        <cdr:cNvSpPr txBox="1"/>
      </cdr:nvSpPr>
      <cdr:spPr>
        <a:xfrm xmlns:a="http://schemas.openxmlformats.org/drawingml/2006/main">
          <a:off x="99060" y="22860"/>
          <a:ext cx="486156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 i="0" baseline="0">
              <a:solidFill>
                <a:schemeClr val="bg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REGION WISE WEB VISITS THROUGH EACH GADGET</a:t>
          </a:r>
          <a:endParaRPr lang="en-IN" sz="1400">
            <a:solidFill>
              <a:schemeClr val="bg1"/>
            </a:solidFill>
            <a:effectLst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39997558519241921"/>
  </sheetPr>
  <dimension ref="A1:Q41"/>
  <sheetViews>
    <sheetView zoomScale="110" zoomScaleNormal="110" workbookViewId="0">
      <selection activeCell="I2" sqref="I2:I6"/>
    </sheetView>
  </sheetViews>
  <sheetFormatPr defaultRowHeight="14.4" x14ac:dyDescent="0.3"/>
  <cols>
    <col min="2" max="2" width="10.88671875" bestFit="1" customWidth="1"/>
    <col min="3" max="4" width="11.33203125" bestFit="1" customWidth="1"/>
    <col min="5" max="5" width="11.33203125" customWidth="1"/>
    <col min="6" max="10" width="12.33203125" customWidth="1"/>
    <col min="11" max="11" width="7.5546875" customWidth="1"/>
    <col min="12" max="13" width="11.33203125" customWidth="1"/>
    <col min="14" max="14" width="7.5546875" customWidth="1"/>
    <col min="15" max="15" width="16.109375" customWidth="1"/>
    <col min="16" max="16" width="7.5546875" customWidth="1"/>
    <col min="17" max="17" width="11.33203125" customWidth="1"/>
    <col min="18" max="19" width="7.5546875" customWidth="1"/>
    <col min="20" max="20" width="11.33203125" customWidth="1"/>
  </cols>
  <sheetData>
    <row r="1" spans="1:17" x14ac:dyDescent="0.3">
      <c r="A1" s="11" t="s">
        <v>58</v>
      </c>
      <c r="B1" s="35" t="s">
        <v>14</v>
      </c>
      <c r="C1" s="35" t="s">
        <v>22</v>
      </c>
      <c r="D1" s="11" t="s">
        <v>21</v>
      </c>
      <c r="E1" s="11" t="s">
        <v>31</v>
      </c>
      <c r="F1" s="11" t="s">
        <v>21</v>
      </c>
      <c r="G1" s="11" t="s">
        <v>124</v>
      </c>
      <c r="H1" s="11" t="s">
        <v>128</v>
      </c>
      <c r="I1" s="11" t="s">
        <v>133</v>
      </c>
      <c r="J1" s="11" t="s">
        <v>21</v>
      </c>
      <c r="K1" s="11"/>
      <c r="L1" s="11" t="s">
        <v>45</v>
      </c>
      <c r="M1" s="11" t="s">
        <v>111</v>
      </c>
      <c r="N1" s="11"/>
      <c r="O1" s="11" t="s">
        <v>86</v>
      </c>
      <c r="P1" s="11"/>
      <c r="Q1" s="11" t="s">
        <v>48</v>
      </c>
    </row>
    <row r="2" spans="1:17" x14ac:dyDescent="0.3">
      <c r="A2" t="s">
        <v>32</v>
      </c>
      <c r="B2" t="s">
        <v>8</v>
      </c>
      <c r="C2">
        <v>1</v>
      </c>
      <c r="D2">
        <v>6</v>
      </c>
      <c r="E2" t="s">
        <v>0</v>
      </c>
      <c r="F2">
        <v>1</v>
      </c>
      <c r="G2" t="s">
        <v>126</v>
      </c>
      <c r="H2">
        <v>2</v>
      </c>
      <c r="I2" t="s">
        <v>73</v>
      </c>
      <c r="J2">
        <v>3</v>
      </c>
      <c r="L2" t="s">
        <v>87</v>
      </c>
      <c r="M2" t="s">
        <v>103</v>
      </c>
      <c r="O2" t="s">
        <v>64</v>
      </c>
      <c r="Q2" s="17">
        <v>0.02</v>
      </c>
    </row>
    <row r="3" spans="1:17" x14ac:dyDescent="0.3">
      <c r="A3" t="s">
        <v>33</v>
      </c>
      <c r="B3" t="s">
        <v>9</v>
      </c>
      <c r="C3">
        <v>2</v>
      </c>
      <c r="E3" t="s">
        <v>43</v>
      </c>
      <c r="F3" t="str">
        <f>INDEX($E$2:$E$4,F2)</f>
        <v>Revenue</v>
      </c>
      <c r="G3" t="s">
        <v>127</v>
      </c>
      <c r="I3" t="s">
        <v>75</v>
      </c>
      <c r="J3" t="str">
        <f>INDEX(I2:I6,$J$2)</f>
        <v>Youtube</v>
      </c>
      <c r="L3" t="s">
        <v>87</v>
      </c>
      <c r="M3" t="s">
        <v>98</v>
      </c>
      <c r="O3" t="s">
        <v>87</v>
      </c>
      <c r="Q3" s="16">
        <v>-5.0000000000000001E-3</v>
      </c>
    </row>
    <row r="4" spans="1:17" x14ac:dyDescent="0.3">
      <c r="A4" t="s">
        <v>34</v>
      </c>
      <c r="B4" t="s">
        <v>10</v>
      </c>
      <c r="C4">
        <v>3</v>
      </c>
      <c r="E4" t="s">
        <v>20</v>
      </c>
      <c r="I4" t="s">
        <v>76</v>
      </c>
      <c r="L4" t="s">
        <v>87</v>
      </c>
      <c r="M4" t="s">
        <v>67</v>
      </c>
      <c r="O4" t="s">
        <v>65</v>
      </c>
    </row>
    <row r="5" spans="1:17" x14ac:dyDescent="0.3">
      <c r="A5" t="s">
        <v>35</v>
      </c>
      <c r="B5" t="s">
        <v>11</v>
      </c>
      <c r="C5">
        <v>4</v>
      </c>
      <c r="I5" t="s">
        <v>77</v>
      </c>
      <c r="L5" t="s">
        <v>87</v>
      </c>
      <c r="M5" t="s">
        <v>99</v>
      </c>
      <c r="O5" t="s">
        <v>63</v>
      </c>
    </row>
    <row r="6" spans="1:17" x14ac:dyDescent="0.3">
      <c r="A6" t="s">
        <v>36</v>
      </c>
      <c r="B6" t="s">
        <v>12</v>
      </c>
      <c r="C6">
        <v>5</v>
      </c>
      <c r="I6" t="s">
        <v>78</v>
      </c>
      <c r="L6" t="s">
        <v>87</v>
      </c>
      <c r="M6" t="s">
        <v>97</v>
      </c>
    </row>
    <row r="7" spans="1:17" x14ac:dyDescent="0.3">
      <c r="A7" t="s">
        <v>37</v>
      </c>
      <c r="B7" t="s">
        <v>13</v>
      </c>
      <c r="C7">
        <v>6</v>
      </c>
      <c r="L7" t="s">
        <v>87</v>
      </c>
      <c r="M7" t="s">
        <v>101</v>
      </c>
    </row>
    <row r="8" spans="1:17" x14ac:dyDescent="0.3">
      <c r="A8" t="s">
        <v>38</v>
      </c>
      <c r="B8" t="s">
        <v>2</v>
      </c>
      <c r="C8">
        <v>7</v>
      </c>
      <c r="L8" t="s">
        <v>87</v>
      </c>
      <c r="M8" t="s">
        <v>96</v>
      </c>
    </row>
    <row r="9" spans="1:17" x14ac:dyDescent="0.3">
      <c r="A9" t="s">
        <v>39</v>
      </c>
      <c r="B9" t="s">
        <v>3</v>
      </c>
      <c r="C9">
        <v>8</v>
      </c>
      <c r="L9" t="s">
        <v>87</v>
      </c>
      <c r="M9" t="s">
        <v>102</v>
      </c>
    </row>
    <row r="10" spans="1:17" x14ac:dyDescent="0.3">
      <c r="A10" t="s">
        <v>40</v>
      </c>
      <c r="B10" t="s">
        <v>4</v>
      </c>
      <c r="C10">
        <v>9</v>
      </c>
      <c r="L10" t="s">
        <v>87</v>
      </c>
      <c r="M10" t="s">
        <v>66</v>
      </c>
    </row>
    <row r="11" spans="1:17" x14ac:dyDescent="0.3">
      <c r="A11" t="s">
        <v>41</v>
      </c>
      <c r="B11" t="s">
        <v>5</v>
      </c>
      <c r="C11">
        <v>10</v>
      </c>
      <c r="L11" t="s">
        <v>87</v>
      </c>
      <c r="M11" t="s">
        <v>100</v>
      </c>
    </row>
    <row r="12" spans="1:17" x14ac:dyDescent="0.3">
      <c r="A12" t="s">
        <v>6</v>
      </c>
      <c r="B12" t="s">
        <v>6</v>
      </c>
      <c r="C12">
        <v>11</v>
      </c>
      <c r="L12" t="s">
        <v>65</v>
      </c>
      <c r="M12" t="s">
        <v>68</v>
      </c>
    </row>
    <row r="13" spans="1:17" x14ac:dyDescent="0.3">
      <c r="A13" t="s">
        <v>42</v>
      </c>
      <c r="B13" t="s">
        <v>7</v>
      </c>
      <c r="C13">
        <v>12</v>
      </c>
      <c r="L13" t="s">
        <v>65</v>
      </c>
      <c r="M13" t="s">
        <v>107</v>
      </c>
    </row>
    <row r="14" spans="1:17" x14ac:dyDescent="0.3">
      <c r="L14" t="s">
        <v>65</v>
      </c>
      <c r="M14" t="s">
        <v>109</v>
      </c>
    </row>
    <row r="15" spans="1:17" x14ac:dyDescent="0.3">
      <c r="L15" t="s">
        <v>65</v>
      </c>
      <c r="M15" t="s">
        <v>69</v>
      </c>
    </row>
    <row r="16" spans="1:17" x14ac:dyDescent="0.3">
      <c r="L16" t="s">
        <v>65</v>
      </c>
      <c r="M16" t="s">
        <v>105</v>
      </c>
    </row>
    <row r="17" spans="12:13" x14ac:dyDescent="0.3">
      <c r="L17" t="s">
        <v>65</v>
      </c>
      <c r="M17" t="s">
        <v>70</v>
      </c>
    </row>
    <row r="18" spans="12:13" x14ac:dyDescent="0.3">
      <c r="L18" t="s">
        <v>65</v>
      </c>
      <c r="M18" t="s">
        <v>110</v>
      </c>
    </row>
    <row r="19" spans="12:13" x14ac:dyDescent="0.3">
      <c r="L19" t="s">
        <v>65</v>
      </c>
      <c r="M19" t="s">
        <v>104</v>
      </c>
    </row>
    <row r="20" spans="12:13" x14ac:dyDescent="0.3">
      <c r="L20" t="s">
        <v>65</v>
      </c>
      <c r="M20" t="s">
        <v>106</v>
      </c>
    </row>
    <row r="21" spans="12:13" x14ac:dyDescent="0.3">
      <c r="L21" t="s">
        <v>65</v>
      </c>
      <c r="M21" t="s">
        <v>108</v>
      </c>
    </row>
    <row r="22" spans="12:13" x14ac:dyDescent="0.3">
      <c r="L22" t="s">
        <v>63</v>
      </c>
      <c r="M22" t="s">
        <v>88</v>
      </c>
    </row>
    <row r="23" spans="12:13" x14ac:dyDescent="0.3">
      <c r="L23" t="s">
        <v>63</v>
      </c>
      <c r="M23" t="s">
        <v>71</v>
      </c>
    </row>
    <row r="24" spans="12:13" x14ac:dyDescent="0.3">
      <c r="L24" t="s">
        <v>63</v>
      </c>
      <c r="M24" t="s">
        <v>72</v>
      </c>
    </row>
    <row r="25" spans="12:13" x14ac:dyDescent="0.3">
      <c r="L25" t="s">
        <v>63</v>
      </c>
      <c r="M25" t="s">
        <v>94</v>
      </c>
    </row>
    <row r="26" spans="12:13" x14ac:dyDescent="0.3">
      <c r="L26" t="s">
        <v>63</v>
      </c>
      <c r="M26" t="s">
        <v>91</v>
      </c>
    </row>
    <row r="27" spans="12:13" x14ac:dyDescent="0.3">
      <c r="L27" t="s">
        <v>63</v>
      </c>
      <c r="M27" t="s">
        <v>92</v>
      </c>
    </row>
    <row r="28" spans="12:13" x14ac:dyDescent="0.3">
      <c r="L28" t="s">
        <v>63</v>
      </c>
      <c r="M28" t="s">
        <v>95</v>
      </c>
    </row>
    <row r="29" spans="12:13" x14ac:dyDescent="0.3">
      <c r="L29" t="s">
        <v>63</v>
      </c>
      <c r="M29" t="s">
        <v>89</v>
      </c>
    </row>
    <row r="30" spans="12:13" x14ac:dyDescent="0.3">
      <c r="L30" t="s">
        <v>63</v>
      </c>
      <c r="M30" t="s">
        <v>93</v>
      </c>
    </row>
    <row r="31" spans="12:13" x14ac:dyDescent="0.3">
      <c r="L31" t="s">
        <v>63</v>
      </c>
      <c r="M31" t="s">
        <v>90</v>
      </c>
    </row>
    <row r="32" spans="12:13" x14ac:dyDescent="0.3">
      <c r="L32" t="s">
        <v>64</v>
      </c>
      <c r="M32" t="s">
        <v>116</v>
      </c>
    </row>
    <row r="33" spans="12:13" x14ac:dyDescent="0.3">
      <c r="L33" t="s">
        <v>64</v>
      </c>
      <c r="M33" t="s">
        <v>120</v>
      </c>
    </row>
    <row r="34" spans="12:13" x14ac:dyDescent="0.3">
      <c r="L34" t="s">
        <v>64</v>
      </c>
      <c r="M34" t="s">
        <v>117</v>
      </c>
    </row>
    <row r="35" spans="12:13" x14ac:dyDescent="0.3">
      <c r="L35" t="s">
        <v>64</v>
      </c>
      <c r="M35" t="s">
        <v>115</v>
      </c>
    </row>
    <row r="36" spans="12:13" x14ac:dyDescent="0.3">
      <c r="L36" t="s">
        <v>64</v>
      </c>
      <c r="M36" t="s">
        <v>119</v>
      </c>
    </row>
    <row r="37" spans="12:13" x14ac:dyDescent="0.3">
      <c r="L37" t="s">
        <v>64</v>
      </c>
      <c r="M37" t="s">
        <v>121</v>
      </c>
    </row>
    <row r="38" spans="12:13" x14ac:dyDescent="0.3">
      <c r="L38" t="s">
        <v>64</v>
      </c>
      <c r="M38" t="s">
        <v>114</v>
      </c>
    </row>
    <row r="39" spans="12:13" x14ac:dyDescent="0.3">
      <c r="L39" t="s">
        <v>64</v>
      </c>
      <c r="M39" t="s">
        <v>112</v>
      </c>
    </row>
    <row r="40" spans="12:13" x14ac:dyDescent="0.3">
      <c r="L40" t="s">
        <v>64</v>
      </c>
      <c r="M40" t="s">
        <v>118</v>
      </c>
    </row>
    <row r="41" spans="12:13" x14ac:dyDescent="0.3">
      <c r="L41" t="s">
        <v>64</v>
      </c>
      <c r="M41" t="s">
        <v>113</v>
      </c>
    </row>
  </sheetData>
  <sortState ref="L2:M31">
    <sortCondition ref="L12:L41"/>
    <sortCondition ref="M12:M4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8673-712D-43D4-8BD9-D7701DD942C8}">
  <dimension ref="A1:BG200"/>
  <sheetViews>
    <sheetView tabSelected="1" zoomScale="60" zoomScaleNormal="60" workbookViewId="0">
      <selection activeCell="AM61" sqref="AM61"/>
    </sheetView>
  </sheetViews>
  <sheetFormatPr defaultRowHeight="14.4" x14ac:dyDescent="0.3"/>
  <cols>
    <col min="1" max="2" width="4.109375" style="65" customWidth="1"/>
    <col min="3" max="3" width="8.88671875" style="65"/>
    <col min="4" max="4" width="4.77734375" style="65" customWidth="1"/>
    <col min="5" max="6" width="8.88671875" style="65"/>
    <col min="7" max="7" width="12.77734375" style="65" customWidth="1"/>
    <col min="8" max="8" width="8.88671875" style="65"/>
    <col min="9" max="9" width="5.6640625" style="65" customWidth="1"/>
    <col min="10" max="10" width="9" style="65" customWidth="1"/>
    <col min="11" max="11" width="9.44140625" style="65" customWidth="1"/>
    <col min="12" max="14" width="8.88671875" style="65"/>
    <col min="15" max="15" width="8.88671875" style="65" customWidth="1"/>
    <col min="16" max="16" width="9.5546875" style="65" customWidth="1"/>
    <col min="17" max="18" width="8.88671875" style="65"/>
    <col min="19" max="19" width="10.88671875" style="65" customWidth="1"/>
    <col min="20" max="24" width="8.88671875" style="65"/>
    <col min="25" max="25" width="7.21875" style="65" customWidth="1"/>
    <col min="26" max="26" width="8.88671875" style="65"/>
    <col min="27" max="27" width="6" style="65" customWidth="1"/>
    <col min="28" max="40" width="8.88671875" style="65"/>
    <col min="41" max="41" width="2.6640625" style="65" customWidth="1"/>
    <col min="42" max="42" width="3.88671875" style="65" customWidth="1"/>
    <col min="43" max="16384" width="8.88671875" style="65"/>
  </cols>
  <sheetData>
    <row r="1" spans="1:42" s="122" customFormat="1" ht="14.4" customHeight="1" x14ac:dyDescent="0.65">
      <c r="A1" s="71"/>
      <c r="B1" s="71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144" t="s">
        <v>157</v>
      </c>
      <c r="Q1" s="144"/>
      <c r="R1" s="144"/>
      <c r="S1" s="144"/>
      <c r="T1" s="144"/>
      <c r="U1" s="144"/>
      <c r="V1" s="144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</row>
    <row r="2" spans="1:42" s="122" customFormat="1" ht="14.4" customHeight="1" x14ac:dyDescent="0.6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144"/>
      <c r="Q2" s="144"/>
      <c r="R2" s="144"/>
      <c r="S2" s="144"/>
      <c r="T2" s="144"/>
      <c r="U2" s="144"/>
      <c r="V2" s="144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</row>
    <row r="3" spans="1:42" s="122" customFormat="1" ht="7.2" customHeight="1" x14ac:dyDescent="0.65">
      <c r="A3" s="72"/>
      <c r="P3" s="144"/>
      <c r="Q3" s="144"/>
      <c r="R3" s="144"/>
      <c r="S3" s="144"/>
      <c r="T3" s="144"/>
      <c r="U3" s="144"/>
      <c r="V3" s="144"/>
      <c r="AO3" s="72"/>
      <c r="AP3" s="72"/>
    </row>
    <row r="4" spans="1:42" s="122" customFormat="1" ht="7.2" customHeight="1" x14ac:dyDescent="0.65">
      <c r="A4" s="72"/>
      <c r="K4" s="145"/>
      <c r="L4" s="145"/>
      <c r="M4" s="145"/>
      <c r="P4" s="123"/>
      <c r="Q4" s="123"/>
      <c r="R4" s="123"/>
      <c r="S4" s="123"/>
      <c r="T4" s="123"/>
      <c r="U4" s="123"/>
      <c r="V4" s="123"/>
      <c r="AO4" s="72"/>
      <c r="AP4" s="72"/>
    </row>
    <row r="5" spans="1:42" s="122" customFormat="1" ht="7.2" customHeight="1" x14ac:dyDescent="0.65">
      <c r="A5" s="72"/>
      <c r="K5" s="145"/>
      <c r="L5" s="145"/>
      <c r="M5" s="145"/>
      <c r="P5" s="123"/>
      <c r="Q5" s="123"/>
      <c r="R5" s="123"/>
      <c r="S5" s="123"/>
      <c r="T5" s="123"/>
      <c r="U5" s="123"/>
      <c r="V5" s="123"/>
      <c r="AO5" s="72"/>
      <c r="AP5" s="72"/>
    </row>
    <row r="6" spans="1:42" s="122" customFormat="1" ht="7.2" customHeight="1" x14ac:dyDescent="0.65">
      <c r="A6" s="72"/>
      <c r="K6" s="145"/>
      <c r="L6" s="145"/>
      <c r="M6" s="145"/>
      <c r="P6" s="123"/>
      <c r="Q6" s="123"/>
      <c r="R6" s="123"/>
      <c r="S6" s="123"/>
      <c r="T6" s="123"/>
      <c r="U6" s="123"/>
      <c r="V6" s="123"/>
      <c r="AO6" s="72"/>
      <c r="AP6" s="72"/>
    </row>
    <row r="7" spans="1:42" s="122" customFormat="1" ht="7.2" customHeight="1" x14ac:dyDescent="0.65">
      <c r="A7" s="72"/>
      <c r="L7" s="145" t="s">
        <v>184</v>
      </c>
      <c r="M7" s="146"/>
      <c r="N7" s="146"/>
      <c r="P7" s="145" t="s">
        <v>185</v>
      </c>
      <c r="Q7" s="145"/>
      <c r="R7" s="145"/>
      <c r="S7" s="145"/>
      <c r="T7" s="145"/>
      <c r="V7" s="145" t="s">
        <v>189</v>
      </c>
      <c r="W7" s="145"/>
      <c r="X7" s="145"/>
      <c r="AA7" s="145" t="s">
        <v>183</v>
      </c>
      <c r="AB7" s="145"/>
      <c r="AC7" s="145"/>
      <c r="AD7" s="145"/>
      <c r="AO7" s="72"/>
      <c r="AP7" s="72"/>
    </row>
    <row r="8" spans="1:42" s="122" customFormat="1" ht="7.2" customHeight="1" x14ac:dyDescent="0.65">
      <c r="A8" s="72"/>
      <c r="F8" s="145" t="s">
        <v>182</v>
      </c>
      <c r="G8" s="145"/>
      <c r="L8" s="146"/>
      <c r="M8" s="146"/>
      <c r="N8" s="146"/>
      <c r="P8" s="145"/>
      <c r="Q8" s="145"/>
      <c r="R8" s="145"/>
      <c r="S8" s="145"/>
      <c r="T8" s="145"/>
      <c r="V8" s="145"/>
      <c r="W8" s="145"/>
      <c r="X8" s="145"/>
      <c r="AA8" s="145"/>
      <c r="AB8" s="145"/>
      <c r="AC8" s="145"/>
      <c r="AD8" s="145"/>
      <c r="AH8" s="145" t="s">
        <v>186</v>
      </c>
      <c r="AI8" s="145"/>
      <c r="AJ8" s="145"/>
      <c r="AK8" s="145"/>
      <c r="AL8" s="145"/>
      <c r="AO8" s="72"/>
      <c r="AP8" s="72"/>
    </row>
    <row r="9" spans="1:42" s="122" customFormat="1" ht="7.2" customHeight="1" x14ac:dyDescent="0.65">
      <c r="A9" s="72"/>
      <c r="F9" s="145"/>
      <c r="G9" s="145"/>
      <c r="L9" s="146"/>
      <c r="M9" s="146"/>
      <c r="N9" s="146"/>
      <c r="P9" s="145"/>
      <c r="Q9" s="145"/>
      <c r="R9" s="145"/>
      <c r="S9" s="145"/>
      <c r="T9" s="145"/>
      <c r="V9" s="145"/>
      <c r="W9" s="145"/>
      <c r="X9" s="145"/>
      <c r="AA9" s="145"/>
      <c r="AB9" s="145"/>
      <c r="AC9" s="145"/>
      <c r="AD9" s="145"/>
      <c r="AH9" s="145"/>
      <c r="AI9" s="145"/>
      <c r="AJ9" s="145"/>
      <c r="AK9" s="145"/>
      <c r="AL9" s="145"/>
      <c r="AO9" s="72"/>
      <c r="AP9" s="72"/>
    </row>
    <row r="10" spans="1:42" s="122" customFormat="1" ht="7.2" customHeight="1" x14ac:dyDescent="0.65">
      <c r="A10" s="72"/>
      <c r="F10" s="145"/>
      <c r="G10" s="145"/>
      <c r="L10" s="146"/>
      <c r="M10" s="146"/>
      <c r="N10" s="146"/>
      <c r="P10" s="145"/>
      <c r="Q10" s="145"/>
      <c r="R10" s="145"/>
      <c r="S10" s="145"/>
      <c r="T10" s="145"/>
      <c r="V10" s="123"/>
      <c r="AH10" s="145"/>
      <c r="AI10" s="145"/>
      <c r="AJ10" s="145"/>
      <c r="AK10" s="145"/>
      <c r="AL10" s="145"/>
      <c r="AO10" s="72"/>
      <c r="AP10" s="72"/>
    </row>
    <row r="11" spans="1:42" s="122" customFormat="1" ht="7.2" customHeight="1" x14ac:dyDescent="0.65">
      <c r="A11" s="72"/>
      <c r="D11" s="123"/>
      <c r="E11" s="123"/>
      <c r="F11" s="123"/>
      <c r="G11" s="123"/>
      <c r="H11" s="123"/>
      <c r="I11" s="123"/>
      <c r="V11" s="123"/>
      <c r="AO11" s="72"/>
      <c r="AP11" s="72"/>
    </row>
    <row r="12" spans="1:42" s="122" customFormat="1" ht="7.2" customHeight="1" x14ac:dyDescent="0.65">
      <c r="A12" s="72"/>
      <c r="D12" s="123"/>
      <c r="E12" s="110" t="b">
        <v>1</v>
      </c>
      <c r="F12" s="111" t="b">
        <v>0</v>
      </c>
      <c r="G12" s="112" t="b">
        <v>0</v>
      </c>
      <c r="H12" s="113" t="b">
        <v>0</v>
      </c>
      <c r="I12" s="123"/>
      <c r="P12" s="123"/>
      <c r="Q12" s="123"/>
      <c r="R12" s="123"/>
      <c r="S12" s="123"/>
      <c r="T12" s="123"/>
      <c r="U12" s="123"/>
      <c r="V12" s="123"/>
      <c r="AG12" s="65"/>
      <c r="AH12" s="109"/>
      <c r="AI12" s="65"/>
      <c r="AJ12" s="65"/>
      <c r="AK12" s="65"/>
      <c r="AL12" s="65"/>
      <c r="AM12" s="65"/>
      <c r="AO12" s="72"/>
      <c r="AP12" s="72"/>
    </row>
    <row r="13" spans="1:42" s="122" customFormat="1" ht="7.2" customHeight="1" x14ac:dyDescent="0.65">
      <c r="A13" s="72"/>
      <c r="D13" s="123"/>
      <c r="E13" s="123"/>
      <c r="F13" s="123"/>
      <c r="G13" s="123"/>
      <c r="H13" s="123"/>
      <c r="I13" s="123"/>
      <c r="P13" s="123"/>
      <c r="Q13" s="123"/>
      <c r="R13" s="123"/>
      <c r="S13" s="123"/>
      <c r="T13" s="123"/>
      <c r="U13" s="123"/>
      <c r="V13" s="123"/>
      <c r="AO13" s="72"/>
      <c r="AP13" s="72"/>
    </row>
    <row r="14" spans="1:42" s="122" customFormat="1" ht="7.2" customHeight="1" x14ac:dyDescent="0.65">
      <c r="A14" s="72"/>
      <c r="D14" s="123"/>
      <c r="E14" s="123"/>
      <c r="F14" s="123"/>
      <c r="G14" s="123"/>
      <c r="H14" s="123"/>
      <c r="I14" s="123"/>
      <c r="P14" s="123"/>
      <c r="Q14" s="123"/>
      <c r="R14" s="65"/>
      <c r="S14" s="65"/>
      <c r="T14" s="123"/>
      <c r="U14" s="123"/>
      <c r="V14" s="123"/>
      <c r="AO14" s="72"/>
      <c r="AP14" s="72"/>
    </row>
    <row r="15" spans="1:42" s="122" customFormat="1" ht="7.2" customHeight="1" x14ac:dyDescent="0.65">
      <c r="A15" s="72"/>
      <c r="D15" s="123"/>
      <c r="E15" s="123"/>
      <c r="F15" s="123"/>
      <c r="G15" s="123"/>
      <c r="H15" s="123"/>
      <c r="I15" s="123"/>
      <c r="P15" s="123"/>
      <c r="Q15" s="123"/>
      <c r="R15" s="65"/>
      <c r="S15" s="65"/>
      <c r="T15" s="123"/>
      <c r="U15" s="123"/>
      <c r="V15" s="123"/>
      <c r="AO15" s="72"/>
      <c r="AP15" s="72"/>
    </row>
    <row r="16" spans="1:42" s="122" customFormat="1" ht="7.2" customHeight="1" x14ac:dyDescent="0.65">
      <c r="A16" s="72"/>
      <c r="B16" s="155" t="s">
        <v>203</v>
      </c>
      <c r="C16" s="155"/>
      <c r="D16" s="159" t="str">
        <f>IF($E$12=TRUE,calc!$H$73,NA())</f>
        <v>Americas</v>
      </c>
      <c r="E16" s="159"/>
      <c r="F16" s="155" t="s">
        <v>204</v>
      </c>
      <c r="G16" s="155"/>
      <c r="H16" s="155"/>
      <c r="I16" s="155"/>
      <c r="J16" s="155"/>
      <c r="K16" s="155"/>
      <c r="P16" s="123"/>
      <c r="Q16" s="123"/>
      <c r="R16" s="65"/>
      <c r="S16" s="65"/>
      <c r="T16" s="123"/>
      <c r="U16" s="123"/>
      <c r="V16" s="123"/>
      <c r="AC16" s="145"/>
      <c r="AD16" s="145"/>
      <c r="AE16" s="145"/>
      <c r="AF16" s="145"/>
      <c r="AO16" s="72"/>
      <c r="AP16" s="72"/>
    </row>
    <row r="17" spans="1:42" s="122" customFormat="1" ht="7.2" customHeight="1" x14ac:dyDescent="0.65">
      <c r="A17" s="72"/>
      <c r="B17" s="155"/>
      <c r="C17" s="155"/>
      <c r="D17" s="159"/>
      <c r="E17" s="159"/>
      <c r="F17" s="155"/>
      <c r="G17" s="155"/>
      <c r="H17" s="155"/>
      <c r="I17" s="155"/>
      <c r="J17" s="155"/>
      <c r="K17" s="155"/>
      <c r="P17" s="123"/>
      <c r="Q17" s="123"/>
      <c r="R17" s="65"/>
      <c r="S17" s="65"/>
      <c r="T17" s="123"/>
      <c r="U17" s="123"/>
      <c r="V17" s="123"/>
      <c r="AC17" s="145"/>
      <c r="AD17" s="145"/>
      <c r="AE17" s="145"/>
      <c r="AF17" s="145"/>
      <c r="AO17" s="72"/>
      <c r="AP17" s="72"/>
    </row>
    <row r="18" spans="1:42" s="122" customFormat="1" ht="7.2" customHeight="1" x14ac:dyDescent="0.65">
      <c r="A18" s="72"/>
      <c r="B18" s="155"/>
      <c r="C18" s="155"/>
      <c r="D18" s="159"/>
      <c r="E18" s="159"/>
      <c r="F18" s="155"/>
      <c r="G18" s="155"/>
      <c r="H18" s="155"/>
      <c r="I18" s="155"/>
      <c r="J18" s="155"/>
      <c r="K18" s="155"/>
      <c r="P18" s="123"/>
      <c r="Q18" s="123"/>
      <c r="R18" s="65"/>
      <c r="S18" s="65"/>
      <c r="T18" s="123"/>
      <c r="U18" s="123"/>
      <c r="V18" s="123"/>
      <c r="AC18" s="145"/>
      <c r="AD18" s="145"/>
      <c r="AE18" s="145"/>
      <c r="AF18" s="145"/>
      <c r="AO18" s="72"/>
      <c r="AP18" s="72"/>
    </row>
    <row r="19" spans="1:42" s="122" customFormat="1" ht="7.2" customHeight="1" x14ac:dyDescent="0.65">
      <c r="A19" s="72"/>
      <c r="C19" s="135"/>
      <c r="D19" s="135"/>
      <c r="E19" s="135"/>
      <c r="H19" s="135"/>
      <c r="I19" s="135"/>
      <c r="P19" s="123"/>
      <c r="Q19" s="123"/>
      <c r="R19" s="65"/>
      <c r="S19" s="65"/>
      <c r="T19" s="123"/>
      <c r="U19" s="123"/>
      <c r="V19" s="123"/>
      <c r="AO19" s="72"/>
      <c r="AP19" s="72"/>
    </row>
    <row r="20" spans="1:42" s="122" customFormat="1" ht="7.2" customHeight="1" x14ac:dyDescent="0.65">
      <c r="A20" s="72"/>
      <c r="B20" s="155" t="s">
        <v>203</v>
      </c>
      <c r="C20" s="155"/>
      <c r="D20" s="160" t="e">
        <f>IF($F$12,calc!$I$73,NA())</f>
        <v>#N/A</v>
      </c>
      <c r="E20" s="160"/>
      <c r="F20" s="156" t="s">
        <v>205</v>
      </c>
      <c r="G20" s="146"/>
      <c r="H20" s="146"/>
      <c r="I20" s="146"/>
      <c r="J20" s="146"/>
      <c r="P20" s="123"/>
      <c r="Q20" s="123"/>
      <c r="R20" s="65"/>
      <c r="S20" s="65"/>
      <c r="T20" s="123"/>
      <c r="U20" s="123"/>
      <c r="V20" s="123"/>
      <c r="AO20" s="72"/>
      <c r="AP20" s="72"/>
    </row>
    <row r="21" spans="1:42" s="122" customFormat="1" ht="7.2" customHeight="1" x14ac:dyDescent="0.65">
      <c r="A21" s="72"/>
      <c r="B21" s="155"/>
      <c r="C21" s="155"/>
      <c r="D21" s="160"/>
      <c r="E21" s="160"/>
      <c r="F21" s="146"/>
      <c r="G21" s="146"/>
      <c r="H21" s="146"/>
      <c r="I21" s="146"/>
      <c r="J21" s="146"/>
      <c r="P21" s="123"/>
      <c r="Q21" s="123"/>
      <c r="R21" s="65"/>
      <c r="S21" s="65"/>
      <c r="T21" s="123"/>
      <c r="U21" s="123"/>
      <c r="V21" s="123"/>
      <c r="AO21" s="72"/>
      <c r="AP21" s="72"/>
    </row>
    <row r="22" spans="1:42" s="122" customFormat="1" ht="7.2" customHeight="1" x14ac:dyDescent="0.65">
      <c r="A22" s="72"/>
      <c r="B22" s="155"/>
      <c r="C22" s="155"/>
      <c r="D22" s="160"/>
      <c r="E22" s="160"/>
      <c r="F22" s="146"/>
      <c r="G22" s="146"/>
      <c r="H22" s="146"/>
      <c r="I22" s="146"/>
      <c r="J22" s="146"/>
      <c r="P22" s="123"/>
      <c r="Q22" s="123"/>
      <c r="R22" s="65"/>
      <c r="S22" s="65"/>
      <c r="T22" s="123"/>
      <c r="U22" s="123"/>
      <c r="V22" s="123"/>
      <c r="AO22" s="72"/>
      <c r="AP22" s="72"/>
    </row>
    <row r="23" spans="1:42" s="122" customFormat="1" ht="7.2" customHeight="1" x14ac:dyDescent="0.65">
      <c r="A23" s="72"/>
      <c r="P23" s="123"/>
      <c r="Q23" s="123"/>
      <c r="R23" s="65"/>
      <c r="S23" s="65"/>
      <c r="T23" s="123"/>
      <c r="U23" s="123"/>
      <c r="V23" s="123"/>
      <c r="AO23" s="72"/>
      <c r="AP23" s="72"/>
    </row>
    <row r="24" spans="1:42" s="122" customFormat="1" ht="7.2" customHeight="1" x14ac:dyDescent="0.65">
      <c r="A24" s="72"/>
      <c r="B24" s="155" t="s">
        <v>203</v>
      </c>
      <c r="C24" s="155"/>
      <c r="D24" s="161" t="e">
        <f>IF($G$12,calc!$J$73,NA())</f>
        <v>#N/A</v>
      </c>
      <c r="E24" s="161"/>
      <c r="F24" s="156" t="s">
        <v>206</v>
      </c>
      <c r="G24" s="146"/>
      <c r="H24" s="146"/>
      <c r="I24" s="146"/>
      <c r="J24" s="146"/>
      <c r="P24" s="123"/>
      <c r="Q24" s="123"/>
      <c r="R24" s="65"/>
      <c r="S24" s="65"/>
      <c r="T24" s="123"/>
      <c r="U24" s="123"/>
      <c r="V24" s="123"/>
      <c r="AO24" s="72"/>
      <c r="AP24" s="72"/>
    </row>
    <row r="25" spans="1:42" s="122" customFormat="1" ht="7.2" customHeight="1" x14ac:dyDescent="0.65">
      <c r="A25" s="72"/>
      <c r="B25" s="155"/>
      <c r="C25" s="155"/>
      <c r="D25" s="161"/>
      <c r="E25" s="161"/>
      <c r="F25" s="146"/>
      <c r="G25" s="146"/>
      <c r="H25" s="146"/>
      <c r="I25" s="146"/>
      <c r="J25" s="146"/>
      <c r="P25" s="123"/>
      <c r="Q25" s="123"/>
      <c r="R25" s="65"/>
      <c r="S25" s="65"/>
      <c r="T25" s="123"/>
      <c r="U25" s="123"/>
      <c r="V25" s="123"/>
      <c r="AO25" s="72"/>
      <c r="AP25" s="72"/>
    </row>
    <row r="26" spans="1:42" s="122" customFormat="1" ht="7.2" customHeight="1" x14ac:dyDescent="0.65">
      <c r="A26" s="72"/>
      <c r="B26" s="155"/>
      <c r="C26" s="155"/>
      <c r="D26" s="161"/>
      <c r="E26" s="161"/>
      <c r="F26" s="146"/>
      <c r="G26" s="146"/>
      <c r="H26" s="146"/>
      <c r="I26" s="146"/>
      <c r="J26" s="146"/>
      <c r="Q26" s="123"/>
      <c r="R26" s="65"/>
      <c r="S26" s="65"/>
      <c r="T26" s="123"/>
      <c r="U26" s="123"/>
      <c r="V26" s="123"/>
      <c r="AO26" s="72"/>
      <c r="AP26" s="72"/>
    </row>
    <row r="27" spans="1:42" s="122" customFormat="1" ht="7.2" customHeight="1" x14ac:dyDescent="0.65">
      <c r="A27" s="72"/>
      <c r="Q27" s="123"/>
      <c r="R27" s="123"/>
      <c r="S27" s="123"/>
      <c r="T27" s="123"/>
      <c r="U27" s="123"/>
      <c r="V27" s="123"/>
      <c r="AO27" s="72"/>
      <c r="AP27" s="72"/>
    </row>
    <row r="28" spans="1:42" s="122" customFormat="1" ht="7.2" customHeight="1" x14ac:dyDescent="0.65">
      <c r="A28" s="72"/>
      <c r="B28" s="155" t="s">
        <v>203</v>
      </c>
      <c r="C28" s="155"/>
      <c r="D28" s="162" t="e">
        <f>IF($H$12,calc!$K$73,NA())</f>
        <v>#N/A</v>
      </c>
      <c r="E28" s="162"/>
      <c r="F28" s="156" t="s">
        <v>207</v>
      </c>
      <c r="G28" s="146"/>
      <c r="H28" s="146"/>
      <c r="I28" s="146"/>
      <c r="J28" s="146"/>
      <c r="Q28" s="123"/>
      <c r="R28" s="123"/>
      <c r="S28" s="123"/>
      <c r="T28" s="123"/>
      <c r="U28" s="123"/>
      <c r="V28" s="123"/>
      <c r="AO28" s="72"/>
      <c r="AP28" s="72"/>
    </row>
    <row r="29" spans="1:42" s="122" customFormat="1" ht="7.2" customHeight="1" x14ac:dyDescent="0.65">
      <c r="A29" s="72"/>
      <c r="B29" s="155"/>
      <c r="C29" s="155"/>
      <c r="D29" s="162"/>
      <c r="E29" s="162"/>
      <c r="F29" s="146"/>
      <c r="G29" s="146"/>
      <c r="H29" s="146"/>
      <c r="I29" s="146"/>
      <c r="J29" s="146"/>
      <c r="Q29" s="123"/>
      <c r="R29" s="123"/>
      <c r="S29" s="123"/>
      <c r="T29" s="123"/>
      <c r="U29" s="123"/>
      <c r="V29" s="123"/>
      <c r="AO29" s="72"/>
      <c r="AP29" s="72"/>
    </row>
    <row r="30" spans="1:42" s="122" customFormat="1" ht="7.2" customHeight="1" x14ac:dyDescent="0.65">
      <c r="A30" s="72"/>
      <c r="B30" s="155"/>
      <c r="C30" s="155"/>
      <c r="D30" s="162"/>
      <c r="E30" s="162"/>
      <c r="F30" s="146"/>
      <c r="G30" s="146"/>
      <c r="H30" s="146"/>
      <c r="I30" s="146"/>
      <c r="J30" s="146"/>
      <c r="P30" s="123"/>
      <c r="Q30" s="123"/>
      <c r="R30" s="123"/>
      <c r="S30" s="123"/>
      <c r="T30" s="123"/>
      <c r="U30" s="123"/>
      <c r="V30" s="123"/>
      <c r="AO30" s="72"/>
      <c r="AP30" s="72"/>
    </row>
    <row r="31" spans="1:42" s="122" customFormat="1" ht="7.2" customHeight="1" x14ac:dyDescent="0.65">
      <c r="A31" s="72"/>
      <c r="P31" s="123"/>
      <c r="Q31" s="123"/>
      <c r="R31" s="123"/>
      <c r="S31" s="123"/>
      <c r="T31" s="123"/>
      <c r="U31" s="123"/>
      <c r="V31" s="123"/>
      <c r="AO31" s="72"/>
      <c r="AP31" s="72"/>
    </row>
    <row r="32" spans="1:42" s="122" customFormat="1" ht="7.2" customHeight="1" x14ac:dyDescent="0.65">
      <c r="A32" s="72"/>
      <c r="P32" s="123"/>
      <c r="Q32" s="123"/>
      <c r="R32" s="123"/>
      <c r="S32" s="123"/>
      <c r="T32" s="123"/>
      <c r="U32" s="123"/>
      <c r="V32" s="123"/>
      <c r="AO32" s="72"/>
      <c r="AP32" s="72"/>
    </row>
    <row r="33" spans="1:42" s="122" customFormat="1" ht="7.2" customHeight="1" x14ac:dyDescent="0.65">
      <c r="A33" s="72"/>
      <c r="B33" s="72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147" t="s">
        <v>170</v>
      </c>
      <c r="S33" s="147"/>
      <c r="T33" s="147"/>
      <c r="U33" s="147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2"/>
    </row>
    <row r="34" spans="1:42" s="122" customFormat="1" ht="24" customHeight="1" x14ac:dyDescent="0.65">
      <c r="A34" s="72"/>
      <c r="B34" s="72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147"/>
      <c r="S34" s="147"/>
      <c r="T34" s="147"/>
      <c r="U34" s="147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 t="s">
        <v>210</v>
      </c>
      <c r="AL34" s="73"/>
      <c r="AM34" s="73"/>
      <c r="AN34" s="73"/>
      <c r="AO34" s="73"/>
      <c r="AP34" s="72"/>
    </row>
    <row r="35" spans="1:42" s="122" customFormat="1" ht="7.2" customHeight="1" x14ac:dyDescent="0.65">
      <c r="A35" s="72"/>
      <c r="B35" s="72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2"/>
    </row>
    <row r="36" spans="1:42" s="122" customFormat="1" ht="63" customHeight="1" x14ac:dyDescent="0.65">
      <c r="A36" s="72"/>
      <c r="B36" s="72"/>
      <c r="C36" s="154"/>
      <c r="D36" s="154"/>
      <c r="E36" s="154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2"/>
    </row>
    <row r="37" spans="1:42" s="122" customFormat="1" ht="62.4" customHeight="1" x14ac:dyDescent="0.65">
      <c r="A37" s="72"/>
      <c r="B37" s="72"/>
      <c r="C37" s="133"/>
      <c r="D37" s="133"/>
      <c r="E37" s="13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2"/>
    </row>
    <row r="38" spans="1:42" s="122" customFormat="1" ht="7.2" customHeight="1" x14ac:dyDescent="0.65">
      <c r="A38" s="72"/>
      <c r="B38" s="72"/>
      <c r="C38" s="133"/>
      <c r="D38" s="133"/>
      <c r="E38" s="13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2"/>
    </row>
    <row r="39" spans="1:42" s="122" customFormat="1" ht="7.2" customHeight="1" x14ac:dyDescent="0.65">
      <c r="A39" s="72"/>
      <c r="B39" s="72"/>
      <c r="C39" s="133"/>
      <c r="D39" s="133"/>
      <c r="E39" s="13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2"/>
    </row>
    <row r="40" spans="1:42" s="122" customFormat="1" ht="7.2" customHeight="1" x14ac:dyDescent="0.65">
      <c r="A40" s="72"/>
      <c r="B40" s="72"/>
      <c r="C40" s="72"/>
      <c r="D40" s="72"/>
      <c r="E40" s="72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2"/>
    </row>
    <row r="41" spans="1:42" s="122" customFormat="1" ht="7.2" customHeight="1" x14ac:dyDescent="0.65">
      <c r="A41" s="72"/>
      <c r="B41" s="72"/>
      <c r="C41" s="72"/>
      <c r="D41" s="72"/>
      <c r="E41" s="72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2"/>
    </row>
    <row r="42" spans="1:42" s="122" customFormat="1" ht="7.2" customHeight="1" x14ac:dyDescent="0.65">
      <c r="A42" s="72"/>
      <c r="B42" s="72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2"/>
    </row>
    <row r="43" spans="1:42" s="122" customFormat="1" ht="7.2" customHeight="1" x14ac:dyDescent="0.65">
      <c r="A43" s="72"/>
      <c r="B43" s="72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2"/>
    </row>
    <row r="44" spans="1:42" s="122" customFormat="1" ht="7.2" customHeight="1" x14ac:dyDescent="0.65">
      <c r="A44" s="72"/>
      <c r="B44" s="72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2"/>
    </row>
    <row r="45" spans="1:42" s="122" customFormat="1" ht="7.2" customHeight="1" x14ac:dyDescent="0.65">
      <c r="A45" s="72"/>
      <c r="B45" s="72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2"/>
    </row>
    <row r="46" spans="1:42" s="122" customFormat="1" ht="7.2" customHeight="1" x14ac:dyDescent="0.65">
      <c r="A46" s="72"/>
      <c r="B46" s="72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2"/>
    </row>
    <row r="47" spans="1:42" s="122" customFormat="1" ht="7.2" customHeight="1" x14ac:dyDescent="0.65">
      <c r="A47" s="72"/>
      <c r="B47" s="72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2"/>
    </row>
    <row r="48" spans="1:42" s="122" customFormat="1" ht="7.2" customHeight="1" x14ac:dyDescent="0.65">
      <c r="A48" s="72"/>
      <c r="B48" s="72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2"/>
    </row>
    <row r="49" spans="1:42" s="122" customFormat="1" ht="7.2" customHeight="1" x14ac:dyDescent="0.65">
      <c r="A49" s="72"/>
      <c r="B49" s="72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2"/>
    </row>
    <row r="50" spans="1:42" s="122" customFormat="1" ht="7.2" customHeight="1" x14ac:dyDescent="0.65">
      <c r="A50" s="72"/>
      <c r="B50" s="72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2"/>
    </row>
    <row r="51" spans="1:42" s="122" customFormat="1" ht="7.2" customHeight="1" x14ac:dyDescent="0.65">
      <c r="A51" s="72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73"/>
      <c r="AP51" s="72"/>
    </row>
    <row r="52" spans="1:42" s="122" customFormat="1" ht="7.2" customHeight="1" x14ac:dyDescent="0.65">
      <c r="A52" s="72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73"/>
      <c r="AP52" s="72"/>
    </row>
    <row r="53" spans="1:42" s="122" customFormat="1" ht="7.2" customHeight="1" x14ac:dyDescent="0.65">
      <c r="A53" s="72"/>
      <c r="B53" s="136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73"/>
      <c r="AP53" s="72"/>
    </row>
    <row r="54" spans="1:42" s="122" customFormat="1" ht="7.2" customHeight="1" x14ac:dyDescent="0.65">
      <c r="A54" s="72"/>
      <c r="B54" s="136"/>
      <c r="C54" s="95"/>
      <c r="D54" s="95"/>
      <c r="E54" s="95"/>
      <c r="F54" s="95"/>
      <c r="G54" s="142" t="s">
        <v>199</v>
      </c>
      <c r="H54" s="143"/>
      <c r="I54" s="143"/>
      <c r="J54" s="143"/>
      <c r="K54" s="143"/>
      <c r="L54" s="143"/>
      <c r="M54" s="143"/>
      <c r="N54" s="143"/>
      <c r="O54" s="143"/>
      <c r="P54" s="141" t="s">
        <v>201</v>
      </c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34"/>
      <c r="AC54" s="148" t="s">
        <v>200</v>
      </c>
      <c r="AD54" s="148"/>
      <c r="AE54" s="148"/>
      <c r="AF54" s="148"/>
      <c r="AG54" s="148"/>
      <c r="AH54" s="148"/>
      <c r="AI54" s="148"/>
      <c r="AJ54" s="148"/>
      <c r="AK54" s="134"/>
      <c r="AL54" s="95"/>
      <c r="AM54" s="95"/>
      <c r="AN54" s="95"/>
      <c r="AO54" s="73"/>
      <c r="AP54" s="72"/>
    </row>
    <row r="55" spans="1:42" s="122" customFormat="1" ht="7.2" customHeight="1" x14ac:dyDescent="0.65">
      <c r="A55" s="72"/>
      <c r="B55" s="136"/>
      <c r="C55" s="95"/>
      <c r="D55" s="95"/>
      <c r="E55" s="95"/>
      <c r="F55" s="95"/>
      <c r="G55" s="143"/>
      <c r="H55" s="143"/>
      <c r="I55" s="143"/>
      <c r="J55" s="143"/>
      <c r="K55" s="143"/>
      <c r="L55" s="143"/>
      <c r="M55" s="143"/>
      <c r="N55" s="143"/>
      <c r="O55" s="143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34"/>
      <c r="AC55" s="148"/>
      <c r="AD55" s="148"/>
      <c r="AE55" s="148"/>
      <c r="AF55" s="148"/>
      <c r="AG55" s="148"/>
      <c r="AH55" s="148"/>
      <c r="AI55" s="148"/>
      <c r="AJ55" s="148"/>
      <c r="AK55" s="134"/>
      <c r="AL55" s="95"/>
      <c r="AM55" s="95"/>
      <c r="AN55" s="95"/>
      <c r="AO55" s="73"/>
      <c r="AP55" s="72"/>
    </row>
    <row r="56" spans="1:42" s="122" customFormat="1" ht="7.2" customHeight="1" x14ac:dyDescent="0.65">
      <c r="A56" s="72"/>
      <c r="B56" s="136"/>
      <c r="C56" s="95"/>
      <c r="D56" s="95"/>
      <c r="E56" s="95"/>
      <c r="F56" s="95"/>
      <c r="G56" s="143"/>
      <c r="H56" s="143"/>
      <c r="I56" s="143"/>
      <c r="J56" s="143"/>
      <c r="K56" s="143"/>
      <c r="L56" s="143"/>
      <c r="M56" s="143"/>
      <c r="N56" s="143"/>
      <c r="O56" s="143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34"/>
      <c r="AC56" s="148"/>
      <c r="AD56" s="148"/>
      <c r="AE56" s="148"/>
      <c r="AF56" s="148"/>
      <c r="AG56" s="148"/>
      <c r="AH56" s="148"/>
      <c r="AI56" s="148"/>
      <c r="AJ56" s="148"/>
      <c r="AK56" s="134"/>
      <c r="AL56" s="95"/>
      <c r="AM56" s="95"/>
      <c r="AN56" s="95"/>
      <c r="AO56" s="73"/>
      <c r="AP56" s="72"/>
    </row>
    <row r="57" spans="1:42" s="122" customFormat="1" ht="7.2" customHeight="1" x14ac:dyDescent="0.65">
      <c r="A57" s="72"/>
      <c r="B57" s="136"/>
      <c r="C57" s="95"/>
      <c r="D57" s="95"/>
      <c r="E57" s="95"/>
      <c r="F57" s="95"/>
      <c r="G57" s="143"/>
      <c r="H57" s="143"/>
      <c r="I57" s="143"/>
      <c r="J57" s="143"/>
      <c r="K57" s="143"/>
      <c r="L57" s="143"/>
      <c r="M57" s="143"/>
      <c r="N57" s="143"/>
      <c r="O57" s="143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34"/>
      <c r="AC57" s="148"/>
      <c r="AD57" s="148"/>
      <c r="AE57" s="148"/>
      <c r="AF57" s="148"/>
      <c r="AG57" s="148"/>
      <c r="AH57" s="148"/>
      <c r="AI57" s="148"/>
      <c r="AJ57" s="148"/>
      <c r="AK57" s="134"/>
      <c r="AL57" s="95"/>
      <c r="AM57" s="95"/>
      <c r="AN57" s="95"/>
      <c r="AO57" s="73"/>
      <c r="AP57" s="72"/>
    </row>
    <row r="58" spans="1:42" s="122" customFormat="1" ht="7.2" customHeight="1" x14ac:dyDescent="0.65">
      <c r="A58" s="72"/>
      <c r="B58" s="136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73"/>
      <c r="AP58" s="72"/>
    </row>
    <row r="59" spans="1:42" s="122" customFormat="1" ht="7.2" customHeight="1" x14ac:dyDescent="0.65">
      <c r="A59" s="72"/>
      <c r="B59" s="136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73"/>
      <c r="AP59" s="72"/>
    </row>
    <row r="60" spans="1:42" s="122" customFormat="1" ht="7.2" customHeight="1" x14ac:dyDescent="0.65">
      <c r="A60" s="72"/>
      <c r="B60" s="136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73"/>
      <c r="AP60" s="72"/>
    </row>
    <row r="61" spans="1:42" s="122" customFormat="1" ht="7.2" customHeight="1" x14ac:dyDescent="0.65">
      <c r="A61" s="72"/>
      <c r="B61" s="136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73"/>
      <c r="AP61" s="72"/>
    </row>
    <row r="62" spans="1:42" s="122" customFormat="1" ht="7.2" customHeight="1" x14ac:dyDescent="0.65">
      <c r="A62" s="72"/>
      <c r="B62" s="136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73"/>
      <c r="AP62" s="72"/>
    </row>
    <row r="63" spans="1:42" s="122" customFormat="1" ht="7.2" customHeight="1" x14ac:dyDescent="0.65">
      <c r="A63" s="72"/>
      <c r="B63" s="136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73"/>
      <c r="AP63" s="72"/>
    </row>
    <row r="64" spans="1:42" s="122" customFormat="1" ht="7.2" customHeight="1" x14ac:dyDescent="0.65">
      <c r="A64" s="72"/>
      <c r="B64" s="136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73"/>
      <c r="AP64" s="72"/>
    </row>
    <row r="65" spans="1:42" s="122" customFormat="1" ht="7.2" customHeight="1" x14ac:dyDescent="0.65">
      <c r="A65" s="72"/>
      <c r="B65" s="136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73"/>
      <c r="AP65" s="72"/>
    </row>
    <row r="66" spans="1:42" s="122" customFormat="1" ht="7.2" customHeight="1" x14ac:dyDescent="0.65">
      <c r="A66" s="72"/>
      <c r="B66" s="136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73"/>
      <c r="AP66" s="72"/>
    </row>
    <row r="67" spans="1:42" s="122" customFormat="1" ht="7.2" customHeight="1" x14ac:dyDescent="0.65">
      <c r="A67" s="72"/>
      <c r="B67" s="136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73"/>
      <c r="AP67" s="72"/>
    </row>
    <row r="68" spans="1:42" s="122" customFormat="1" ht="7.2" customHeight="1" x14ac:dyDescent="0.65">
      <c r="A68" s="72"/>
      <c r="B68" s="136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73"/>
      <c r="AP68" s="72"/>
    </row>
    <row r="69" spans="1:42" s="122" customFormat="1" ht="7.2" customHeight="1" x14ac:dyDescent="0.65">
      <c r="A69" s="72"/>
      <c r="B69" s="136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73"/>
      <c r="AP69" s="72"/>
    </row>
    <row r="70" spans="1:42" s="122" customFormat="1" ht="7.2" customHeight="1" x14ac:dyDescent="0.65">
      <c r="A70" s="72"/>
      <c r="B70" s="136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73"/>
      <c r="AP70" s="72"/>
    </row>
    <row r="71" spans="1:42" s="122" customFormat="1" ht="7.2" customHeight="1" x14ac:dyDescent="0.65">
      <c r="A71" s="72"/>
      <c r="B71" s="136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73"/>
      <c r="AP71" s="72"/>
    </row>
    <row r="72" spans="1:42" s="122" customFormat="1" ht="7.2" customHeight="1" x14ac:dyDescent="0.65">
      <c r="A72" s="72"/>
      <c r="B72" s="136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73"/>
      <c r="AP72" s="72"/>
    </row>
    <row r="73" spans="1:42" s="122" customFormat="1" ht="7.2" customHeight="1" x14ac:dyDescent="0.65">
      <c r="A73" s="72"/>
      <c r="B73" s="136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73"/>
      <c r="AP73" s="72"/>
    </row>
    <row r="74" spans="1:42" s="122" customFormat="1" ht="7.2" customHeight="1" x14ac:dyDescent="0.65">
      <c r="A74" s="72"/>
      <c r="B74" s="136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73"/>
      <c r="AP74" s="72"/>
    </row>
    <row r="75" spans="1:42" s="122" customFormat="1" ht="7.2" customHeight="1" x14ac:dyDescent="0.65">
      <c r="A75" s="72"/>
      <c r="B75" s="136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73"/>
      <c r="AP75" s="72"/>
    </row>
    <row r="76" spans="1:42" s="122" customFormat="1" ht="7.2" customHeight="1" x14ac:dyDescent="0.65">
      <c r="A76" s="72"/>
      <c r="B76" s="136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73"/>
      <c r="AP76" s="72"/>
    </row>
    <row r="77" spans="1:42" s="122" customFormat="1" ht="7.2" customHeight="1" x14ac:dyDescent="0.65">
      <c r="A77" s="72"/>
      <c r="B77" s="136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73"/>
      <c r="AP77" s="72"/>
    </row>
    <row r="78" spans="1:42" s="122" customFormat="1" ht="7.2" customHeight="1" x14ac:dyDescent="0.65">
      <c r="A78" s="72"/>
      <c r="B78" s="136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73"/>
      <c r="AP78" s="72"/>
    </row>
    <row r="79" spans="1:42" s="122" customFormat="1" ht="7.2" customHeight="1" x14ac:dyDescent="0.65">
      <c r="A79" s="72"/>
      <c r="B79" s="136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73"/>
      <c r="AP79" s="72"/>
    </row>
    <row r="80" spans="1:42" s="122" customFormat="1" ht="7.2" customHeight="1" x14ac:dyDescent="0.65">
      <c r="A80" s="72"/>
      <c r="B80" s="136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73"/>
      <c r="AP80" s="72"/>
    </row>
    <row r="81" spans="1:42" s="122" customFormat="1" ht="7.2" customHeight="1" x14ac:dyDescent="0.65">
      <c r="A81" s="72"/>
      <c r="B81" s="136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73"/>
      <c r="AP81" s="72"/>
    </row>
    <row r="82" spans="1:42" s="122" customFormat="1" ht="7.2" customHeight="1" x14ac:dyDescent="0.65">
      <c r="A82" s="72"/>
      <c r="B82" s="136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73"/>
      <c r="AP82" s="72"/>
    </row>
    <row r="83" spans="1:42" s="122" customFormat="1" ht="7.2" customHeight="1" x14ac:dyDescent="0.65">
      <c r="A83" s="72"/>
      <c r="B83" s="136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73"/>
      <c r="AP83" s="72"/>
    </row>
    <row r="84" spans="1:42" s="122" customFormat="1" ht="7.2" customHeight="1" x14ac:dyDescent="0.65">
      <c r="A84" s="72"/>
      <c r="B84" s="136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73"/>
      <c r="AP84" s="72"/>
    </row>
    <row r="85" spans="1:42" s="122" customFormat="1" ht="7.2" customHeight="1" x14ac:dyDescent="0.65">
      <c r="A85" s="72"/>
      <c r="B85" s="136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73"/>
      <c r="AP85" s="72"/>
    </row>
    <row r="86" spans="1:42" s="122" customFormat="1" ht="7.2" customHeight="1" x14ac:dyDescent="0.65">
      <c r="A86" s="72"/>
      <c r="B86" s="136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73"/>
      <c r="AP86" s="72"/>
    </row>
    <row r="87" spans="1:42" s="122" customFormat="1" ht="7.2" customHeight="1" x14ac:dyDescent="0.65">
      <c r="A87" s="72"/>
      <c r="B87" s="136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73"/>
      <c r="AP87" s="72"/>
    </row>
    <row r="88" spans="1:42" s="122" customFormat="1" ht="7.2" customHeight="1" x14ac:dyDescent="0.65">
      <c r="A88" s="72"/>
      <c r="B88" s="136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73"/>
      <c r="AP88" s="72"/>
    </row>
    <row r="89" spans="1:42" s="122" customFormat="1" ht="7.2" customHeight="1" x14ac:dyDescent="0.65">
      <c r="A89" s="72"/>
      <c r="B89" s="136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73"/>
      <c r="AP89" s="72"/>
    </row>
    <row r="90" spans="1:42" x14ac:dyDescent="0.3">
      <c r="A90" s="73"/>
      <c r="AO90" s="73"/>
      <c r="AP90" s="73"/>
    </row>
    <row r="91" spans="1:42" ht="18" customHeight="1" x14ac:dyDescent="0.3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149" t="s">
        <v>197</v>
      </c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</row>
    <row r="92" spans="1:42" ht="14.4" customHeight="1" x14ac:dyDescent="0.3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73"/>
      <c r="AC92" s="73"/>
      <c r="AD92" s="73"/>
      <c r="AE92" s="73"/>
      <c r="AF92" s="73"/>
      <c r="AG92" s="128"/>
      <c r="AH92" s="128"/>
      <c r="AI92" s="128"/>
      <c r="AJ92" s="73"/>
      <c r="AK92" s="73"/>
      <c r="AL92" s="73"/>
      <c r="AM92" s="73"/>
      <c r="AN92" s="73"/>
      <c r="AO92" s="73"/>
      <c r="AP92" s="73"/>
    </row>
    <row r="93" spans="1:42" x14ac:dyDescent="0.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128"/>
      <c r="AH93" s="128"/>
      <c r="AI93" s="128"/>
      <c r="AJ93" s="73"/>
      <c r="AK93" s="73"/>
      <c r="AL93" s="73"/>
      <c r="AM93" s="73"/>
      <c r="AN93" s="73"/>
      <c r="AO93" s="73"/>
      <c r="AP93" s="73"/>
    </row>
    <row r="94" spans="1:42" x14ac:dyDescent="0.3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</row>
    <row r="95" spans="1:42" x14ac:dyDescent="0.3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</row>
    <row r="96" spans="1:42" x14ac:dyDescent="0.3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</row>
    <row r="97" spans="1:42" x14ac:dyDescent="0.3">
      <c r="A97" s="73"/>
      <c r="B97" s="73"/>
      <c r="C97" s="79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</row>
    <row r="98" spans="1:42" x14ac:dyDescent="0.3">
      <c r="A98" s="73"/>
      <c r="B98" s="73"/>
      <c r="C98" s="79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</row>
    <row r="99" spans="1:42" x14ac:dyDescent="0.3">
      <c r="A99" s="73"/>
      <c r="B99" s="73"/>
      <c r="C99" s="79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</row>
    <row r="100" spans="1:42" x14ac:dyDescent="0.3">
      <c r="A100" s="73"/>
      <c r="B100" s="73"/>
      <c r="C100" s="79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</row>
    <row r="101" spans="1:42" x14ac:dyDescent="0.3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127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</row>
    <row r="102" spans="1:42" x14ac:dyDescent="0.3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97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</row>
    <row r="103" spans="1:42" x14ac:dyDescent="0.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97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</row>
    <row r="104" spans="1:42" x14ac:dyDescent="0.3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97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</row>
    <row r="105" spans="1:42" x14ac:dyDescent="0.3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127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</row>
    <row r="106" spans="1:42" x14ac:dyDescent="0.3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97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</row>
    <row r="107" spans="1:42" x14ac:dyDescent="0.3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97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</row>
    <row r="108" spans="1:42" x14ac:dyDescent="0.3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97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</row>
    <row r="109" spans="1:42" x14ac:dyDescent="0.3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</row>
    <row r="110" spans="1:42" x14ac:dyDescent="0.3">
      <c r="A110" s="73"/>
      <c r="AO110" s="73"/>
      <c r="AP110" s="73"/>
    </row>
    <row r="111" spans="1:42" ht="14.4" customHeight="1" x14ac:dyDescent="0.55000000000000004">
      <c r="A111" s="73"/>
      <c r="B111" s="95"/>
      <c r="C111" s="95"/>
      <c r="D111" s="150" t="s">
        <v>177</v>
      </c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  <c r="O111" s="150"/>
      <c r="P111" s="150"/>
      <c r="Q111" s="98"/>
      <c r="R111" s="98"/>
      <c r="S111" s="98"/>
      <c r="T111" s="98"/>
      <c r="U111" s="98"/>
      <c r="V111" s="95"/>
      <c r="W111" s="95"/>
      <c r="X111" s="95"/>
      <c r="Y111" s="95"/>
      <c r="Z111" s="150" t="s">
        <v>180</v>
      </c>
      <c r="AA111" s="150"/>
      <c r="AB111" s="150"/>
      <c r="AC111" s="150"/>
      <c r="AD111" s="150"/>
      <c r="AE111" s="150"/>
      <c r="AF111" s="150"/>
      <c r="AG111" s="150"/>
      <c r="AH111" s="150"/>
      <c r="AI111" s="150"/>
      <c r="AJ111" s="150"/>
      <c r="AK111" s="150"/>
      <c r="AL111" s="150"/>
      <c r="AM111" s="150"/>
      <c r="AN111" s="150"/>
      <c r="AO111" s="73"/>
      <c r="AP111" s="73"/>
    </row>
    <row r="112" spans="1:42" ht="14.4" customHeight="1" x14ac:dyDescent="0.55000000000000004">
      <c r="A112" s="73"/>
      <c r="B112" s="95"/>
      <c r="C112" s="95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98"/>
      <c r="R112" s="98"/>
      <c r="S112" s="98"/>
      <c r="T112" s="98"/>
      <c r="U112" s="98"/>
      <c r="V112" s="95"/>
      <c r="W112" s="95"/>
      <c r="X112" s="95"/>
      <c r="Y112" s="95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  <c r="AK112" s="150"/>
      <c r="AL112" s="150"/>
      <c r="AM112" s="150"/>
      <c r="AN112" s="150"/>
      <c r="AO112" s="73"/>
      <c r="AP112" s="73"/>
    </row>
    <row r="113" spans="1:59" x14ac:dyDescent="0.3">
      <c r="A113" s="73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73"/>
      <c r="AP113" s="73"/>
    </row>
    <row r="114" spans="1:59" x14ac:dyDescent="0.3">
      <c r="A114" s="73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73"/>
      <c r="AP114" s="73"/>
    </row>
    <row r="115" spans="1:59" x14ac:dyDescent="0.3">
      <c r="A115" s="73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73"/>
      <c r="AP115" s="73"/>
    </row>
    <row r="116" spans="1:59" x14ac:dyDescent="0.3">
      <c r="A116" s="73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73"/>
      <c r="AP116" s="73"/>
    </row>
    <row r="117" spans="1:59" x14ac:dyDescent="0.3">
      <c r="A117" s="73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73"/>
      <c r="AP117" s="73"/>
    </row>
    <row r="118" spans="1:59" x14ac:dyDescent="0.3">
      <c r="A118" s="73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73"/>
      <c r="AP118" s="73"/>
    </row>
    <row r="119" spans="1:59" x14ac:dyDescent="0.3">
      <c r="A119" s="73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73"/>
      <c r="AP119" s="73"/>
    </row>
    <row r="120" spans="1:59" x14ac:dyDescent="0.3">
      <c r="A120" s="73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  <c r="AO120" s="73"/>
      <c r="AP120" s="73"/>
    </row>
    <row r="121" spans="1:59" ht="14.4" customHeight="1" x14ac:dyDescent="0.3">
      <c r="A121" s="73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73"/>
      <c r="AP121" s="73"/>
    </row>
    <row r="122" spans="1:59" ht="14.4" customHeight="1" x14ac:dyDescent="0.3">
      <c r="A122" s="73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73"/>
      <c r="AP122" s="73"/>
    </row>
    <row r="123" spans="1:59" x14ac:dyDescent="0.3">
      <c r="A123" s="73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73"/>
      <c r="AP123" s="73"/>
    </row>
    <row r="124" spans="1:59" ht="14.4" customHeight="1" x14ac:dyDescent="0.5">
      <c r="A124" s="73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73"/>
      <c r="AP124" s="73"/>
      <c r="BG124" s="87"/>
    </row>
    <row r="125" spans="1:59" ht="14.4" customHeight="1" x14ac:dyDescent="0.5">
      <c r="A125" s="73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73"/>
      <c r="AP125" s="73"/>
      <c r="BG125" s="87"/>
    </row>
    <row r="126" spans="1:59" x14ac:dyDescent="0.3">
      <c r="A126" s="73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73"/>
      <c r="AP126" s="73"/>
    </row>
    <row r="127" spans="1:59" x14ac:dyDescent="0.3">
      <c r="A127" s="73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73"/>
      <c r="AP127" s="73"/>
    </row>
    <row r="128" spans="1:59" x14ac:dyDescent="0.3">
      <c r="A128" s="73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73"/>
      <c r="AP128" s="73"/>
    </row>
    <row r="129" spans="1:42" x14ac:dyDescent="0.3">
      <c r="A129" s="73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73"/>
      <c r="AP129" s="73"/>
    </row>
    <row r="130" spans="1:42" x14ac:dyDescent="0.3">
      <c r="A130" s="73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73"/>
      <c r="AP130" s="73"/>
    </row>
    <row r="131" spans="1:42" x14ac:dyDescent="0.3">
      <c r="A131" s="73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73"/>
      <c r="AP131" s="73"/>
    </row>
    <row r="132" spans="1:42" ht="14.4" customHeight="1" x14ac:dyDescent="0.5">
      <c r="A132" s="73"/>
      <c r="S132" s="125"/>
      <c r="T132" s="126"/>
      <c r="U132" s="126"/>
      <c r="V132" s="126"/>
      <c r="AO132" s="73"/>
      <c r="AP132" s="73"/>
    </row>
    <row r="133" spans="1:42" x14ac:dyDescent="0.3">
      <c r="A133" s="73"/>
      <c r="B133" s="73"/>
      <c r="C133" s="152" t="s">
        <v>191</v>
      </c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73"/>
      <c r="O133" s="147" t="s">
        <v>190</v>
      </c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73"/>
      <c r="AA133" s="73"/>
      <c r="AB133" s="73"/>
      <c r="AC133" s="73"/>
      <c r="AD133" s="152" t="s">
        <v>192</v>
      </c>
      <c r="AE133" s="152"/>
      <c r="AF133" s="152"/>
      <c r="AG133" s="152"/>
      <c r="AH133" s="152"/>
      <c r="AI133" s="152"/>
      <c r="AJ133" s="73"/>
      <c r="AK133" s="73"/>
      <c r="AL133" s="73"/>
      <c r="AM133" s="73"/>
      <c r="AN133" s="73"/>
      <c r="AO133" s="73"/>
      <c r="AP133" s="73"/>
    </row>
    <row r="134" spans="1:42" x14ac:dyDescent="0.3">
      <c r="A134" s="73"/>
      <c r="B134" s="73"/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73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73"/>
      <c r="AA134" s="73"/>
      <c r="AB134" s="73"/>
      <c r="AC134" s="73"/>
      <c r="AD134" s="152"/>
      <c r="AE134" s="152"/>
      <c r="AF134" s="152"/>
      <c r="AG134" s="152"/>
      <c r="AH134" s="152"/>
      <c r="AI134" s="152"/>
      <c r="AJ134" s="73"/>
      <c r="AK134" s="73"/>
      <c r="AL134" s="73"/>
      <c r="AM134" s="73"/>
      <c r="AN134" s="73"/>
      <c r="AO134" s="73"/>
      <c r="AP134" s="73"/>
    </row>
    <row r="135" spans="1:42" ht="14.4" customHeight="1" x14ac:dyDescent="0.4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124"/>
      <c r="W135" s="124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</row>
    <row r="136" spans="1:42" ht="14.4" customHeight="1" x14ac:dyDescent="0.45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124"/>
      <c r="W136" s="124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</row>
    <row r="137" spans="1:42" x14ac:dyDescent="0.3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</row>
    <row r="138" spans="1:42" ht="14.4" customHeight="1" x14ac:dyDescent="0.3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</row>
    <row r="139" spans="1:42" x14ac:dyDescent="0.3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</row>
    <row r="140" spans="1:42" x14ac:dyDescent="0.3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</row>
    <row r="141" spans="1:42" x14ac:dyDescent="0.3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</row>
    <row r="142" spans="1:42" x14ac:dyDescent="0.3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</row>
    <row r="143" spans="1:42" x14ac:dyDescent="0.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</row>
    <row r="144" spans="1:42" x14ac:dyDescent="0.3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</row>
    <row r="145" spans="1:42" x14ac:dyDescent="0.3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</row>
    <row r="146" spans="1:42" x14ac:dyDescent="0.3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</row>
    <row r="147" spans="1:42" x14ac:dyDescent="0.3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</row>
    <row r="148" spans="1:42" x14ac:dyDescent="0.3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</row>
    <row r="149" spans="1:42" x14ac:dyDescent="0.3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</row>
    <row r="150" spans="1:42" x14ac:dyDescent="0.3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</row>
    <row r="151" spans="1:42" x14ac:dyDescent="0.3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</row>
    <row r="152" spans="1:42" x14ac:dyDescent="0.3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</row>
    <row r="153" spans="1:42" x14ac:dyDescent="0.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</row>
    <row r="154" spans="1:42" ht="14.4" customHeight="1" x14ac:dyDescent="0.55000000000000004">
      <c r="A154" s="73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AO154" s="73"/>
      <c r="AP154" s="73"/>
    </row>
    <row r="155" spans="1:42" ht="14.4" customHeight="1" x14ac:dyDescent="0.55000000000000004">
      <c r="A155" s="73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9"/>
      <c r="R155" s="99"/>
      <c r="S155" s="99"/>
      <c r="T155" s="99"/>
      <c r="U155" s="99"/>
      <c r="V155" s="99"/>
      <c r="W155" s="95"/>
      <c r="X155" s="95"/>
      <c r="Y155" s="95"/>
      <c r="Z155" s="95"/>
      <c r="AA155" s="95"/>
      <c r="AB155" s="95"/>
      <c r="AC155" s="95"/>
      <c r="AD155" s="150" t="s">
        <v>175</v>
      </c>
      <c r="AE155" s="150"/>
      <c r="AF155" s="150"/>
      <c r="AG155" s="150"/>
      <c r="AH155" s="150"/>
      <c r="AI155" s="150"/>
      <c r="AJ155" s="150"/>
      <c r="AK155" s="95"/>
      <c r="AL155" s="95"/>
      <c r="AM155" s="95"/>
      <c r="AN155" s="95"/>
      <c r="AO155" s="73"/>
      <c r="AP155" s="73"/>
    </row>
    <row r="156" spans="1:42" ht="14.4" customHeight="1" x14ac:dyDescent="0.3">
      <c r="A156" s="73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150"/>
      <c r="AE156" s="150"/>
      <c r="AF156" s="150"/>
      <c r="AG156" s="150"/>
      <c r="AH156" s="150"/>
      <c r="AI156" s="150"/>
      <c r="AJ156" s="150"/>
      <c r="AK156" s="95"/>
      <c r="AL156" s="95"/>
      <c r="AM156" s="95"/>
      <c r="AN156" s="95"/>
      <c r="AO156" s="73"/>
      <c r="AP156" s="73"/>
    </row>
    <row r="157" spans="1:42" ht="14.4" customHeight="1" x14ac:dyDescent="0.3">
      <c r="A157" s="73"/>
      <c r="B157" s="95"/>
      <c r="C157" s="151" t="str">
        <f>IF(calc!$K$120=1,VLOOKUP(calc!G133,calc!$G$133:$H$135,2,FALSE),IF(calc!$K$120=2,VLOOKUP(calc!G134,calc!$G$133:$H$135,2,FALSE),IF(calc!$K$120=3,VLOOKUP(calc!G135,calc!$G$133:$H$135,2,FALSE),NA())))</f>
        <v>Europe</v>
      </c>
      <c r="D157" s="151"/>
      <c r="E157" s="151"/>
      <c r="F157" s="151"/>
      <c r="G157" s="151"/>
      <c r="H157" s="151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73"/>
      <c r="AP157" s="73"/>
    </row>
    <row r="158" spans="1:42" ht="14.4" customHeight="1" x14ac:dyDescent="0.3">
      <c r="A158" s="73"/>
      <c r="B158" s="95"/>
      <c r="C158" s="151"/>
      <c r="D158" s="151"/>
      <c r="E158" s="151"/>
      <c r="F158" s="151"/>
      <c r="G158" s="151"/>
      <c r="H158" s="151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73"/>
      <c r="AP158" s="73"/>
    </row>
    <row r="159" spans="1:42" x14ac:dyDescent="0.3">
      <c r="A159" s="73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73"/>
      <c r="AP159" s="73"/>
    </row>
    <row r="160" spans="1:42" x14ac:dyDescent="0.3">
      <c r="A160" s="73"/>
      <c r="B160" s="95"/>
      <c r="C160" s="153" t="s">
        <v>171</v>
      </c>
      <c r="D160" s="153"/>
      <c r="E160" s="153"/>
      <c r="F160" s="153"/>
      <c r="G160" s="153"/>
      <c r="H160" s="153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  <c r="AO160" s="73"/>
      <c r="AP160" s="73"/>
    </row>
    <row r="161" spans="1:42" x14ac:dyDescent="0.3">
      <c r="A161" s="73"/>
      <c r="B161" s="95"/>
      <c r="C161" s="153"/>
      <c r="D161" s="153"/>
      <c r="E161" s="153"/>
      <c r="F161" s="153"/>
      <c r="G161" s="153"/>
      <c r="H161" s="153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73"/>
      <c r="AP161" s="73"/>
    </row>
    <row r="162" spans="1:42" x14ac:dyDescent="0.3">
      <c r="A162" s="73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73"/>
      <c r="AP162" s="73"/>
    </row>
    <row r="163" spans="1:42" ht="14.4" customHeight="1" x14ac:dyDescent="0.3">
      <c r="A163" s="73"/>
      <c r="B163" s="95"/>
      <c r="C163" s="151" t="str">
        <f>IF(calc!$K$120=1,"Plan",IF(calc!$K$120=2,"CY",IF(calc!$K$120=3,"VAR",NA())))</f>
        <v>CY</v>
      </c>
      <c r="D163" s="151"/>
      <c r="E163" s="151"/>
      <c r="F163" s="151"/>
      <c r="G163" s="151"/>
      <c r="H163" s="151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73"/>
      <c r="AP163" s="73"/>
    </row>
    <row r="164" spans="1:42" ht="14.4" customHeight="1" x14ac:dyDescent="0.3">
      <c r="A164" s="73"/>
      <c r="B164" s="95"/>
      <c r="C164" s="151"/>
      <c r="D164" s="151"/>
      <c r="E164" s="151"/>
      <c r="F164" s="151"/>
      <c r="G164" s="151"/>
      <c r="H164" s="151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73"/>
      <c r="AP164" s="73"/>
    </row>
    <row r="165" spans="1:42" x14ac:dyDescent="0.3">
      <c r="A165" s="73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73"/>
      <c r="AP165" s="73"/>
    </row>
    <row r="166" spans="1:42" x14ac:dyDescent="0.3">
      <c r="A166" s="73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73"/>
      <c r="AP166" s="73"/>
    </row>
    <row r="167" spans="1:42" x14ac:dyDescent="0.3">
      <c r="A167" s="73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73"/>
      <c r="AP167" s="73"/>
    </row>
    <row r="168" spans="1:42" x14ac:dyDescent="0.3">
      <c r="A168" s="73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73"/>
      <c r="AP168" s="73"/>
    </row>
    <row r="169" spans="1:42" x14ac:dyDescent="0.3">
      <c r="A169" s="73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73"/>
      <c r="AP169" s="73"/>
    </row>
    <row r="170" spans="1:42" x14ac:dyDescent="0.3">
      <c r="A170" s="73"/>
      <c r="B170" s="95"/>
      <c r="C170" s="95"/>
      <c r="D170" s="95"/>
      <c r="E170" s="95"/>
      <c r="F170" s="95"/>
      <c r="G170" s="95"/>
      <c r="H170" s="58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  <c r="AO170" s="73"/>
      <c r="AP170" s="73"/>
    </row>
    <row r="171" spans="1:42" x14ac:dyDescent="0.3">
      <c r="A171" s="73"/>
      <c r="B171" s="95"/>
      <c r="C171" s="95"/>
      <c r="D171" s="95"/>
      <c r="E171" s="95"/>
      <c r="F171" s="95"/>
      <c r="G171" s="95"/>
      <c r="H171" s="58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73"/>
      <c r="AP171" s="73"/>
    </row>
    <row r="172" spans="1:42" x14ac:dyDescent="0.3">
      <c r="A172" s="73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73"/>
      <c r="AP172" s="73"/>
    </row>
    <row r="173" spans="1:42" x14ac:dyDescent="0.3">
      <c r="A173" s="73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73"/>
      <c r="AP173" s="73"/>
    </row>
    <row r="174" spans="1:42" s="66" customFormat="1" ht="14.4" customHeight="1" x14ac:dyDescent="0.3">
      <c r="A174" s="97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7"/>
      <c r="AP174" s="97"/>
    </row>
    <row r="175" spans="1:42" s="66" customFormat="1" ht="14.4" customHeight="1" x14ac:dyDescent="0.3">
      <c r="A175" s="97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7"/>
      <c r="AP175" s="97"/>
    </row>
    <row r="176" spans="1:42" x14ac:dyDescent="0.3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</row>
    <row r="177" spans="6:25" ht="14.4" customHeight="1" x14ac:dyDescent="0.3"/>
    <row r="178" spans="6:25" ht="14.4" customHeight="1" x14ac:dyDescent="0.3">
      <c r="F178" s="157"/>
      <c r="G178" s="157"/>
      <c r="H178" s="157"/>
      <c r="I178" s="157"/>
      <c r="J178" s="157"/>
      <c r="K178" s="157"/>
      <c r="L178" s="157"/>
      <c r="O178" s="158"/>
      <c r="P178" s="158"/>
      <c r="Q178" s="158"/>
      <c r="R178" s="158"/>
      <c r="S178" s="158"/>
      <c r="T178" s="158"/>
      <c r="U178" s="158"/>
      <c r="V178" s="158"/>
      <c r="W178" s="158"/>
      <c r="X178" s="158"/>
      <c r="Y178" s="158"/>
    </row>
    <row r="179" spans="6:25" x14ac:dyDescent="0.3">
      <c r="F179" s="157"/>
      <c r="G179" s="157"/>
      <c r="H179" s="157"/>
      <c r="I179" s="157"/>
      <c r="J179" s="157"/>
      <c r="K179" s="157"/>
      <c r="L179" s="157"/>
      <c r="O179" s="158"/>
      <c r="P179" s="158"/>
      <c r="Q179" s="158"/>
      <c r="R179" s="158"/>
      <c r="S179" s="158"/>
      <c r="T179" s="158"/>
      <c r="U179" s="158"/>
      <c r="V179" s="158"/>
      <c r="W179" s="158"/>
      <c r="X179" s="158"/>
      <c r="Y179" s="158"/>
    </row>
    <row r="199" ht="14.4" customHeight="1" x14ac:dyDescent="0.3"/>
    <row r="200" ht="14.4" customHeight="1" x14ac:dyDescent="0.3"/>
  </sheetData>
  <mergeCells count="38">
    <mergeCell ref="C36:E36"/>
    <mergeCell ref="B16:C18"/>
    <mergeCell ref="D16:E18"/>
    <mergeCell ref="F16:K18"/>
    <mergeCell ref="B20:C22"/>
    <mergeCell ref="B28:C30"/>
    <mergeCell ref="F28:J30"/>
    <mergeCell ref="D28:E30"/>
    <mergeCell ref="D20:E22"/>
    <mergeCell ref="F20:J22"/>
    <mergeCell ref="F24:J26"/>
    <mergeCell ref="B24:C26"/>
    <mergeCell ref="D24:E26"/>
    <mergeCell ref="C163:H164"/>
    <mergeCell ref="O178:Y179"/>
    <mergeCell ref="F178:L179"/>
    <mergeCell ref="C133:M134"/>
    <mergeCell ref="O133:Y134"/>
    <mergeCell ref="C160:H161"/>
    <mergeCell ref="N91:AA92"/>
    <mergeCell ref="D111:P112"/>
    <mergeCell ref="Z111:AN112"/>
    <mergeCell ref="C157:H158"/>
    <mergeCell ref="AD155:AJ156"/>
    <mergeCell ref="AD133:AI134"/>
    <mergeCell ref="AH8:AL10"/>
    <mergeCell ref="F8:G10"/>
    <mergeCell ref="AC16:AF18"/>
    <mergeCell ref="V7:X9"/>
    <mergeCell ref="AC54:AJ57"/>
    <mergeCell ref="P7:T10"/>
    <mergeCell ref="P54:AA57"/>
    <mergeCell ref="G54:O57"/>
    <mergeCell ref="P1:V3"/>
    <mergeCell ref="AA7:AD9"/>
    <mergeCell ref="K4:M6"/>
    <mergeCell ref="L7:N10"/>
    <mergeCell ref="R33:U3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7" r:id="rId4" name="Check Box 3">
              <controlPr defaultSize="0" autoFill="0" autoLine="0" autoPict="0">
                <anchor moveWithCells="1">
                  <from>
                    <xdr:col>11</xdr:col>
                    <xdr:colOff>563880</xdr:colOff>
                    <xdr:row>12</xdr:row>
                    <xdr:rowOff>60960</xdr:rowOff>
                  </from>
                  <to>
                    <xdr:col>13</xdr:col>
                    <xdr:colOff>160020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Check Box 4">
              <controlPr defaultSize="0" autoFill="0" autoLine="0" autoPict="0">
                <anchor moveWithCells="1">
                  <from>
                    <xdr:col>11</xdr:col>
                    <xdr:colOff>556260</xdr:colOff>
                    <xdr:row>15</xdr:row>
                    <xdr:rowOff>83820</xdr:rowOff>
                  </from>
                  <to>
                    <xdr:col>13</xdr:col>
                    <xdr:colOff>160020</xdr:colOff>
                    <xdr:row>18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Check Box 5">
              <controlPr defaultSize="0" autoFill="0" autoLine="0" autoPict="0">
                <anchor moveWithCells="1">
                  <from>
                    <xdr:col>11</xdr:col>
                    <xdr:colOff>541020</xdr:colOff>
                    <xdr:row>19</xdr:row>
                    <xdr:rowOff>30480</xdr:rowOff>
                  </from>
                  <to>
                    <xdr:col>13</xdr:col>
                    <xdr:colOff>167640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7" name="Check Box 15">
              <controlPr defaultSize="0" autoFill="0" autoLine="0" autoPict="0">
                <anchor moveWithCells="1">
                  <from>
                    <xdr:col>4</xdr:col>
                    <xdr:colOff>15240</xdr:colOff>
                    <xdr:row>10</xdr:row>
                    <xdr:rowOff>167640</xdr:rowOff>
                  </from>
                  <to>
                    <xdr:col>5</xdr:col>
                    <xdr:colOff>60960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8" name="Check Box 16">
              <controlPr defaultSize="0" autoFill="0" autoLine="0" autoPict="0">
                <anchor moveWithCells="1">
                  <from>
                    <xdr:col>5</xdr:col>
                    <xdr:colOff>45720</xdr:colOff>
                    <xdr:row>10</xdr:row>
                    <xdr:rowOff>160020</xdr:rowOff>
                  </from>
                  <to>
                    <xdr:col>6</xdr:col>
                    <xdr:colOff>76200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9" name="Check Box 17">
              <controlPr defaultSize="0" autoFill="0" autoLine="0" autoPict="0">
                <anchor moveWithCells="1">
                  <from>
                    <xdr:col>6</xdr:col>
                    <xdr:colOff>160020</xdr:colOff>
                    <xdr:row>10</xdr:row>
                    <xdr:rowOff>160020</xdr:rowOff>
                  </from>
                  <to>
                    <xdr:col>6</xdr:col>
                    <xdr:colOff>822960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0" name="Check Box 18">
              <controlPr defaultSize="0" autoFill="0" autoLine="0" autoPict="0">
                <anchor moveWithCells="1">
                  <from>
                    <xdr:col>7</xdr:col>
                    <xdr:colOff>30480</xdr:colOff>
                    <xdr:row>11</xdr:row>
                    <xdr:rowOff>0</xdr:rowOff>
                  </from>
                  <to>
                    <xdr:col>8</xdr:col>
                    <xdr:colOff>91440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1" name="List Box 12">
              <controlPr defaultSize="0" autoLine="0" autoPict="0">
                <anchor moveWithCells="1">
                  <from>
                    <xdr:col>16</xdr:col>
                    <xdr:colOff>464820</xdr:colOff>
                    <xdr:row>10</xdr:row>
                    <xdr:rowOff>15240</xdr:rowOff>
                  </from>
                  <to>
                    <xdr:col>18</xdr:col>
                    <xdr:colOff>137160</xdr:colOff>
                    <xdr:row>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12" name="Check Box 2">
              <controlPr defaultSize="0" autoFill="0" autoLine="0" autoPict="0">
                <anchor moveWithCells="1">
                  <from>
                    <xdr:col>11</xdr:col>
                    <xdr:colOff>556260</xdr:colOff>
                    <xdr:row>9</xdr:row>
                    <xdr:rowOff>83820</xdr:rowOff>
                  </from>
                  <to>
                    <xdr:col>13</xdr:col>
                    <xdr:colOff>152400</xdr:colOff>
                    <xdr:row>12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13" name="Drop Down 20">
              <controlPr defaultSize="0" autoLine="0" autoPict="0">
                <anchor moveWithCells="1">
                  <from>
                    <xdr:col>26</xdr:col>
                    <xdr:colOff>365760</xdr:colOff>
                    <xdr:row>9</xdr:row>
                    <xdr:rowOff>45720</xdr:rowOff>
                  </from>
                  <to>
                    <xdr:col>29</xdr:col>
                    <xdr:colOff>304800</xdr:colOff>
                    <xdr:row>13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14" name="List Box 27">
              <controlPr defaultSize="0" autoLine="0" autoPict="0">
                <anchor moveWithCells="1">
                  <from>
                    <xdr:col>21</xdr:col>
                    <xdr:colOff>289560</xdr:colOff>
                    <xdr:row>9</xdr:row>
                    <xdr:rowOff>15240</xdr:rowOff>
                  </from>
                  <to>
                    <xdr:col>23</xdr:col>
                    <xdr:colOff>441960</xdr:colOff>
                    <xdr:row>29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15" name="Check Box 28">
              <controlPr defaultSize="0" autoFill="0" autoLine="0" autoPict="0">
                <anchor moveWithCells="1">
                  <from>
                    <xdr:col>32</xdr:col>
                    <xdr:colOff>304800</xdr:colOff>
                    <xdr:row>10</xdr:row>
                    <xdr:rowOff>7620</xdr:rowOff>
                  </from>
                  <to>
                    <xdr:col>33</xdr:col>
                    <xdr:colOff>434340</xdr:colOff>
                    <xdr:row>12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16" name="Check Box 29">
              <controlPr defaultSize="0" autoFill="0" autoLine="0" autoPict="0">
                <anchor moveWithCells="1">
                  <from>
                    <xdr:col>33</xdr:col>
                    <xdr:colOff>480060</xdr:colOff>
                    <xdr:row>10</xdr:row>
                    <xdr:rowOff>22860</xdr:rowOff>
                  </from>
                  <to>
                    <xdr:col>35</xdr:col>
                    <xdr:colOff>99060</xdr:colOff>
                    <xdr:row>12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7" name="Check Box 30">
              <controlPr defaultSize="0" autoFill="0" autoLine="0" autoPict="0">
                <anchor moveWithCells="1">
                  <from>
                    <xdr:col>35</xdr:col>
                    <xdr:colOff>259080</xdr:colOff>
                    <xdr:row>10</xdr:row>
                    <xdr:rowOff>22860</xdr:rowOff>
                  </from>
                  <to>
                    <xdr:col>36</xdr:col>
                    <xdr:colOff>495300</xdr:colOff>
                    <xdr:row>12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8" name="Check Box 31">
              <controlPr defaultSize="0" autoFill="0" autoLine="0" autoPict="0">
                <anchor moveWithCells="1">
                  <from>
                    <xdr:col>37</xdr:col>
                    <xdr:colOff>22860</xdr:colOff>
                    <xdr:row>10</xdr:row>
                    <xdr:rowOff>22860</xdr:rowOff>
                  </from>
                  <to>
                    <xdr:col>38</xdr:col>
                    <xdr:colOff>251460</xdr:colOff>
                    <xdr:row>12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-0.249977111117893"/>
  </sheetPr>
  <dimension ref="A1:S270"/>
  <sheetViews>
    <sheetView zoomScale="85" zoomScaleNormal="85" workbookViewId="0">
      <pane xSplit="3" topLeftCell="E1" activePane="topRight" state="frozen"/>
      <selection pane="topRight" activeCell="R1" sqref="R1:R1048576"/>
    </sheetView>
  </sheetViews>
  <sheetFormatPr defaultRowHeight="14.4" x14ac:dyDescent="0.3"/>
  <cols>
    <col min="1" max="1" width="8.44140625" customWidth="1"/>
    <col min="2" max="2" width="11.109375" style="121" bestFit="1" customWidth="1"/>
    <col min="3" max="3" width="14.109375" style="119" customWidth="1"/>
    <col min="4" max="4" width="13.5546875" customWidth="1"/>
    <col min="5" max="16" width="14.33203125" bestFit="1" customWidth="1"/>
    <col min="17" max="17" width="15.33203125" bestFit="1" customWidth="1"/>
    <col min="18" max="18" width="16" customWidth="1"/>
    <col min="20" max="20" width="13.88671875" bestFit="1" customWidth="1"/>
  </cols>
  <sheetData>
    <row r="1" spans="1:19" ht="18" customHeight="1" x14ac:dyDescent="0.3">
      <c r="A1">
        <v>1</v>
      </c>
      <c r="B1" s="119">
        <v>2</v>
      </c>
      <c r="C1" s="119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</row>
    <row r="2" spans="1:19" x14ac:dyDescent="0.3">
      <c r="A2" s="15" t="s">
        <v>31</v>
      </c>
      <c r="B2" s="120" t="s">
        <v>44</v>
      </c>
      <c r="C2" s="120" t="s">
        <v>45</v>
      </c>
      <c r="D2" s="8" t="s">
        <v>111</v>
      </c>
      <c r="E2" s="7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K2" s="7" t="s">
        <v>38</v>
      </c>
      <c r="L2" s="7" t="s">
        <v>39</v>
      </c>
      <c r="M2" s="7" t="s">
        <v>40</v>
      </c>
      <c r="N2" s="7" t="s">
        <v>41</v>
      </c>
      <c r="O2" s="7" t="s">
        <v>6</v>
      </c>
      <c r="P2" s="7" t="s">
        <v>42</v>
      </c>
      <c r="Q2" s="7" t="s">
        <v>15</v>
      </c>
      <c r="R2" s="9" t="s">
        <v>30</v>
      </c>
      <c r="S2" s="7"/>
    </row>
    <row r="3" spans="1:19" x14ac:dyDescent="0.3">
      <c r="A3" t="s">
        <v>18</v>
      </c>
      <c r="B3" s="121" t="s">
        <v>0</v>
      </c>
      <c r="C3" s="119" t="s">
        <v>63</v>
      </c>
      <c r="D3" t="s">
        <v>88</v>
      </c>
      <c r="E3" s="36">
        <v>1689120</v>
      </c>
      <c r="F3" s="36">
        <v>1827120</v>
      </c>
      <c r="G3" s="36">
        <v>1805040</v>
      </c>
      <c r="H3" s="36">
        <v>1766400</v>
      </c>
      <c r="I3" s="36">
        <v>1628400</v>
      </c>
      <c r="J3" s="36">
        <v>1661520</v>
      </c>
      <c r="K3" s="36">
        <v>1529040</v>
      </c>
      <c r="L3" s="36">
        <v>1435200</v>
      </c>
      <c r="M3" s="36">
        <v>1435200</v>
      </c>
      <c r="N3" s="36">
        <v>1451760</v>
      </c>
      <c r="O3" s="36">
        <v>1578720</v>
      </c>
      <c r="P3" s="36">
        <v>1628400</v>
      </c>
      <c r="Q3" s="14">
        <f t="shared" ref="Q3:Q66" si="0">SUM(E3:P3)</f>
        <v>19435920</v>
      </c>
      <c r="R3" s="20">
        <f ca="1">SUM(OFFSET(E3,,,,List!$D$2))</f>
        <v>10377600</v>
      </c>
    </row>
    <row r="4" spans="1:19" x14ac:dyDescent="0.3">
      <c r="A4" t="s">
        <v>18</v>
      </c>
      <c r="B4" s="121" t="s">
        <v>0</v>
      </c>
      <c r="C4" s="119" t="s">
        <v>63</v>
      </c>
      <c r="D4" t="s">
        <v>89</v>
      </c>
      <c r="E4" s="36">
        <v>1286160</v>
      </c>
      <c r="F4" s="36">
        <v>1264080</v>
      </c>
      <c r="G4" s="36">
        <v>1230960</v>
      </c>
      <c r="H4" s="36">
        <v>1192320</v>
      </c>
      <c r="I4" s="36">
        <v>1242000</v>
      </c>
      <c r="J4" s="36">
        <v>1181280</v>
      </c>
      <c r="K4" s="36">
        <v>1059840</v>
      </c>
      <c r="L4" s="36">
        <v>999120</v>
      </c>
      <c r="M4" s="36">
        <v>927360</v>
      </c>
      <c r="N4" s="36">
        <v>1010160</v>
      </c>
      <c r="O4" s="36">
        <v>971520</v>
      </c>
      <c r="P4" s="36">
        <v>1048800</v>
      </c>
      <c r="Q4" s="14">
        <f t="shared" si="0"/>
        <v>13413600</v>
      </c>
      <c r="R4" s="20">
        <f ca="1">SUM(OFFSET(E4,,,,List!$D$2))</f>
        <v>7396800</v>
      </c>
    </row>
    <row r="5" spans="1:19" x14ac:dyDescent="0.3">
      <c r="A5" t="s">
        <v>18</v>
      </c>
      <c r="B5" s="121" t="s">
        <v>0</v>
      </c>
      <c r="C5" s="119" t="s">
        <v>63</v>
      </c>
      <c r="D5" t="s">
        <v>90</v>
      </c>
      <c r="E5" s="36">
        <v>1021200</v>
      </c>
      <c r="F5" s="36">
        <v>999120</v>
      </c>
      <c r="G5" s="36">
        <v>971520</v>
      </c>
      <c r="H5" s="36">
        <v>1021200</v>
      </c>
      <c r="I5" s="36">
        <v>1081920</v>
      </c>
      <c r="J5" s="36">
        <v>993600</v>
      </c>
      <c r="K5" s="36">
        <v>905280</v>
      </c>
      <c r="L5" s="36">
        <v>877680</v>
      </c>
      <c r="M5" s="36">
        <v>921840</v>
      </c>
      <c r="N5" s="36">
        <v>1015680</v>
      </c>
      <c r="O5" s="36">
        <v>993600</v>
      </c>
      <c r="P5" s="36">
        <v>1043280</v>
      </c>
      <c r="Q5" s="14">
        <f t="shared" si="0"/>
        <v>11845920</v>
      </c>
      <c r="R5" s="20">
        <f ca="1">SUM(OFFSET(E5,,,,List!$D$2))</f>
        <v>6088560</v>
      </c>
    </row>
    <row r="6" spans="1:19" x14ac:dyDescent="0.3">
      <c r="A6" t="s">
        <v>18</v>
      </c>
      <c r="B6" s="121" t="s">
        <v>0</v>
      </c>
      <c r="C6" s="119" t="s">
        <v>63</v>
      </c>
      <c r="D6" t="s">
        <v>91</v>
      </c>
      <c r="E6" s="36">
        <v>1782960</v>
      </c>
      <c r="F6" s="36">
        <v>1854720</v>
      </c>
      <c r="G6" s="36">
        <v>1865760</v>
      </c>
      <c r="H6" s="36">
        <v>1155360</v>
      </c>
      <c r="I6" s="36">
        <v>1805040</v>
      </c>
      <c r="J6" s="36">
        <v>1898879.9999999995</v>
      </c>
      <c r="K6" s="36">
        <v>2009280</v>
      </c>
      <c r="L6" s="36">
        <v>2152800</v>
      </c>
      <c r="M6" s="36">
        <v>1959600</v>
      </c>
      <c r="N6" s="36">
        <v>1959600</v>
      </c>
      <c r="O6" s="36">
        <v>2114160</v>
      </c>
      <c r="P6" s="36">
        <v>2301840</v>
      </c>
      <c r="Q6" s="14">
        <f t="shared" si="0"/>
        <v>22860000</v>
      </c>
      <c r="R6" s="20">
        <f ca="1">SUM(OFFSET(E6,,,,List!$D$2))</f>
        <v>10362720</v>
      </c>
    </row>
    <row r="7" spans="1:19" x14ac:dyDescent="0.3">
      <c r="A7" t="s">
        <v>18</v>
      </c>
      <c r="B7" s="121" t="s">
        <v>0</v>
      </c>
      <c r="C7" s="119" t="s">
        <v>63</v>
      </c>
      <c r="D7" t="s">
        <v>72</v>
      </c>
      <c r="E7" s="36">
        <v>1816080</v>
      </c>
      <c r="F7" s="36">
        <v>1887840.0000000002</v>
      </c>
      <c r="G7" s="36">
        <v>1343680</v>
      </c>
      <c r="H7" s="36">
        <v>1716720</v>
      </c>
      <c r="I7" s="36">
        <v>1832640</v>
      </c>
      <c r="J7" s="36">
        <v>1705680</v>
      </c>
      <c r="K7" s="36">
        <v>1738800</v>
      </c>
      <c r="L7" s="36">
        <v>1755360</v>
      </c>
      <c r="M7" s="36">
        <v>1705680</v>
      </c>
      <c r="N7" s="36">
        <v>1656000</v>
      </c>
      <c r="O7" s="36">
        <v>1606320</v>
      </c>
      <c r="P7" s="36">
        <v>1589760</v>
      </c>
      <c r="Q7" s="14">
        <f t="shared" si="0"/>
        <v>20354560</v>
      </c>
      <c r="R7" s="20">
        <f ca="1">SUM(OFFSET(E7,,,,List!$D$2))</f>
        <v>10302640</v>
      </c>
    </row>
    <row r="8" spans="1:19" x14ac:dyDescent="0.3">
      <c r="A8" t="s">
        <v>18</v>
      </c>
      <c r="B8" s="121" t="s">
        <v>0</v>
      </c>
      <c r="C8" s="119" t="s">
        <v>63</v>
      </c>
      <c r="D8" t="s">
        <v>71</v>
      </c>
      <c r="E8" s="36">
        <v>2020320</v>
      </c>
      <c r="F8" s="36">
        <v>2064480</v>
      </c>
      <c r="G8" s="36">
        <v>1147280</v>
      </c>
      <c r="H8" s="36">
        <v>1954080</v>
      </c>
      <c r="I8" s="36">
        <v>1976160</v>
      </c>
      <c r="J8" s="36">
        <v>2114160</v>
      </c>
      <c r="K8" s="36">
        <v>2070000</v>
      </c>
      <c r="L8" s="36">
        <v>1987200</v>
      </c>
      <c r="M8" s="36">
        <v>1909919.9999999995</v>
      </c>
      <c r="N8" s="36">
        <v>1832640</v>
      </c>
      <c r="O8" s="36">
        <v>1849200</v>
      </c>
      <c r="P8" s="36">
        <v>1943040</v>
      </c>
      <c r="Q8" s="14">
        <f t="shared" si="0"/>
        <v>22868480</v>
      </c>
      <c r="R8" s="20">
        <f ca="1">SUM(OFFSET(E8,,,,List!$D$2))</f>
        <v>11276480</v>
      </c>
    </row>
    <row r="9" spans="1:19" x14ac:dyDescent="0.3">
      <c r="A9" t="s">
        <v>18</v>
      </c>
      <c r="B9" s="121" t="s">
        <v>0</v>
      </c>
      <c r="C9" s="119" t="s">
        <v>63</v>
      </c>
      <c r="D9" t="s">
        <v>92</v>
      </c>
      <c r="E9" s="36">
        <v>949439.99999999977</v>
      </c>
      <c r="F9" s="36">
        <v>927360</v>
      </c>
      <c r="G9" s="36">
        <v>894240</v>
      </c>
      <c r="H9" s="36">
        <v>850080</v>
      </c>
      <c r="I9" s="36">
        <v>828000</v>
      </c>
      <c r="J9" s="36">
        <v>750720</v>
      </c>
      <c r="K9" s="36">
        <v>805920</v>
      </c>
      <c r="L9" s="36">
        <v>816960</v>
      </c>
      <c r="M9" s="36">
        <v>905280</v>
      </c>
      <c r="N9" s="36">
        <v>883200</v>
      </c>
      <c r="O9" s="36">
        <v>927360</v>
      </c>
      <c r="P9" s="36">
        <v>883200</v>
      </c>
      <c r="Q9" s="14">
        <f t="shared" si="0"/>
        <v>10421760</v>
      </c>
      <c r="R9" s="20">
        <f ca="1">SUM(OFFSET(E9,,,,List!$D$2))</f>
        <v>5199840</v>
      </c>
    </row>
    <row r="10" spans="1:19" x14ac:dyDescent="0.3">
      <c r="A10" t="s">
        <v>18</v>
      </c>
      <c r="B10" s="121" t="s">
        <v>0</v>
      </c>
      <c r="C10" s="119" t="s">
        <v>63</v>
      </c>
      <c r="D10" t="s">
        <v>93</v>
      </c>
      <c r="E10" s="36">
        <v>2870400</v>
      </c>
      <c r="F10" s="36">
        <v>921840</v>
      </c>
      <c r="G10" s="36">
        <v>2009280</v>
      </c>
      <c r="H10" s="36">
        <v>1841140.8</v>
      </c>
      <c r="I10" s="36">
        <v>1936857.5999999996</v>
      </c>
      <c r="J10" s="36">
        <v>2049465.6</v>
      </c>
      <c r="K10" s="36">
        <v>2969760</v>
      </c>
      <c r="L10" s="36">
        <v>3091200.0000000005</v>
      </c>
      <c r="M10" s="36">
        <v>3245760</v>
      </c>
      <c r="N10" s="36">
        <v>2920080</v>
      </c>
      <c r="O10" s="36">
        <v>3063600</v>
      </c>
      <c r="P10" s="36">
        <v>3063600</v>
      </c>
      <c r="Q10" s="14">
        <f t="shared" si="0"/>
        <v>29982984</v>
      </c>
      <c r="R10" s="20">
        <f ca="1">SUM(OFFSET(E10,,,,List!$D$2))</f>
        <v>11628983.999999998</v>
      </c>
    </row>
    <row r="11" spans="1:19" x14ac:dyDescent="0.3">
      <c r="A11" t="s">
        <v>18</v>
      </c>
      <c r="B11" s="121" t="s">
        <v>0</v>
      </c>
      <c r="C11" s="119" t="s">
        <v>63</v>
      </c>
      <c r="D11" t="s">
        <v>94</v>
      </c>
      <c r="E11" s="36">
        <v>2633040</v>
      </c>
      <c r="F11" s="36">
        <v>2693760</v>
      </c>
      <c r="G11" s="36">
        <v>2726880</v>
      </c>
      <c r="H11" s="36">
        <v>2292480</v>
      </c>
      <c r="I11" s="36">
        <v>2179520</v>
      </c>
      <c r="J11" s="36">
        <v>2292480</v>
      </c>
      <c r="K11" s="36">
        <v>2676560</v>
      </c>
      <c r="L11" s="36">
        <v>2748960</v>
      </c>
      <c r="M11" s="36">
        <v>2748960</v>
      </c>
      <c r="N11" s="36">
        <v>2583360</v>
      </c>
      <c r="O11" s="36">
        <v>2688240</v>
      </c>
      <c r="P11" s="36">
        <v>2660640</v>
      </c>
      <c r="Q11" s="14">
        <f t="shared" si="0"/>
        <v>30924880</v>
      </c>
      <c r="R11" s="20">
        <f ca="1">SUM(OFFSET(E11,,,,List!$D$2))</f>
        <v>14818160</v>
      </c>
    </row>
    <row r="12" spans="1:19" x14ac:dyDescent="0.3">
      <c r="A12" t="s">
        <v>18</v>
      </c>
      <c r="B12" s="121" t="s">
        <v>0</v>
      </c>
      <c r="C12" s="119" t="s">
        <v>63</v>
      </c>
      <c r="D12" t="s">
        <v>95</v>
      </c>
      <c r="E12" s="36">
        <v>1489185.5999999999</v>
      </c>
      <c r="F12" s="36">
        <v>1548028.8</v>
      </c>
      <c r="G12" s="36">
        <v>1511817.5999999999</v>
      </c>
      <c r="H12" s="36">
        <v>1407710.4</v>
      </c>
      <c r="I12" s="36">
        <v>1502764.8</v>
      </c>
      <c r="J12" s="36">
        <v>1398657.5999999999</v>
      </c>
      <c r="K12" s="36">
        <v>1425816</v>
      </c>
      <c r="L12" s="36">
        <v>1439395.2</v>
      </c>
      <c r="M12" s="36">
        <v>1398657.5999999999</v>
      </c>
      <c r="N12" s="36">
        <v>1357920</v>
      </c>
      <c r="O12" s="36">
        <v>1317182.3999999999</v>
      </c>
      <c r="P12" s="36">
        <v>1303603.2</v>
      </c>
      <c r="Q12" s="14">
        <f t="shared" si="0"/>
        <v>17100739.199999999</v>
      </c>
      <c r="R12" s="20">
        <f ca="1">SUM(OFFSET(E12,,,,List!$D$2))</f>
        <v>8858164.8000000007</v>
      </c>
    </row>
    <row r="13" spans="1:19" x14ac:dyDescent="0.3"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/>
    </row>
    <row r="14" spans="1:19" x14ac:dyDescent="0.3">
      <c r="A14" t="s">
        <v>17</v>
      </c>
      <c r="B14" s="121" t="s">
        <v>0</v>
      </c>
      <c r="C14" s="119" t="s">
        <v>63</v>
      </c>
      <c r="D14" t="s">
        <v>88</v>
      </c>
      <c r="E14" s="14">
        <v>1604664</v>
      </c>
      <c r="F14" s="14">
        <v>1735764</v>
      </c>
      <c r="G14" s="14">
        <v>1714788</v>
      </c>
      <c r="H14" s="14">
        <v>1678080</v>
      </c>
      <c r="I14" s="14">
        <v>1546980</v>
      </c>
      <c r="J14" s="14">
        <v>1578444</v>
      </c>
      <c r="K14" s="14">
        <v>1452588</v>
      </c>
      <c r="L14" s="14">
        <v>1363440</v>
      </c>
      <c r="M14" s="14">
        <v>1306032</v>
      </c>
      <c r="N14" s="14">
        <v>1321101.5999999999</v>
      </c>
      <c r="O14" s="14">
        <v>1436635.2</v>
      </c>
      <c r="P14" s="14">
        <v>1481844</v>
      </c>
      <c r="Q14" s="14">
        <f t="shared" si="0"/>
        <v>18220360.799999997</v>
      </c>
      <c r="R14" s="20">
        <f ca="1">SUM(OFFSET(E14,,,,List!$D$2))</f>
        <v>9858720</v>
      </c>
    </row>
    <row r="15" spans="1:19" x14ac:dyDescent="0.3">
      <c r="A15" t="s">
        <v>17</v>
      </c>
      <c r="B15" s="121" t="s">
        <v>0</v>
      </c>
      <c r="C15" s="119" t="s">
        <v>63</v>
      </c>
      <c r="D15" t="s">
        <v>89</v>
      </c>
      <c r="E15">
        <v>1221852</v>
      </c>
      <c r="F15" s="14">
        <v>1200876</v>
      </c>
      <c r="G15" s="14">
        <v>1169412</v>
      </c>
      <c r="H15" s="14">
        <v>1132704</v>
      </c>
      <c r="I15" s="14">
        <v>1179900</v>
      </c>
      <c r="J15" s="14">
        <v>1122216</v>
      </c>
      <c r="K15" s="14">
        <v>1006848</v>
      </c>
      <c r="L15" s="14">
        <v>949164</v>
      </c>
      <c r="M15" s="14">
        <v>843897.6</v>
      </c>
      <c r="N15" s="14">
        <v>919245.6</v>
      </c>
      <c r="O15" s="14">
        <v>884083.19999999995</v>
      </c>
      <c r="P15" s="14">
        <v>954408</v>
      </c>
      <c r="Q15" s="14">
        <f t="shared" si="0"/>
        <v>12584606.399999999</v>
      </c>
      <c r="R15" s="14">
        <f ca="1">SUM(OFFSET(E15,,,,List!$D$2))</f>
        <v>7026960</v>
      </c>
      <c r="S15" s="20"/>
    </row>
    <row r="16" spans="1:19" x14ac:dyDescent="0.3">
      <c r="A16" t="s">
        <v>17</v>
      </c>
      <c r="B16" s="121" t="s">
        <v>0</v>
      </c>
      <c r="C16" s="119" t="s">
        <v>63</v>
      </c>
      <c r="D16" t="s">
        <v>90</v>
      </c>
      <c r="E16" s="14">
        <v>970140</v>
      </c>
      <c r="F16" s="14">
        <v>949164</v>
      </c>
      <c r="G16" s="14">
        <v>922944</v>
      </c>
      <c r="H16" s="14">
        <v>970140</v>
      </c>
      <c r="I16" s="14">
        <v>1027824</v>
      </c>
      <c r="J16" s="14">
        <v>943920</v>
      </c>
      <c r="K16" s="14">
        <v>860016</v>
      </c>
      <c r="L16" s="14">
        <v>833796</v>
      </c>
      <c r="M16" s="14">
        <v>838874.4</v>
      </c>
      <c r="N16" s="14">
        <v>924268.79999999993</v>
      </c>
      <c r="O16" s="14">
        <v>904176</v>
      </c>
      <c r="P16" s="14">
        <v>949384.79999999993</v>
      </c>
      <c r="Q16" s="14">
        <f t="shared" si="0"/>
        <v>11094648.000000002</v>
      </c>
      <c r="R16" s="20">
        <f ca="1">SUM(OFFSET(E16,,,,List!$D$2))</f>
        <v>5784132</v>
      </c>
    </row>
    <row r="17" spans="1:18" x14ac:dyDescent="0.3">
      <c r="A17" t="s">
        <v>17</v>
      </c>
      <c r="B17" s="121" t="s">
        <v>0</v>
      </c>
      <c r="C17" s="119" t="s">
        <v>63</v>
      </c>
      <c r="D17" t="s">
        <v>91</v>
      </c>
      <c r="E17" s="14">
        <v>1693812</v>
      </c>
      <c r="F17" s="14">
        <v>1761984</v>
      </c>
      <c r="G17" s="14">
        <v>1772472</v>
      </c>
      <c r="H17" s="14">
        <v>1667592</v>
      </c>
      <c r="I17" s="14">
        <v>1714788</v>
      </c>
      <c r="J17" s="14">
        <v>1803935.9999999998</v>
      </c>
      <c r="K17" s="14">
        <v>1908816</v>
      </c>
      <c r="L17" s="14">
        <v>2045160</v>
      </c>
      <c r="M17" s="14">
        <v>1583236</v>
      </c>
      <c r="N17" s="14">
        <v>1783236</v>
      </c>
      <c r="O17" s="14">
        <v>1923885.5999999999</v>
      </c>
      <c r="P17" s="14">
        <v>2094674.4</v>
      </c>
      <c r="Q17" s="14">
        <f t="shared" si="0"/>
        <v>21753592</v>
      </c>
      <c r="R17" s="20">
        <f ca="1">SUM(OFFSET(E17,,,,List!$D$2))</f>
        <v>10414584</v>
      </c>
    </row>
    <row r="18" spans="1:18" x14ac:dyDescent="0.3">
      <c r="A18" t="s">
        <v>17</v>
      </c>
      <c r="B18" s="121" t="s">
        <v>0</v>
      </c>
      <c r="C18" s="119" t="s">
        <v>63</v>
      </c>
      <c r="D18" t="s">
        <v>72</v>
      </c>
      <c r="E18" s="14">
        <v>1997688.0000000002</v>
      </c>
      <c r="F18" s="14">
        <v>2076624.0000000005</v>
      </c>
      <c r="G18" s="14">
        <v>2028048.0000000002</v>
      </c>
      <c r="H18" s="14">
        <v>1888392.0000000002</v>
      </c>
      <c r="I18" s="14">
        <v>2015904.0000000002</v>
      </c>
      <c r="J18" s="14">
        <v>1876248.0000000002</v>
      </c>
      <c r="K18" s="14">
        <v>1912680.0000000002</v>
      </c>
      <c r="L18" s="14">
        <v>1597377.5999999999</v>
      </c>
      <c r="M18" s="14">
        <v>1552168.8</v>
      </c>
      <c r="N18" s="14">
        <v>1506960</v>
      </c>
      <c r="O18" s="14">
        <v>1461751.2</v>
      </c>
      <c r="P18" s="14">
        <v>1446681.5999999999</v>
      </c>
      <c r="Q18" s="14">
        <f t="shared" si="0"/>
        <v>21360523.200000003</v>
      </c>
      <c r="R18" s="20">
        <f ca="1">SUM(OFFSET(E18,,,,List!$D$2))</f>
        <v>11882904.000000002</v>
      </c>
    </row>
    <row r="19" spans="1:18" x14ac:dyDescent="0.3">
      <c r="A19" t="s">
        <v>17</v>
      </c>
      <c r="B19" s="121" t="s">
        <v>0</v>
      </c>
      <c r="C19" s="119" t="s">
        <v>63</v>
      </c>
      <c r="D19" t="s">
        <v>71</v>
      </c>
      <c r="E19" s="14">
        <v>1919304</v>
      </c>
      <c r="F19" s="14">
        <v>1961256</v>
      </c>
      <c r="G19" s="14">
        <v>2039916</v>
      </c>
      <c r="H19" s="14">
        <v>1856376</v>
      </c>
      <c r="I19" s="14">
        <v>1877352</v>
      </c>
      <c r="J19" s="14">
        <v>2008452</v>
      </c>
      <c r="K19" s="14">
        <v>1966500</v>
      </c>
      <c r="L19" s="14">
        <v>1887840</v>
      </c>
      <c r="M19" s="14">
        <v>1538027.2</v>
      </c>
      <c r="N19" s="14">
        <v>1667702.4</v>
      </c>
      <c r="O19" s="14">
        <v>1682772</v>
      </c>
      <c r="P19" s="14">
        <v>1768166.3999999999</v>
      </c>
      <c r="Q19" s="14">
        <f t="shared" si="0"/>
        <v>22173663.999999996</v>
      </c>
      <c r="R19" s="20">
        <f ca="1">SUM(OFFSET(E19,,,,List!$D$2))</f>
        <v>11662656</v>
      </c>
    </row>
    <row r="20" spans="1:18" x14ac:dyDescent="0.3">
      <c r="A20" t="s">
        <v>17</v>
      </c>
      <c r="B20" s="121" t="s">
        <v>0</v>
      </c>
      <c r="C20" s="119" t="s">
        <v>63</v>
      </c>
      <c r="D20" t="s">
        <v>92</v>
      </c>
      <c r="E20" s="14">
        <v>916320</v>
      </c>
      <c r="F20" s="14">
        <v>828000</v>
      </c>
      <c r="G20" s="14">
        <v>750720</v>
      </c>
      <c r="H20" s="14">
        <v>673440</v>
      </c>
      <c r="I20" s="14">
        <v>607200</v>
      </c>
      <c r="J20" s="14">
        <v>540960</v>
      </c>
      <c r="K20" s="14">
        <v>485760</v>
      </c>
      <c r="L20" s="14">
        <v>441600</v>
      </c>
      <c r="M20" s="14">
        <v>397440</v>
      </c>
      <c r="N20" s="14">
        <v>353280</v>
      </c>
      <c r="O20" s="14">
        <v>320160</v>
      </c>
      <c r="P20" s="14">
        <v>287040</v>
      </c>
      <c r="Q20" s="14">
        <f t="shared" si="0"/>
        <v>6601920</v>
      </c>
      <c r="R20" s="20">
        <f ca="1">SUM(OFFSET(E20,,,,List!$D$2))</f>
        <v>4316640</v>
      </c>
    </row>
    <row r="21" spans="1:18" x14ac:dyDescent="0.3">
      <c r="A21" t="s">
        <v>17</v>
      </c>
      <c r="B21" s="121" t="s">
        <v>0</v>
      </c>
      <c r="C21" s="119" t="s">
        <v>63</v>
      </c>
      <c r="D21" t="s">
        <v>93</v>
      </c>
      <c r="E21" s="14">
        <v>3157440</v>
      </c>
      <c r="F21" s="14">
        <v>3175656</v>
      </c>
      <c r="G21" s="14">
        <v>3260664</v>
      </c>
      <c r="H21" s="14">
        <v>3029928</v>
      </c>
      <c r="I21" s="14">
        <v>3060288</v>
      </c>
      <c r="J21" s="14">
        <v>3219843.6</v>
      </c>
      <c r="K21" s="14">
        <v>3121217.76</v>
      </c>
      <c r="L21" s="14">
        <v>3248851.2000000007</v>
      </c>
      <c r="M21" s="14">
        <v>2411293.7599999998</v>
      </c>
      <c r="N21" s="14">
        <v>2069004.08</v>
      </c>
      <c r="O21" s="14">
        <v>3219843.6</v>
      </c>
      <c r="P21" s="14">
        <v>3219843.6</v>
      </c>
      <c r="Q21" s="14">
        <f t="shared" si="0"/>
        <v>36193873.600000001</v>
      </c>
      <c r="R21" s="20">
        <f ca="1">SUM(OFFSET(E21,,,,List!$D$2))</f>
        <v>18903819.600000001</v>
      </c>
    </row>
    <row r="22" spans="1:18" x14ac:dyDescent="0.3">
      <c r="A22" t="s">
        <v>17</v>
      </c>
      <c r="B22" s="121" t="s">
        <v>0</v>
      </c>
      <c r="C22" s="119" t="s">
        <v>63</v>
      </c>
      <c r="D22" t="s">
        <v>94</v>
      </c>
      <c r="E22" s="14">
        <v>2501388</v>
      </c>
      <c r="F22" s="14">
        <v>2559072</v>
      </c>
      <c r="G22" s="14">
        <v>2590536</v>
      </c>
      <c r="H22" s="14">
        <v>2747856</v>
      </c>
      <c r="I22" s="14">
        <v>3020544</v>
      </c>
      <c r="J22" s="14">
        <v>2747856</v>
      </c>
      <c r="K22" s="14">
        <v>2637732</v>
      </c>
      <c r="L22" s="14">
        <v>2611512</v>
      </c>
      <c r="M22" s="14">
        <v>2501553.6</v>
      </c>
      <c r="N22" s="14">
        <v>2350857.6</v>
      </c>
      <c r="O22" s="14">
        <v>2446298.4</v>
      </c>
      <c r="P22" s="14">
        <v>2421182.4</v>
      </c>
      <c r="Q22" s="14">
        <f t="shared" si="0"/>
        <v>31136388</v>
      </c>
      <c r="R22" s="20">
        <f ca="1">SUM(OFFSET(E22,,,,List!$D$2))</f>
        <v>16167252</v>
      </c>
    </row>
    <row r="23" spans="1:18" x14ac:dyDescent="0.3">
      <c r="A23" t="s">
        <v>17</v>
      </c>
      <c r="B23" s="121" t="s">
        <v>0</v>
      </c>
      <c r="C23" s="119" t="s">
        <v>63</v>
      </c>
      <c r="D23" t="s">
        <v>95</v>
      </c>
      <c r="E23" s="14">
        <v>1638104.16</v>
      </c>
      <c r="F23" s="14">
        <v>1702831.6800000004</v>
      </c>
      <c r="G23" s="14">
        <v>1662999.36</v>
      </c>
      <c r="H23" s="14">
        <v>1548481.4400000002</v>
      </c>
      <c r="I23" s="14">
        <v>1653041.28</v>
      </c>
      <c r="J23" s="14">
        <v>1538523.36</v>
      </c>
      <c r="K23" s="14">
        <v>1568397.5999999999</v>
      </c>
      <c r="L23" s="14">
        <v>1309849.6319999998</v>
      </c>
      <c r="M23" s="14">
        <v>1272778.416</v>
      </c>
      <c r="N23" s="14">
        <v>1235707.1999999997</v>
      </c>
      <c r="O23" s="14">
        <v>1198635.9839999999</v>
      </c>
      <c r="P23" s="14">
        <v>1186278.9119999998</v>
      </c>
      <c r="Q23" s="14">
        <f t="shared" si="0"/>
        <v>17515629.023999996</v>
      </c>
      <c r="R23" s="20">
        <f ca="1">SUM(OFFSET(E23,,,,List!$D$2))</f>
        <v>9743981.2800000012</v>
      </c>
    </row>
    <row r="24" spans="1:18" x14ac:dyDescent="0.3"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20"/>
    </row>
    <row r="25" spans="1:18" x14ac:dyDescent="0.3">
      <c r="A25" t="s">
        <v>18</v>
      </c>
      <c r="B25" s="121" t="s">
        <v>0</v>
      </c>
      <c r="C25" s="119" t="s">
        <v>87</v>
      </c>
      <c r="D25" t="s">
        <v>66</v>
      </c>
      <c r="E25" s="36">
        <v>1706011.2</v>
      </c>
      <c r="F25" s="36">
        <v>1845391.2</v>
      </c>
      <c r="G25" s="36">
        <v>1823090.4</v>
      </c>
      <c r="H25" s="36">
        <v>1784064</v>
      </c>
      <c r="I25" s="36">
        <v>1791240.0000000002</v>
      </c>
      <c r="J25" s="36">
        <v>1827672.0000000002</v>
      </c>
      <c r="K25" s="36">
        <v>1681944</v>
      </c>
      <c r="L25" s="36">
        <v>1578720</v>
      </c>
      <c r="M25" s="36">
        <v>1578720</v>
      </c>
      <c r="N25" s="36">
        <v>1596936</v>
      </c>
      <c r="O25" s="36">
        <v>1736592.0000000002</v>
      </c>
      <c r="P25" s="36">
        <v>1791240.0000000002</v>
      </c>
      <c r="Q25" s="14">
        <f t="shared" si="0"/>
        <v>20741620.800000001</v>
      </c>
      <c r="R25" s="20">
        <f ca="1">SUM(OFFSET(E25,,,,List!$D$2))</f>
        <v>10777468.800000001</v>
      </c>
    </row>
    <row r="26" spans="1:18" x14ac:dyDescent="0.3">
      <c r="A26" t="s">
        <v>18</v>
      </c>
      <c r="B26" s="121" t="s">
        <v>0</v>
      </c>
      <c r="C26" s="119" t="s">
        <v>87</v>
      </c>
      <c r="D26" t="s">
        <v>67</v>
      </c>
      <c r="E26" s="36">
        <v>1414776</v>
      </c>
      <c r="F26" s="36">
        <v>1390488</v>
      </c>
      <c r="G26" s="36">
        <v>1354056</v>
      </c>
      <c r="H26" s="36">
        <v>1311552</v>
      </c>
      <c r="I26" s="36">
        <v>1366200</v>
      </c>
      <c r="J26" s="36">
        <v>1299408</v>
      </c>
      <c r="K26" s="36">
        <v>1165824</v>
      </c>
      <c r="L26" s="36">
        <v>1099032</v>
      </c>
      <c r="M26" s="36">
        <v>1020096.0000000001</v>
      </c>
      <c r="N26" s="36">
        <v>1111176</v>
      </c>
      <c r="O26" s="36">
        <v>1068672</v>
      </c>
      <c r="P26" s="36">
        <v>1153680</v>
      </c>
      <c r="Q26" s="14">
        <f t="shared" si="0"/>
        <v>14754960</v>
      </c>
      <c r="R26" s="20">
        <f ca="1">SUM(OFFSET(E26,,,,List!$D$2))</f>
        <v>8136480</v>
      </c>
    </row>
    <row r="27" spans="1:18" x14ac:dyDescent="0.3">
      <c r="A27" t="s">
        <v>18</v>
      </c>
      <c r="B27" s="121" t="s">
        <v>0</v>
      </c>
      <c r="C27" s="119" t="s">
        <v>87</v>
      </c>
      <c r="D27" t="s">
        <v>96</v>
      </c>
      <c r="E27" s="36">
        <v>1123320</v>
      </c>
      <c r="F27" s="36">
        <v>1099032</v>
      </c>
      <c r="G27" s="36">
        <v>1068672</v>
      </c>
      <c r="H27" s="36">
        <v>1123320</v>
      </c>
      <c r="I27" s="36">
        <v>1190112</v>
      </c>
      <c r="J27" s="36">
        <v>1092960</v>
      </c>
      <c r="K27" s="36">
        <v>995808.00000000012</v>
      </c>
      <c r="L27" s="36">
        <v>965448.00000000012</v>
      </c>
      <c r="M27" s="36">
        <v>1014024.0000000001</v>
      </c>
      <c r="N27" s="36">
        <v>1117248</v>
      </c>
      <c r="O27" s="36">
        <v>1092960</v>
      </c>
      <c r="P27" s="36">
        <v>1147608</v>
      </c>
      <c r="Q27" s="14">
        <f t="shared" si="0"/>
        <v>13030512</v>
      </c>
      <c r="R27" s="20">
        <f ca="1">SUM(OFFSET(E27,,,,List!$D$2))</f>
        <v>6697416</v>
      </c>
    </row>
    <row r="28" spans="1:18" x14ac:dyDescent="0.3">
      <c r="A28" t="s">
        <v>18</v>
      </c>
      <c r="B28" s="121" t="s">
        <v>0</v>
      </c>
      <c r="C28" s="119" t="s">
        <v>87</v>
      </c>
      <c r="D28" t="s">
        <v>97</v>
      </c>
      <c r="E28" s="36">
        <v>1800789.5999999999</v>
      </c>
      <c r="F28" s="36">
        <v>1873267.2</v>
      </c>
      <c r="G28" s="36">
        <v>1884417.5999999999</v>
      </c>
      <c r="H28" s="36">
        <v>1772913.5999999999</v>
      </c>
      <c r="I28" s="36">
        <v>1823090.4</v>
      </c>
      <c r="J28" s="36">
        <v>1917868.7999999996</v>
      </c>
      <c r="K28" s="36">
        <v>2029372.7999999998</v>
      </c>
      <c r="L28" s="36">
        <v>2174328</v>
      </c>
      <c r="M28" s="36">
        <v>1979196</v>
      </c>
      <c r="N28" s="36">
        <v>1979196</v>
      </c>
      <c r="O28" s="36">
        <v>2135301.6</v>
      </c>
      <c r="P28" s="36">
        <v>2324858.4</v>
      </c>
      <c r="Q28" s="14">
        <f t="shared" si="0"/>
        <v>23694599.999999996</v>
      </c>
      <c r="R28" s="20">
        <f ca="1">SUM(OFFSET(E28,,,,List!$D$2))</f>
        <v>11072347.199999997</v>
      </c>
    </row>
    <row r="29" spans="1:18" x14ac:dyDescent="0.3">
      <c r="A29" t="s">
        <v>18</v>
      </c>
      <c r="B29" s="121" t="s">
        <v>0</v>
      </c>
      <c r="C29" s="119" t="s">
        <v>87</v>
      </c>
      <c r="D29" t="s">
        <v>98</v>
      </c>
      <c r="E29" s="36">
        <v>2379064.7999999998</v>
      </c>
      <c r="F29" s="36">
        <v>2473070.4000000004</v>
      </c>
      <c r="G29" s="36">
        <v>2415220.7999999998</v>
      </c>
      <c r="H29" s="36">
        <v>2248903.1999999997</v>
      </c>
      <c r="I29" s="36">
        <v>2400758.4</v>
      </c>
      <c r="J29" s="36">
        <v>2234440.7999999998</v>
      </c>
      <c r="K29" s="36">
        <v>2103948</v>
      </c>
      <c r="L29" s="36">
        <v>2123985.6</v>
      </c>
      <c r="M29" s="36">
        <v>2063872.7999999998</v>
      </c>
      <c r="N29" s="36">
        <v>2003760</v>
      </c>
      <c r="O29" s="36">
        <v>1943647.2</v>
      </c>
      <c r="P29" s="36">
        <v>1923609.5999999999</v>
      </c>
      <c r="Q29" s="14">
        <f t="shared" si="0"/>
        <v>26314281.600000001</v>
      </c>
      <c r="R29" s="20">
        <f ca="1">SUM(OFFSET(E29,,,,List!$D$2))</f>
        <v>14151458.399999999</v>
      </c>
    </row>
    <row r="30" spans="1:18" x14ac:dyDescent="0.3">
      <c r="A30" t="s">
        <v>18</v>
      </c>
      <c r="B30" s="121" t="s">
        <v>0</v>
      </c>
      <c r="C30" s="119" t="s">
        <v>87</v>
      </c>
      <c r="D30" t="s">
        <v>99</v>
      </c>
      <c r="E30" s="36">
        <v>2040523.2</v>
      </c>
      <c r="F30" s="36">
        <v>2085124.7999999998</v>
      </c>
      <c r="G30" s="36">
        <v>2168752.7999999998</v>
      </c>
      <c r="H30" s="36">
        <v>1973620.7999999998</v>
      </c>
      <c r="I30" s="36">
        <v>1995921.5999999999</v>
      </c>
      <c r="J30" s="36">
        <v>2135301.6</v>
      </c>
      <c r="K30" s="36">
        <v>2090700</v>
      </c>
      <c r="L30" s="36">
        <v>2007072</v>
      </c>
      <c r="M30" s="36">
        <v>1929019.1999999997</v>
      </c>
      <c r="N30" s="36">
        <v>1850966.4</v>
      </c>
      <c r="O30" s="36">
        <v>1867692</v>
      </c>
      <c r="P30" s="36">
        <v>1962470.3999999999</v>
      </c>
      <c r="Q30" s="14">
        <f t="shared" si="0"/>
        <v>24107164.799999997</v>
      </c>
      <c r="R30" s="20">
        <f ca="1">SUM(OFFSET(E30,,,,List!$D$2))</f>
        <v>12399244.799999999</v>
      </c>
    </row>
    <row r="31" spans="1:18" x14ac:dyDescent="0.3">
      <c r="A31" t="s">
        <v>18</v>
      </c>
      <c r="B31" s="121" t="s">
        <v>0</v>
      </c>
      <c r="C31" s="119" t="s">
        <v>87</v>
      </c>
      <c r="D31" t="s">
        <v>100</v>
      </c>
      <c r="E31" s="36">
        <v>958934.39999999979</v>
      </c>
      <c r="F31" s="36">
        <v>936633.6</v>
      </c>
      <c r="G31" s="36">
        <v>903182.4</v>
      </c>
      <c r="H31" s="36">
        <v>858580.79999999993</v>
      </c>
      <c r="I31" s="36">
        <v>836280</v>
      </c>
      <c r="J31" s="36">
        <v>758227.2</v>
      </c>
      <c r="K31" s="36">
        <v>813979.2</v>
      </c>
      <c r="L31" s="36">
        <v>825129.6</v>
      </c>
      <c r="M31" s="36">
        <v>914332.79999999993</v>
      </c>
      <c r="N31" s="36">
        <v>892032</v>
      </c>
      <c r="O31" s="36">
        <v>936633.6</v>
      </c>
      <c r="P31" s="36">
        <v>892032</v>
      </c>
      <c r="Q31" s="14">
        <f t="shared" si="0"/>
        <v>10525977.6</v>
      </c>
      <c r="R31" s="20">
        <f ca="1">SUM(OFFSET(E31,,,,List!$D$2))</f>
        <v>5251838.3999999994</v>
      </c>
    </row>
    <row r="32" spans="1:18" x14ac:dyDescent="0.3">
      <c r="A32" t="s">
        <v>18</v>
      </c>
      <c r="B32" s="121" t="s">
        <v>0</v>
      </c>
      <c r="C32" s="119" t="s">
        <v>87</v>
      </c>
      <c r="D32" t="s">
        <v>101</v>
      </c>
      <c r="E32" s="36">
        <v>2899104</v>
      </c>
      <c r="F32" s="36">
        <v>2915829.6</v>
      </c>
      <c r="G32" s="36">
        <v>2993882.4</v>
      </c>
      <c r="H32" s="36">
        <v>2782024.8</v>
      </c>
      <c r="I32" s="36">
        <v>2809900.8</v>
      </c>
      <c r="J32" s="36">
        <v>3094236</v>
      </c>
      <c r="K32" s="36">
        <v>2999457.6</v>
      </c>
      <c r="L32" s="36">
        <v>3122112.0000000005</v>
      </c>
      <c r="M32" s="36">
        <v>3278217.6</v>
      </c>
      <c r="N32" s="36">
        <v>2949280.8</v>
      </c>
      <c r="O32" s="36">
        <v>3094236</v>
      </c>
      <c r="P32" s="36">
        <v>3094236</v>
      </c>
      <c r="Q32" s="14">
        <f t="shared" si="0"/>
        <v>36032517.600000009</v>
      </c>
      <c r="R32" s="20">
        <f ca="1">SUM(OFFSET(E32,,,,List!$D$2))</f>
        <v>17494977.600000001</v>
      </c>
    </row>
    <row r="33" spans="1:18" x14ac:dyDescent="0.3">
      <c r="A33" t="s">
        <v>18</v>
      </c>
      <c r="B33" s="121" t="s">
        <v>0</v>
      </c>
      <c r="C33" s="119" t="s">
        <v>87</v>
      </c>
      <c r="D33" t="s">
        <v>102</v>
      </c>
      <c r="E33" s="36">
        <v>2659370.4</v>
      </c>
      <c r="F33" s="36">
        <v>2720697.6</v>
      </c>
      <c r="G33" s="36">
        <v>2754148.8</v>
      </c>
      <c r="H33" s="36">
        <v>2921404.8</v>
      </c>
      <c r="I33" s="36">
        <v>3211315.1999999997</v>
      </c>
      <c r="J33" s="36">
        <v>2921404.8</v>
      </c>
      <c r="K33" s="36">
        <v>3359637.6</v>
      </c>
      <c r="L33" s="36">
        <v>3326241.6</v>
      </c>
      <c r="M33" s="36">
        <v>3326241.6</v>
      </c>
      <c r="N33" s="36">
        <v>3125865.6</v>
      </c>
      <c r="O33" s="36">
        <v>3252770.4</v>
      </c>
      <c r="P33" s="36">
        <v>3219374.4</v>
      </c>
      <c r="Q33" s="14">
        <f t="shared" si="0"/>
        <v>36798472.800000004</v>
      </c>
      <c r="R33" s="20">
        <f ca="1">SUM(OFFSET(E33,,,,List!$D$2))</f>
        <v>17188341.599999998</v>
      </c>
    </row>
    <row r="34" spans="1:18" x14ac:dyDescent="0.3">
      <c r="A34" t="s">
        <v>18</v>
      </c>
      <c r="B34" s="121" t="s">
        <v>0</v>
      </c>
      <c r="C34" s="119" t="s">
        <v>87</v>
      </c>
      <c r="D34" t="s">
        <v>103</v>
      </c>
      <c r="E34" s="36">
        <v>1504077.456</v>
      </c>
      <c r="F34" s="36">
        <v>1563509.088</v>
      </c>
      <c r="G34" s="36">
        <v>1526935.7759999998</v>
      </c>
      <c r="H34" s="36">
        <v>1421787.504</v>
      </c>
      <c r="I34" s="36">
        <v>1517792.4480000001</v>
      </c>
      <c r="J34" s="36">
        <v>1412644.176</v>
      </c>
      <c r="K34" s="36">
        <v>1440074.16</v>
      </c>
      <c r="L34" s="36">
        <v>1453789.152</v>
      </c>
      <c r="M34" s="36">
        <v>1412644.176</v>
      </c>
      <c r="N34" s="36">
        <v>1371499.2</v>
      </c>
      <c r="O34" s="36">
        <v>1330354.2239999999</v>
      </c>
      <c r="P34" s="36">
        <v>1316639.2320000001</v>
      </c>
      <c r="Q34" s="14">
        <f t="shared" si="0"/>
        <v>17271746.592</v>
      </c>
      <c r="R34" s="20">
        <f ca="1">SUM(OFFSET(E34,,,,List!$D$2))</f>
        <v>8946746.4479999989</v>
      </c>
    </row>
    <row r="35" spans="1:18" x14ac:dyDescent="0.3"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20"/>
    </row>
    <row r="36" spans="1:18" x14ac:dyDescent="0.3">
      <c r="A36" t="s">
        <v>17</v>
      </c>
      <c r="B36" s="121" t="s">
        <v>0</v>
      </c>
      <c r="C36" s="119" t="s">
        <v>87</v>
      </c>
      <c r="D36" t="s">
        <v>66</v>
      </c>
      <c r="E36" s="14">
        <v>1620710.64</v>
      </c>
      <c r="F36" s="14">
        <v>1753121.64</v>
      </c>
      <c r="G36" s="14">
        <v>1731935.88</v>
      </c>
      <c r="H36" s="14">
        <v>1694860.8</v>
      </c>
      <c r="I36" s="14">
        <v>1701678.0000000002</v>
      </c>
      <c r="J36" s="14">
        <v>1736288.4000000001</v>
      </c>
      <c r="K36" s="14">
        <v>1597846.8</v>
      </c>
      <c r="L36" s="14">
        <v>1499784</v>
      </c>
      <c r="M36" s="14">
        <v>1436635.2</v>
      </c>
      <c r="N36" s="14">
        <v>1453211.76</v>
      </c>
      <c r="O36" s="14">
        <v>1580298.7200000004</v>
      </c>
      <c r="P36" s="14">
        <v>1630028.4000000001</v>
      </c>
      <c r="Q36" s="14">
        <f t="shared" si="0"/>
        <v>19436400.239999998</v>
      </c>
      <c r="R36" s="20">
        <f ca="1">SUM(OFFSET(E36,,,,List!$D$2))</f>
        <v>10238595.360000001</v>
      </c>
    </row>
    <row r="37" spans="1:18" x14ac:dyDescent="0.3">
      <c r="A37" t="s">
        <v>17</v>
      </c>
      <c r="B37" s="121" t="s">
        <v>0</v>
      </c>
      <c r="C37" s="119" t="s">
        <v>87</v>
      </c>
      <c r="D37" t="s">
        <v>67</v>
      </c>
      <c r="E37" s="14">
        <v>1344037.2</v>
      </c>
      <c r="F37" s="14">
        <v>1320963.5999999999</v>
      </c>
      <c r="G37" s="14">
        <v>1286353.2</v>
      </c>
      <c r="H37" s="14">
        <v>1245974.3999999999</v>
      </c>
      <c r="I37" s="14">
        <v>1297890</v>
      </c>
      <c r="J37" s="14">
        <v>1234437.5999999999</v>
      </c>
      <c r="K37" s="14">
        <v>1107532.8</v>
      </c>
      <c r="L37" s="14">
        <v>1044080.4000000001</v>
      </c>
      <c r="M37" s="14">
        <v>928287.36000000022</v>
      </c>
      <c r="N37" s="14">
        <v>1011170.1600000001</v>
      </c>
      <c r="O37" s="14">
        <v>972491.52</v>
      </c>
      <c r="P37" s="14">
        <v>1049848.8</v>
      </c>
      <c r="Q37" s="14">
        <f t="shared" si="0"/>
        <v>13843067.040000001</v>
      </c>
      <c r="R37" s="20">
        <f ca="1">SUM(OFFSET(E37,,,,List!$D$2))</f>
        <v>7729656</v>
      </c>
    </row>
    <row r="38" spans="1:18" x14ac:dyDescent="0.3">
      <c r="A38" t="s">
        <v>17</v>
      </c>
      <c r="B38" s="121" t="s">
        <v>0</v>
      </c>
      <c r="C38" s="119" t="s">
        <v>87</v>
      </c>
      <c r="D38" t="s">
        <v>96</v>
      </c>
      <c r="E38" s="14">
        <v>1164167.9999999998</v>
      </c>
      <c r="F38" s="14">
        <v>1014024.0000000001</v>
      </c>
      <c r="G38" s="14">
        <v>910800.00000000012</v>
      </c>
      <c r="H38" s="14">
        <v>819720</v>
      </c>
      <c r="I38" s="14">
        <v>741391.2</v>
      </c>
      <c r="J38" s="14">
        <v>661848</v>
      </c>
      <c r="K38" s="14">
        <v>595056</v>
      </c>
      <c r="L38" s="14">
        <v>534336</v>
      </c>
      <c r="M38" s="14">
        <v>485760.00000000006</v>
      </c>
      <c r="N38" s="14">
        <v>437184.00000000006</v>
      </c>
      <c r="O38" s="14">
        <v>394680</v>
      </c>
      <c r="P38" s="14">
        <v>352176</v>
      </c>
      <c r="Q38" s="14">
        <f t="shared" si="0"/>
        <v>8111143.2000000002</v>
      </c>
      <c r="R38" s="20">
        <f ca="1">SUM(OFFSET(E38,,,,List!$D$2))</f>
        <v>5311951.2</v>
      </c>
    </row>
    <row r="39" spans="1:18" x14ac:dyDescent="0.3">
      <c r="A39" t="s">
        <v>17</v>
      </c>
      <c r="B39" s="121" t="s">
        <v>0</v>
      </c>
      <c r="C39" s="119" t="s">
        <v>87</v>
      </c>
      <c r="D39" t="s">
        <v>97</v>
      </c>
      <c r="E39" s="14">
        <v>1711586.4</v>
      </c>
      <c r="F39" s="14">
        <v>1711586.4</v>
      </c>
      <c r="G39" s="14">
        <v>1711586.4</v>
      </c>
      <c r="H39" s="14">
        <v>1542122.4</v>
      </c>
      <c r="I39" s="14">
        <v>1711586.4</v>
      </c>
      <c r="J39" s="14">
        <v>1711586.4</v>
      </c>
      <c r="K39" s="14">
        <v>1542122.4</v>
      </c>
      <c r="L39" s="14">
        <v>1881050.4000000001</v>
      </c>
      <c r="M39" s="14">
        <v>1711586.4</v>
      </c>
      <c r="N39" s="14">
        <v>1931889.5999999996</v>
      </c>
      <c r="O39" s="14">
        <v>1711586.4</v>
      </c>
      <c r="P39" s="14">
        <v>1542122.4</v>
      </c>
      <c r="Q39" s="14">
        <f t="shared" si="0"/>
        <v>20420412</v>
      </c>
      <c r="R39" s="20">
        <f ca="1">SUM(OFFSET(E39,,,,List!$D$2))</f>
        <v>10100054.4</v>
      </c>
    </row>
    <row r="40" spans="1:18" x14ac:dyDescent="0.3">
      <c r="A40" t="s">
        <v>17</v>
      </c>
      <c r="B40" s="121" t="s">
        <v>0</v>
      </c>
      <c r="C40" s="119" t="s">
        <v>87</v>
      </c>
      <c r="D40" t="s">
        <v>98</v>
      </c>
      <c r="E40" s="14">
        <v>2616971.2800000003</v>
      </c>
      <c r="F40" s="14">
        <v>2367351.3600000003</v>
      </c>
      <c r="G40" s="14">
        <v>2656742.8800000004</v>
      </c>
      <c r="H40" s="14">
        <v>2473793.5200000005</v>
      </c>
      <c r="I40" s="14">
        <v>2640834.2400000002</v>
      </c>
      <c r="J40" s="14">
        <v>2457884.8800000004</v>
      </c>
      <c r="K40" s="14">
        <v>2314342.8000000003</v>
      </c>
      <c r="L40" s="14">
        <v>1932826.8959999997</v>
      </c>
      <c r="M40" s="14">
        <v>1878124.2479999999</v>
      </c>
      <c r="N40" s="14">
        <v>1823421.5999999999</v>
      </c>
      <c r="O40" s="14">
        <v>1768718.9519999998</v>
      </c>
      <c r="P40" s="14">
        <v>1750484.736</v>
      </c>
      <c r="Q40" s="14">
        <f t="shared" si="0"/>
        <v>26681497.392000008</v>
      </c>
      <c r="R40" s="20">
        <f ca="1">SUM(OFFSET(E40,,,,List!$D$2))</f>
        <v>15213578.160000004</v>
      </c>
    </row>
    <row r="41" spans="1:18" x14ac:dyDescent="0.3">
      <c r="A41" t="s">
        <v>17</v>
      </c>
      <c r="B41" s="121" t="s">
        <v>0</v>
      </c>
      <c r="C41" s="119" t="s">
        <v>87</v>
      </c>
      <c r="D41" t="s">
        <v>99</v>
      </c>
      <c r="E41" s="14">
        <v>2224504.7999999998</v>
      </c>
      <c r="F41" s="14">
        <v>2269106.3999999994</v>
      </c>
      <c r="G41" s="14">
        <v>2313708</v>
      </c>
      <c r="H41" s="14">
        <v>2358309.6</v>
      </c>
      <c r="I41" s="14">
        <v>2408486.4</v>
      </c>
      <c r="J41" s="14">
        <v>2453088</v>
      </c>
      <c r="K41" s="14">
        <v>2255416.7999999998</v>
      </c>
      <c r="L41" s="14">
        <v>2553441.6</v>
      </c>
      <c r="M41" s="14">
        <v>2300625.6</v>
      </c>
      <c r="N41" s="14">
        <v>2553441.6</v>
      </c>
      <c r="O41" s="14">
        <v>2553441.6</v>
      </c>
      <c r="P41" s="14">
        <v>2553441.6</v>
      </c>
      <c r="Q41" s="14">
        <f t="shared" si="0"/>
        <v>28797012.000000007</v>
      </c>
      <c r="R41" s="20">
        <f ca="1">SUM(OFFSET(E41,,,,List!$D$2))</f>
        <v>14027203.199999999</v>
      </c>
    </row>
    <row r="42" spans="1:18" x14ac:dyDescent="0.3">
      <c r="A42" t="s">
        <v>17</v>
      </c>
      <c r="B42" s="121" t="s">
        <v>0</v>
      </c>
      <c r="C42" s="119" t="s">
        <v>87</v>
      </c>
      <c r="D42" t="s">
        <v>100</v>
      </c>
      <c r="E42" s="14">
        <v>833851.2</v>
      </c>
      <c r="F42" s="14">
        <v>919080.00000000012</v>
      </c>
      <c r="G42" s="14">
        <v>833299.20000000007</v>
      </c>
      <c r="H42" s="14">
        <v>612830.4</v>
      </c>
      <c r="I42" s="14">
        <v>673992</v>
      </c>
      <c r="J42" s="14">
        <v>600465.60000000009</v>
      </c>
      <c r="K42" s="14">
        <v>490617.59999999998</v>
      </c>
      <c r="L42" s="14">
        <v>446016</v>
      </c>
      <c r="M42" s="14">
        <v>401414.39999999997</v>
      </c>
      <c r="N42" s="14">
        <v>321484.79999999999</v>
      </c>
      <c r="O42" s="14">
        <v>323361.59999999998</v>
      </c>
      <c r="P42" s="14">
        <v>318614.39999999997</v>
      </c>
      <c r="Q42" s="14">
        <f t="shared" si="0"/>
        <v>6775027.2000000002</v>
      </c>
      <c r="R42" s="20">
        <f ca="1">SUM(OFFSET(E42,,,,List!$D$2))</f>
        <v>4473518.4000000004</v>
      </c>
    </row>
    <row r="43" spans="1:18" x14ac:dyDescent="0.3">
      <c r="A43" t="s">
        <v>17</v>
      </c>
      <c r="B43" s="121" t="s">
        <v>0</v>
      </c>
      <c r="C43" s="119" t="s">
        <v>87</v>
      </c>
      <c r="D43" t="s">
        <v>101</v>
      </c>
      <c r="E43" s="14">
        <v>3189014.4</v>
      </c>
      <c r="F43" s="14">
        <v>3207412.5599999996</v>
      </c>
      <c r="G43" s="14">
        <v>3293270.64</v>
      </c>
      <c r="H43" s="14">
        <v>3060227.28</v>
      </c>
      <c r="I43" s="14">
        <v>3090890.88</v>
      </c>
      <c r="J43" s="14">
        <v>3252042.0359999998</v>
      </c>
      <c r="K43" s="14">
        <v>3152429.9375999998</v>
      </c>
      <c r="L43" s="14">
        <v>3281339.7120000008</v>
      </c>
      <c r="M43" s="14">
        <v>3445406.6975999996</v>
      </c>
      <c r="N43" s="14">
        <v>3099694.1207999997</v>
      </c>
      <c r="O43" s="14">
        <v>3252042.0359999998</v>
      </c>
      <c r="P43" s="14">
        <v>3252042.0359999998</v>
      </c>
      <c r="Q43" s="14">
        <f t="shared" si="0"/>
        <v>38575812.335999995</v>
      </c>
      <c r="R43" s="20">
        <f ca="1">SUM(OFFSET(E43,,,,List!$D$2))</f>
        <v>19092857.795999996</v>
      </c>
    </row>
    <row r="44" spans="1:18" x14ac:dyDescent="0.3">
      <c r="A44" t="s">
        <v>17</v>
      </c>
      <c r="B44" s="121" t="s">
        <v>0</v>
      </c>
      <c r="C44" s="119" t="s">
        <v>87</v>
      </c>
      <c r="D44" t="s">
        <v>102</v>
      </c>
      <c r="E44" s="14">
        <v>2737423.1999999997</v>
      </c>
      <c r="F44" s="14">
        <v>2737423.1999999997</v>
      </c>
      <c r="G44" s="14">
        <v>2737423.1999999997</v>
      </c>
      <c r="H44" s="14">
        <v>2737423.1999999997</v>
      </c>
      <c r="I44" s="14">
        <v>2737423.1999999997</v>
      </c>
      <c r="J44" s="14">
        <v>2466391.1999999997</v>
      </c>
      <c r="K44" s="14">
        <v>3089764.8</v>
      </c>
      <c r="L44" s="14">
        <v>3008455.1999999997</v>
      </c>
      <c r="M44" s="14">
        <v>3279487.1999999997</v>
      </c>
      <c r="N44" s="14">
        <v>3279487.1999999997</v>
      </c>
      <c r="O44" s="14">
        <v>2466391.1999999997</v>
      </c>
      <c r="P44" s="14">
        <v>3008455.1999999997</v>
      </c>
      <c r="Q44" s="14">
        <f t="shared" si="0"/>
        <v>34285547.999999993</v>
      </c>
      <c r="R44" s="20">
        <f ca="1">SUM(OFFSET(E44,,,,List!$D$2))</f>
        <v>16153507.199999997</v>
      </c>
    </row>
    <row r="45" spans="1:18" x14ac:dyDescent="0.3">
      <c r="A45" t="s">
        <v>17</v>
      </c>
      <c r="B45" s="121" t="s">
        <v>0</v>
      </c>
      <c r="C45" s="119" t="s">
        <v>87</v>
      </c>
      <c r="D45" t="s">
        <v>103</v>
      </c>
      <c r="E45" s="14">
        <v>1529779.68</v>
      </c>
      <c r="F45" s="14">
        <v>1560746.88</v>
      </c>
      <c r="G45" s="14">
        <v>1591714.0799999998</v>
      </c>
      <c r="H45" s="14">
        <v>1622681.28</v>
      </c>
      <c r="I45" s="14">
        <v>1653648.4800000002</v>
      </c>
      <c r="J45" s="14">
        <v>1838189.8079999997</v>
      </c>
      <c r="K45" s="14">
        <v>1806177.12</v>
      </c>
      <c r="L45" s="14">
        <v>1845159.36</v>
      </c>
      <c r="M45" s="14">
        <v>1877644.5600000003</v>
      </c>
      <c r="N45" s="14">
        <v>1916626.8000000003</v>
      </c>
      <c r="O45" s="14">
        <v>1955609.0400000005</v>
      </c>
      <c r="P45" s="14">
        <v>2067121.8719999997</v>
      </c>
      <c r="Q45" s="14">
        <f t="shared" si="0"/>
        <v>21265098.960000001</v>
      </c>
      <c r="R45" s="20">
        <f ca="1">SUM(OFFSET(E45,,,,List!$D$2))</f>
        <v>9796760.2080000006</v>
      </c>
    </row>
    <row r="46" spans="1:18" x14ac:dyDescent="0.3"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20"/>
    </row>
    <row r="47" spans="1:18" x14ac:dyDescent="0.3">
      <c r="A47" t="s">
        <v>18</v>
      </c>
      <c r="B47" s="121" t="s">
        <v>0</v>
      </c>
      <c r="C47" s="119" t="s">
        <v>147</v>
      </c>
      <c r="D47" t="s">
        <v>68</v>
      </c>
      <c r="E47" s="36">
        <v>1723071.3119999999</v>
      </c>
      <c r="F47" s="36">
        <v>1863845.112</v>
      </c>
      <c r="G47" s="36">
        <v>1841321.3039999998</v>
      </c>
      <c r="H47" s="36">
        <v>1801904.64</v>
      </c>
      <c r="I47" s="36">
        <v>1970364.0000000005</v>
      </c>
      <c r="J47" s="36">
        <v>2010439.2000000004</v>
      </c>
      <c r="K47" s="36">
        <v>1850138.4000000001</v>
      </c>
      <c r="L47" s="36">
        <v>1752379.2000000002</v>
      </c>
      <c r="M47" s="36">
        <v>1799740.7999999996</v>
      </c>
      <c r="N47" s="36">
        <v>1756629.6000000003</v>
      </c>
      <c r="O47" s="36">
        <v>1910251.2000000004</v>
      </c>
      <c r="P47" s="36">
        <v>1970364.0000000005</v>
      </c>
      <c r="Q47" s="14">
        <f t="shared" si="0"/>
        <v>22250448.767999999</v>
      </c>
      <c r="R47" s="20">
        <f ca="1">SUM(OFFSET(E47,,,,List!$D$2))</f>
        <v>11210945.568</v>
      </c>
    </row>
    <row r="48" spans="1:18" x14ac:dyDescent="0.3">
      <c r="A48" t="s">
        <v>18</v>
      </c>
      <c r="B48" s="121" t="s">
        <v>0</v>
      </c>
      <c r="C48" s="119" t="s">
        <v>147</v>
      </c>
      <c r="D48" t="s">
        <v>148</v>
      </c>
      <c r="E48" s="36">
        <v>1556253.5999999999</v>
      </c>
      <c r="F48" s="36">
        <v>1229536.8</v>
      </c>
      <c r="G48" s="36">
        <v>1503002.16</v>
      </c>
      <c r="H48" s="36">
        <v>1442707.2</v>
      </c>
      <c r="I48" s="36">
        <v>1516482</v>
      </c>
      <c r="J48" s="36">
        <v>1481325.1199999999</v>
      </c>
      <c r="K48" s="36">
        <v>1294064.6400000001</v>
      </c>
      <c r="L48" s="36">
        <v>1208935.2000000002</v>
      </c>
      <c r="M48" s="36">
        <v>1122105.6000000003</v>
      </c>
      <c r="N48" s="36">
        <v>1233405.3600000001</v>
      </c>
      <c r="O48" s="36">
        <v>1175539.2000000002</v>
      </c>
      <c r="P48" s="36">
        <v>1315195.2</v>
      </c>
      <c r="Q48" s="14">
        <f t="shared" si="0"/>
        <v>16078552.079999998</v>
      </c>
      <c r="R48" s="20">
        <f ca="1">SUM(OFFSET(E48,,,,List!$D$2))</f>
        <v>8729306.879999999</v>
      </c>
    </row>
    <row r="49" spans="1:18" x14ac:dyDescent="0.3">
      <c r="A49" t="s">
        <v>18</v>
      </c>
      <c r="B49" s="121" t="s">
        <v>0</v>
      </c>
      <c r="C49" s="119" t="s">
        <v>147</v>
      </c>
      <c r="D49" t="s">
        <v>69</v>
      </c>
      <c r="E49" s="36">
        <v>1280584.8</v>
      </c>
      <c r="F49" s="36">
        <v>1208935.2000000002</v>
      </c>
      <c r="G49" s="36">
        <v>1175539.2000000002</v>
      </c>
      <c r="H49" s="36">
        <v>1235652.0000000002</v>
      </c>
      <c r="I49" s="36">
        <v>1321024.3200000003</v>
      </c>
      <c r="J49" s="36">
        <v>1202256.0000000002</v>
      </c>
      <c r="K49" s="36">
        <v>1095388.8000000003</v>
      </c>
      <c r="L49" s="36">
        <v>1061992.8000000003</v>
      </c>
      <c r="M49" s="36">
        <v>1125566.6400000001</v>
      </c>
      <c r="N49" s="36">
        <v>1228972.8000000003</v>
      </c>
      <c r="O49" s="36">
        <v>1016452.8</v>
      </c>
      <c r="P49" s="36">
        <v>1262368.8000000003</v>
      </c>
      <c r="Q49" s="14">
        <f t="shared" si="0"/>
        <v>14214734.160000004</v>
      </c>
      <c r="R49" s="20">
        <f ca="1">SUM(OFFSET(E49,,,,List!$D$2))</f>
        <v>7423991.5200000005</v>
      </c>
    </row>
    <row r="50" spans="1:18" x14ac:dyDescent="0.3">
      <c r="A50" t="s">
        <v>18</v>
      </c>
      <c r="B50" s="121" t="s">
        <v>0</v>
      </c>
      <c r="C50" s="119" t="s">
        <v>147</v>
      </c>
      <c r="D50" t="s">
        <v>105</v>
      </c>
      <c r="E50" s="36">
        <v>1818797.496</v>
      </c>
      <c r="F50" s="36">
        <v>1591999.872</v>
      </c>
      <c r="G50" s="36">
        <v>1903261.7759999998</v>
      </c>
      <c r="H50" s="36">
        <v>1613351.3759999999</v>
      </c>
      <c r="I50" s="36">
        <v>1841321.3039999998</v>
      </c>
      <c r="J50" s="36">
        <v>1937047.4879999997</v>
      </c>
      <c r="K50" s="36">
        <v>2846729.2480000001</v>
      </c>
      <c r="L50" s="36">
        <v>2413504.08</v>
      </c>
      <c r="M50" s="36">
        <v>1998987.96</v>
      </c>
      <c r="N50" s="36">
        <v>2256283.44</v>
      </c>
      <c r="O50" s="36">
        <v>2370184.7760000001</v>
      </c>
      <c r="P50" s="36">
        <v>2115621.1439999999</v>
      </c>
      <c r="Q50" s="14">
        <f t="shared" si="0"/>
        <v>24707089.960000001</v>
      </c>
      <c r="R50" s="20">
        <f ca="1">SUM(OFFSET(E50,,,,List!$D$2))</f>
        <v>10705779.311999999</v>
      </c>
    </row>
    <row r="51" spans="1:18" x14ac:dyDescent="0.3">
      <c r="A51" t="s">
        <v>18</v>
      </c>
      <c r="B51" s="121" t="s">
        <v>0</v>
      </c>
      <c r="C51" s="119" t="s">
        <v>147</v>
      </c>
      <c r="D51" t="s">
        <v>70</v>
      </c>
      <c r="E51" s="36">
        <v>2640761.9280000003</v>
      </c>
      <c r="F51" s="36">
        <v>2419300.2560000001</v>
      </c>
      <c r="G51" s="36">
        <v>2163939.2480000001</v>
      </c>
      <c r="H51" s="36">
        <v>2946063.1920000003</v>
      </c>
      <c r="I51" s="36">
        <v>3144993.5039999997</v>
      </c>
      <c r="J51" s="36">
        <v>2927117.4479999999</v>
      </c>
      <c r="K51" s="36">
        <v>1956671.6400000001</v>
      </c>
      <c r="L51" s="36">
        <v>2570022.5759999999</v>
      </c>
      <c r="M51" s="36">
        <v>1497286.088</v>
      </c>
      <c r="N51" s="36">
        <v>1863496.8</v>
      </c>
      <c r="O51" s="36">
        <v>2351813.1119999997</v>
      </c>
      <c r="P51" s="36">
        <v>2327567.6159999999</v>
      </c>
      <c r="Q51" s="14">
        <f t="shared" si="0"/>
        <v>28809033.408</v>
      </c>
      <c r="R51" s="20">
        <f ca="1">SUM(OFFSET(E51,,,,List!$D$2))</f>
        <v>16242175.575999998</v>
      </c>
    </row>
    <row r="52" spans="1:18" x14ac:dyDescent="0.3">
      <c r="A52" t="s">
        <v>18</v>
      </c>
      <c r="B52" s="121" t="s">
        <v>0</v>
      </c>
      <c r="C52" s="119" t="s">
        <v>147</v>
      </c>
      <c r="D52" t="s">
        <v>106</v>
      </c>
      <c r="E52" s="36">
        <v>2060928.432</v>
      </c>
      <c r="F52" s="36">
        <v>1705976.048</v>
      </c>
      <c r="G52" s="36">
        <v>2190440.3279999997</v>
      </c>
      <c r="H52" s="36">
        <v>1835467.344</v>
      </c>
      <c r="I52" s="36">
        <v>1856207.088</v>
      </c>
      <c r="J52" s="36">
        <v>1985830.4879999999</v>
      </c>
      <c r="K52" s="36">
        <v>1902537</v>
      </c>
      <c r="L52" s="36">
        <v>2027142.72</v>
      </c>
      <c r="M52" s="36">
        <v>1755407.4719999998</v>
      </c>
      <c r="N52" s="36">
        <v>2054572.7040000001</v>
      </c>
      <c r="O52" s="36">
        <v>1886368.92</v>
      </c>
      <c r="P52" s="36">
        <v>1982095.1039999998</v>
      </c>
      <c r="Q52" s="14">
        <f t="shared" si="0"/>
        <v>23242973.647999998</v>
      </c>
      <c r="R52" s="20">
        <f ca="1">SUM(OFFSET(E52,,,,List!$D$2))</f>
        <v>11634849.728</v>
      </c>
    </row>
    <row r="53" spans="1:18" x14ac:dyDescent="0.3">
      <c r="A53" t="s">
        <v>18</v>
      </c>
      <c r="B53" s="121" t="s">
        <v>0</v>
      </c>
      <c r="C53" s="119" t="s">
        <v>147</v>
      </c>
      <c r="D53" t="s">
        <v>107</v>
      </c>
      <c r="E53" s="36">
        <v>872630.30399999989</v>
      </c>
      <c r="F53" s="36">
        <v>1039663.2960000001</v>
      </c>
      <c r="G53" s="36">
        <v>1002532.464</v>
      </c>
      <c r="H53" s="36">
        <v>953024.68800000008</v>
      </c>
      <c r="I53" s="36">
        <v>928270.80000000016</v>
      </c>
      <c r="J53" s="36">
        <v>841632.19200000004</v>
      </c>
      <c r="K53" s="36">
        <v>822118.99199999997</v>
      </c>
      <c r="L53" s="36">
        <v>915893.85600000015</v>
      </c>
      <c r="M53" s="36">
        <v>923476.12800000003</v>
      </c>
      <c r="N53" s="36">
        <v>811749.12</v>
      </c>
      <c r="O53" s="36">
        <v>1039663.2960000001</v>
      </c>
      <c r="P53" s="36">
        <v>990155.52</v>
      </c>
      <c r="Q53" s="14">
        <f t="shared" si="0"/>
        <v>11140810.655999999</v>
      </c>
      <c r="R53" s="20">
        <f ca="1">SUM(OFFSET(E53,,,,List!$D$2))</f>
        <v>5637753.7439999999</v>
      </c>
    </row>
    <row r="54" spans="1:18" x14ac:dyDescent="0.3">
      <c r="A54" t="s">
        <v>18</v>
      </c>
      <c r="B54" s="121" t="s">
        <v>0</v>
      </c>
      <c r="C54" s="119" t="s">
        <v>147</v>
      </c>
      <c r="D54" t="s">
        <v>108</v>
      </c>
      <c r="E54" s="36">
        <v>2928095.04</v>
      </c>
      <c r="F54" s="36">
        <v>2344987.8960000002</v>
      </c>
      <c r="G54" s="36">
        <v>2523821.2239999999</v>
      </c>
      <c r="H54" s="36">
        <v>2809845.048</v>
      </c>
      <c r="I54" s="36">
        <v>2613207.7439999999</v>
      </c>
      <c r="J54" s="36">
        <v>4125178.36</v>
      </c>
      <c r="K54" s="36">
        <v>4029452.176</v>
      </c>
      <c r="L54" s="36">
        <v>3153333.1200000006</v>
      </c>
      <c r="M54" s="36">
        <v>2310999.7760000001</v>
      </c>
      <c r="N54" s="36">
        <v>2978773.6079999995</v>
      </c>
      <c r="O54" s="36">
        <v>3125178.36</v>
      </c>
      <c r="P54" s="36">
        <v>2877639.48</v>
      </c>
      <c r="Q54" s="14">
        <f t="shared" si="0"/>
        <v>35820511.831999995</v>
      </c>
      <c r="R54" s="20">
        <f ca="1">SUM(OFFSET(E54,,,,List!$D$2))</f>
        <v>17345135.311999999</v>
      </c>
    </row>
    <row r="55" spans="1:18" x14ac:dyDescent="0.3">
      <c r="A55" t="s">
        <v>18</v>
      </c>
      <c r="B55" s="121" t="s">
        <v>0</v>
      </c>
      <c r="C55" s="119" t="s">
        <v>147</v>
      </c>
      <c r="D55" t="s">
        <v>109</v>
      </c>
      <c r="E55" s="36">
        <v>2685964.1039999998</v>
      </c>
      <c r="F55" s="36">
        <v>2747904.5759999999</v>
      </c>
      <c r="G55" s="36">
        <v>2281690.2880000002</v>
      </c>
      <c r="H55" s="36">
        <v>2950618.8479999998</v>
      </c>
      <c r="I55" s="36">
        <v>3243428.352</v>
      </c>
      <c r="J55" s="36">
        <v>2658478.3680000002</v>
      </c>
      <c r="K55" s="36">
        <v>3829986.8639999996</v>
      </c>
      <c r="L55" s="36">
        <v>3692128.1760000004</v>
      </c>
      <c r="M55" s="36">
        <v>3093404.6880000001</v>
      </c>
      <c r="N55" s="36">
        <v>3469710.8160000001</v>
      </c>
      <c r="O55" s="36">
        <v>2960021.0640000002</v>
      </c>
      <c r="P55" s="36">
        <v>2994018.1920000003</v>
      </c>
      <c r="Q55" s="14">
        <f t="shared" si="0"/>
        <v>36607354.336000003</v>
      </c>
      <c r="R55" s="20">
        <f ca="1">SUM(OFFSET(E55,,,,List!$D$2))</f>
        <v>16568084.536</v>
      </c>
    </row>
    <row r="56" spans="1:18" x14ac:dyDescent="0.3">
      <c r="A56" t="s">
        <v>18</v>
      </c>
      <c r="B56" s="121" t="s">
        <v>0</v>
      </c>
      <c r="C56" s="119" t="s">
        <v>147</v>
      </c>
      <c r="D56" t="s">
        <v>110</v>
      </c>
      <c r="E56" s="36">
        <v>909398.74800000002</v>
      </c>
      <c r="F56" s="36">
        <v>945999.93599999999</v>
      </c>
      <c r="G56" s="36">
        <v>951630.88799999992</v>
      </c>
      <c r="H56" s="36">
        <v>806675.68799999997</v>
      </c>
      <c r="I56" s="36">
        <v>920660.65199999989</v>
      </c>
      <c r="J56" s="36">
        <v>968523.74399999983</v>
      </c>
      <c r="K56" s="36">
        <v>923364.62399999995</v>
      </c>
      <c r="L56" s="36">
        <v>1206752.04</v>
      </c>
      <c r="M56" s="36">
        <v>999493.98</v>
      </c>
      <c r="N56" s="36">
        <v>1128141.72</v>
      </c>
      <c r="O56" s="36">
        <v>1185092.388</v>
      </c>
      <c r="P56" s="36">
        <v>1057810.5719999999</v>
      </c>
      <c r="Q56" s="14">
        <f t="shared" si="0"/>
        <v>12003544.98</v>
      </c>
      <c r="R56" s="20">
        <f ca="1">SUM(OFFSET(E56,,,,List!$D$2))</f>
        <v>5502889.6559999995</v>
      </c>
    </row>
    <row r="57" spans="1:18" x14ac:dyDescent="0.3"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20"/>
    </row>
    <row r="58" spans="1:18" x14ac:dyDescent="0.3">
      <c r="A58" t="s">
        <v>17</v>
      </c>
      <c r="B58" s="121" t="s">
        <v>0</v>
      </c>
      <c r="C58" s="119" t="s">
        <v>147</v>
      </c>
      <c r="D58" t="s">
        <v>68</v>
      </c>
      <c r="E58" s="14">
        <v>1329685.2</v>
      </c>
      <c r="F58" s="14">
        <v>1360348.8</v>
      </c>
      <c r="G58" s="14">
        <v>1377074.4</v>
      </c>
      <c r="H58" s="14">
        <v>1460702.4</v>
      </c>
      <c r="I58" s="14">
        <v>1605657.5999999999</v>
      </c>
      <c r="J58" s="14">
        <v>1460702.4</v>
      </c>
      <c r="K58" s="14">
        <v>1679818.8</v>
      </c>
      <c r="L58" s="14">
        <v>1663120.8</v>
      </c>
      <c r="M58" s="14">
        <v>1663120.8</v>
      </c>
      <c r="N58" s="14">
        <v>1562932.8</v>
      </c>
      <c r="O58" s="14">
        <v>1626385.2</v>
      </c>
      <c r="P58" s="14">
        <v>1609687.2</v>
      </c>
      <c r="Q58" s="14">
        <f t="shared" si="0"/>
        <v>18399236.400000002</v>
      </c>
      <c r="R58" s="20">
        <f ca="1">SUM(OFFSET(E58,,,,List!$D$2))</f>
        <v>8594170.7999999989</v>
      </c>
    </row>
    <row r="59" spans="1:18" x14ac:dyDescent="0.3">
      <c r="A59" t="s">
        <v>17</v>
      </c>
      <c r="B59" s="121" t="s">
        <v>0</v>
      </c>
      <c r="C59" s="119" t="s">
        <v>147</v>
      </c>
      <c r="D59" t="s">
        <v>148</v>
      </c>
      <c r="E59" s="14">
        <v>1400628.24</v>
      </c>
      <c r="F59" s="14">
        <v>1376583.12</v>
      </c>
      <c r="G59" s="14">
        <v>1352701.9440000001</v>
      </c>
      <c r="H59" s="14">
        <v>1298436.4800000002</v>
      </c>
      <c r="I59" s="14">
        <v>1364833.8</v>
      </c>
      <c r="J59" s="14">
        <v>1333192.6079999998</v>
      </c>
      <c r="K59" s="14">
        <v>1164658.1760000002</v>
      </c>
      <c r="L59" s="14">
        <v>1112220.3840000003</v>
      </c>
      <c r="M59" s="14">
        <v>1032337.1520000002</v>
      </c>
      <c r="N59" s="14">
        <v>1134732.9312000002</v>
      </c>
      <c r="O59" s="14">
        <v>1081496.0640000002</v>
      </c>
      <c r="P59" s="14">
        <v>1262587.3919999998</v>
      </c>
      <c r="Q59" s="14">
        <f t="shared" si="0"/>
        <v>14914408.291199999</v>
      </c>
      <c r="R59" s="20">
        <f ca="1">SUM(OFFSET(E59,,,,List!$D$2))</f>
        <v>8126376.1920000007</v>
      </c>
    </row>
    <row r="60" spans="1:18" x14ac:dyDescent="0.3">
      <c r="A60" t="s">
        <v>17</v>
      </c>
      <c r="B60" s="121" t="s">
        <v>0</v>
      </c>
      <c r="C60" s="119" t="s">
        <v>147</v>
      </c>
      <c r="D60" t="s">
        <v>69</v>
      </c>
      <c r="E60" s="14">
        <v>1152526.3199999998</v>
      </c>
      <c r="F60" s="14">
        <v>1088041.6800000002</v>
      </c>
      <c r="G60" s="14">
        <v>1057985.2800000003</v>
      </c>
      <c r="H60" s="14">
        <v>1112086.8000000003</v>
      </c>
      <c r="I60" s="14">
        <v>1188921.8880000003</v>
      </c>
      <c r="J60" s="14">
        <v>1082030.4000000001</v>
      </c>
      <c r="K60" s="14">
        <v>985849.92000000016</v>
      </c>
      <c r="L60" s="14">
        <v>977033.37600000016</v>
      </c>
      <c r="M60" s="14">
        <v>1035521.3088000002</v>
      </c>
      <c r="N60" s="14">
        <v>1130654.9760000003</v>
      </c>
      <c r="O60" s="14">
        <v>935136.57600000012</v>
      </c>
      <c r="P60" s="14">
        <v>1211874.0480000002</v>
      </c>
      <c r="Q60" s="14">
        <f t="shared" si="0"/>
        <v>12957662.572800001</v>
      </c>
      <c r="R60" s="20">
        <f ca="1">SUM(OFFSET(E60,,,,List!$D$2))</f>
        <v>6681592.3680000007</v>
      </c>
    </row>
    <row r="61" spans="1:18" x14ac:dyDescent="0.3">
      <c r="A61" t="s">
        <v>17</v>
      </c>
      <c r="B61" s="121" t="s">
        <v>0</v>
      </c>
      <c r="C61" s="119" t="s">
        <v>147</v>
      </c>
      <c r="D61" t="s">
        <v>105</v>
      </c>
      <c r="E61" s="14">
        <v>1636917.7464000003</v>
      </c>
      <c r="F61" s="14">
        <v>1702799.8848000001</v>
      </c>
      <c r="G61" s="14">
        <v>1712935.5983999998</v>
      </c>
      <c r="H61" s="14">
        <v>1452016.2384000001</v>
      </c>
      <c r="I61" s="14">
        <v>1657189.1735999999</v>
      </c>
      <c r="J61" s="14">
        <v>1743342.7392</v>
      </c>
      <c r="K61" s="14">
        <v>1662056.3232</v>
      </c>
      <c r="L61" s="14">
        <v>2220423.7536000004</v>
      </c>
      <c r="M61" s="14">
        <v>1839068.9232000003</v>
      </c>
      <c r="N61" s="14">
        <v>2075780.7648</v>
      </c>
      <c r="O61" s="14">
        <v>2180569.9939200003</v>
      </c>
      <c r="P61" s="14">
        <v>2030996.2982399999</v>
      </c>
      <c r="Q61" s="14">
        <f t="shared" si="0"/>
        <v>21914097.437760003</v>
      </c>
      <c r="R61" s="20">
        <f ca="1">SUM(OFFSET(E61,,,,List!$D$2))</f>
        <v>9905201.3807999995</v>
      </c>
    </row>
    <row r="62" spans="1:18" x14ac:dyDescent="0.3">
      <c r="A62" t="s">
        <v>17</v>
      </c>
      <c r="B62" s="121" t="s">
        <v>0</v>
      </c>
      <c r="C62" s="119" t="s">
        <v>147</v>
      </c>
      <c r="D62" t="s">
        <v>70</v>
      </c>
      <c r="E62" s="14">
        <v>2376685.7352000005</v>
      </c>
      <c r="F62" s="14">
        <v>2537370.2304000002</v>
      </c>
      <c r="G62" s="14">
        <v>2847545.3232</v>
      </c>
      <c r="H62" s="14">
        <v>2651456.8728000005</v>
      </c>
      <c r="I62" s="14">
        <v>2830494.1535999998</v>
      </c>
      <c r="J62" s="14">
        <v>2634405.7031999999</v>
      </c>
      <c r="K62" s="14">
        <v>1761004.4760000003</v>
      </c>
      <c r="L62" s="14">
        <v>2364420.7699199999</v>
      </c>
      <c r="M62" s="14">
        <v>2297503.20096</v>
      </c>
      <c r="N62" s="14">
        <v>1714417.0560000001</v>
      </c>
      <c r="O62" s="14">
        <v>2163668.0630399999</v>
      </c>
      <c r="P62" s="14">
        <v>2234464.9113599998</v>
      </c>
      <c r="Q62" s="14">
        <f t="shared" si="0"/>
        <v>28413436.495680001</v>
      </c>
      <c r="R62" s="20">
        <f ca="1">SUM(OFFSET(E62,,,,List!$D$2))</f>
        <v>15877958.0184</v>
      </c>
    </row>
    <row r="63" spans="1:18" x14ac:dyDescent="0.3">
      <c r="A63" t="s">
        <v>17</v>
      </c>
      <c r="B63" s="121" t="s">
        <v>0</v>
      </c>
      <c r="C63" s="119" t="s">
        <v>147</v>
      </c>
      <c r="D63" t="s">
        <v>106</v>
      </c>
      <c r="E63" s="14">
        <v>1320380.9640000002</v>
      </c>
      <c r="F63" s="14">
        <v>1409650.1280000003</v>
      </c>
      <c r="G63" s="14">
        <v>1581969.6240000001</v>
      </c>
      <c r="H63" s="14">
        <v>1473031.5960000001</v>
      </c>
      <c r="I63" s="14">
        <v>1572496.7519999999</v>
      </c>
      <c r="J63" s="14">
        <v>1463558.7239999999</v>
      </c>
      <c r="K63" s="14">
        <v>978335.82000000007</v>
      </c>
      <c r="L63" s="14">
        <v>1285011.2879999999</v>
      </c>
      <c r="M63" s="14">
        <v>1248643.044</v>
      </c>
      <c r="N63" s="14">
        <v>931748.4</v>
      </c>
      <c r="O63" s="14">
        <v>1175906.5559999999</v>
      </c>
      <c r="P63" s="14">
        <v>1163783.808</v>
      </c>
      <c r="Q63" s="14">
        <f t="shared" si="0"/>
        <v>15604516.704</v>
      </c>
      <c r="R63" s="20">
        <f ca="1">SUM(OFFSET(E63,,,,List!$D$2))</f>
        <v>8821087.7879999988</v>
      </c>
    </row>
    <row r="64" spans="1:18" x14ac:dyDescent="0.3">
      <c r="A64" t="s">
        <v>17</v>
      </c>
      <c r="B64" s="121" t="s">
        <v>0</v>
      </c>
      <c r="C64" s="119" t="s">
        <v>147</v>
      </c>
      <c r="D64" t="s">
        <v>107</v>
      </c>
      <c r="E64" s="14">
        <v>2060928.432</v>
      </c>
      <c r="F64" s="14">
        <v>2105976.048</v>
      </c>
      <c r="G64" s="14">
        <v>2190440.3279999997</v>
      </c>
      <c r="H64" s="14">
        <v>1835467.344</v>
      </c>
      <c r="I64" s="14">
        <v>1856207.088</v>
      </c>
      <c r="J64" s="14">
        <v>1985830.4879999999</v>
      </c>
      <c r="K64" s="14">
        <v>1902537</v>
      </c>
      <c r="L64" s="14">
        <v>2027142.72</v>
      </c>
      <c r="M64" s="14">
        <v>1755407.4719999998</v>
      </c>
      <c r="N64" s="14">
        <v>2054572.7040000001</v>
      </c>
      <c r="O64" s="14">
        <v>1886368.92</v>
      </c>
      <c r="P64" s="14">
        <v>1982095.1039999998</v>
      </c>
      <c r="Q64" s="14">
        <f t="shared" si="0"/>
        <v>23642973.647999998</v>
      </c>
      <c r="R64" s="20">
        <f ca="1">SUM(OFFSET(E64,,,,List!$D$2))</f>
        <v>12034849.728</v>
      </c>
    </row>
    <row r="65" spans="1:18" x14ac:dyDescent="0.3">
      <c r="A65" t="s">
        <v>17</v>
      </c>
      <c r="B65" s="121" t="s">
        <v>0</v>
      </c>
      <c r="C65" s="119" t="s">
        <v>147</v>
      </c>
      <c r="D65" t="s">
        <v>108</v>
      </c>
      <c r="E65" s="14">
        <v>2635285.5360000003</v>
      </c>
      <c r="F65" s="14">
        <v>2650489.1064000004</v>
      </c>
      <c r="G65" s="14">
        <v>2721439.1016000002</v>
      </c>
      <c r="H65" s="14">
        <v>2528860.5432000002</v>
      </c>
      <c r="I65" s="14">
        <v>2351886.9696</v>
      </c>
      <c r="J65" s="14">
        <v>2812660.5239999997</v>
      </c>
      <c r="K65" s="14">
        <v>2726506.9584000004</v>
      </c>
      <c r="L65" s="14">
        <v>2901066.4704000005</v>
      </c>
      <c r="M65" s="14">
        <v>3046119.7939200001</v>
      </c>
      <c r="N65" s="14">
        <v>2740471.71936</v>
      </c>
      <c r="O65" s="14">
        <v>2875164.0911999997</v>
      </c>
      <c r="P65" s="14">
        <v>2762533.9007999995</v>
      </c>
      <c r="Q65" s="14">
        <f t="shared" si="0"/>
        <v>32752484.714880001</v>
      </c>
      <c r="R65" s="20">
        <f ca="1">SUM(OFFSET(E65,,,,List!$D$2))</f>
        <v>15700621.7808</v>
      </c>
    </row>
    <row r="66" spans="1:18" x14ac:dyDescent="0.3">
      <c r="A66" t="s">
        <v>17</v>
      </c>
      <c r="B66" s="121" t="s">
        <v>0</v>
      </c>
      <c r="C66" s="119" t="s">
        <v>147</v>
      </c>
      <c r="D66" t="s">
        <v>109</v>
      </c>
      <c r="E66" s="14">
        <v>2417367.6935999999</v>
      </c>
      <c r="F66" s="14">
        <v>2473114.1184</v>
      </c>
      <c r="G66" s="14">
        <v>2503521.2592000002</v>
      </c>
      <c r="H66" s="14">
        <v>2655556.9631999996</v>
      </c>
      <c r="I66" s="14">
        <v>2919085.5167999999</v>
      </c>
      <c r="J66" s="14">
        <v>2392630.5312000001</v>
      </c>
      <c r="K66" s="14">
        <v>3446988.1776000001</v>
      </c>
      <c r="L66" s="14">
        <v>3396757.9219200006</v>
      </c>
      <c r="M66" s="14">
        <v>2845932.3129600002</v>
      </c>
      <c r="N66" s="14">
        <v>3192133.9507200005</v>
      </c>
      <c r="O66" s="14">
        <v>2723219.3788800002</v>
      </c>
      <c r="P66" s="14">
        <v>2874257.4643200003</v>
      </c>
      <c r="Q66" s="14">
        <f t="shared" si="0"/>
        <v>33840565.288800001</v>
      </c>
      <c r="R66" s="20">
        <f ca="1">SUM(OFFSET(E66,,,,List!$D$2))</f>
        <v>15361276.082399998</v>
      </c>
    </row>
    <row r="67" spans="1:18" x14ac:dyDescent="0.3">
      <c r="A67" t="s">
        <v>17</v>
      </c>
      <c r="B67" s="121" t="s">
        <v>0</v>
      </c>
      <c r="C67" s="119" t="s">
        <v>147</v>
      </c>
      <c r="D67" t="s">
        <v>110</v>
      </c>
      <c r="E67" s="14">
        <v>818458.87320000015</v>
      </c>
      <c r="F67" s="14">
        <v>851399.94240000006</v>
      </c>
      <c r="G67" s="14">
        <v>856467.79919999989</v>
      </c>
      <c r="H67" s="14">
        <v>726008.11920000007</v>
      </c>
      <c r="I67" s="14">
        <v>874627.61939999985</v>
      </c>
      <c r="J67" s="14">
        <v>920097.55679999979</v>
      </c>
      <c r="K67" s="14">
        <v>877196.39279999991</v>
      </c>
      <c r="L67" s="14">
        <v>1146414.4379999998</v>
      </c>
      <c r="M67" s="14">
        <v>949519.28099999996</v>
      </c>
      <c r="N67" s="14">
        <v>1071734.6339999998</v>
      </c>
      <c r="O67" s="14">
        <v>1125837.7686000001</v>
      </c>
      <c r="P67" s="14">
        <v>1004920.0434</v>
      </c>
      <c r="Q67" s="14">
        <f t="shared" ref="Q67" si="1">SUM(E67:P67)</f>
        <v>11222682.468</v>
      </c>
      <c r="R67" s="20">
        <f ca="1">SUM(OFFSET(E67,,,,List!$D$2))</f>
        <v>5047059.9101999998</v>
      </c>
    </row>
    <row r="68" spans="1:18" x14ac:dyDescent="0.3"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20"/>
    </row>
    <row r="69" spans="1:18" x14ac:dyDescent="0.3">
      <c r="A69" t="s">
        <v>18</v>
      </c>
      <c r="B69" s="121" t="s">
        <v>0</v>
      </c>
      <c r="C69" s="119" t="s">
        <v>64</v>
      </c>
      <c r="D69" t="s">
        <v>116</v>
      </c>
      <c r="E69" s="36">
        <v>1636917.7463999998</v>
      </c>
      <c r="F69" s="36">
        <v>1789291.3075199998</v>
      </c>
      <c r="G69" s="36">
        <v>1730842.0257599996</v>
      </c>
      <c r="H69" s="36">
        <v>1711809.4079999998</v>
      </c>
      <c r="I69" s="36">
        <v>1930956.7200000004</v>
      </c>
      <c r="J69" s="36">
        <v>1930021.6320000002</v>
      </c>
      <c r="K69" s="36">
        <v>1831637.0160000001</v>
      </c>
      <c r="L69" s="36">
        <v>1699807.824</v>
      </c>
      <c r="M69" s="36">
        <v>1727751.1679999996</v>
      </c>
      <c r="N69" s="36">
        <v>1739063.3040000002</v>
      </c>
      <c r="O69" s="36">
        <v>1852943.6640000003</v>
      </c>
      <c r="P69" s="36">
        <v>1871845.8000000003</v>
      </c>
      <c r="Q69" s="14">
        <f t="shared" ref="Q69:Q78" si="2">SUM(E69:P69)</f>
        <v>21452887.615680002</v>
      </c>
      <c r="R69" s="20">
        <f ca="1">SUM(OFFSET(E69,,,,List!$D$2))</f>
        <v>10729838.839680001</v>
      </c>
    </row>
    <row r="70" spans="1:18" x14ac:dyDescent="0.3">
      <c r="A70" t="s">
        <v>18</v>
      </c>
      <c r="B70" s="121" t="s">
        <v>0</v>
      </c>
      <c r="C70" s="119" t="s">
        <v>64</v>
      </c>
      <c r="D70" t="s">
        <v>120</v>
      </c>
      <c r="E70" s="36">
        <v>1462878.3839999998</v>
      </c>
      <c r="F70" s="36">
        <v>1453059.96</v>
      </c>
      <c r="G70" s="36">
        <v>1427852.0519999999</v>
      </c>
      <c r="H70" s="36">
        <v>1356144.7679999999</v>
      </c>
      <c r="I70" s="36">
        <v>1425493.0799999998</v>
      </c>
      <c r="J70" s="36">
        <v>1451698.6175999998</v>
      </c>
      <c r="K70" s="36">
        <v>1255242.7008</v>
      </c>
      <c r="L70" s="36">
        <v>1148488.4400000002</v>
      </c>
      <c r="M70" s="36">
        <v>1077221.3760000002</v>
      </c>
      <c r="N70" s="36">
        <v>1208737.2528000001</v>
      </c>
      <c r="O70" s="36">
        <v>1163783.8080000002</v>
      </c>
      <c r="P70" s="36">
        <v>1275739.3439999998</v>
      </c>
      <c r="Q70" s="14">
        <f t="shared" si="2"/>
        <v>15706339.783200001</v>
      </c>
      <c r="R70" s="20">
        <f ca="1">SUM(OFFSET(E70,,,,List!$D$2))</f>
        <v>8577126.8616000004</v>
      </c>
    </row>
    <row r="71" spans="1:18" x14ac:dyDescent="0.3">
      <c r="A71" t="s">
        <v>18</v>
      </c>
      <c r="B71" s="121" t="s">
        <v>0</v>
      </c>
      <c r="C71" s="119" t="s">
        <v>64</v>
      </c>
      <c r="D71" t="s">
        <v>117</v>
      </c>
      <c r="E71" s="36">
        <v>1229361.4080000001</v>
      </c>
      <c r="F71" s="36">
        <v>1148488.4400000002</v>
      </c>
      <c r="G71" s="36">
        <v>1140273.0240000002</v>
      </c>
      <c r="H71" s="36">
        <v>1186225.9200000002</v>
      </c>
      <c r="I71" s="36">
        <v>1281393.5904000003</v>
      </c>
      <c r="J71" s="36">
        <v>1178210.8800000001</v>
      </c>
      <c r="K71" s="36">
        <v>1073481.0240000002</v>
      </c>
      <c r="L71" s="36">
        <v>1051372.8720000002</v>
      </c>
      <c r="M71" s="36">
        <v>1058032.6416</v>
      </c>
      <c r="N71" s="36">
        <v>1192103.6160000002</v>
      </c>
      <c r="O71" s="36">
        <v>985959.21600000001</v>
      </c>
      <c r="P71" s="36">
        <v>1249745.1120000002</v>
      </c>
      <c r="Q71" s="14">
        <f t="shared" si="2"/>
        <v>13774647.744000001</v>
      </c>
      <c r="R71" s="20">
        <f ca="1">SUM(OFFSET(E71,,,,List!$D$2))</f>
        <v>7163953.2624000004</v>
      </c>
    </row>
    <row r="72" spans="1:18" x14ac:dyDescent="0.3">
      <c r="A72" t="s">
        <v>18</v>
      </c>
      <c r="B72" s="121" t="s">
        <v>0</v>
      </c>
      <c r="C72" s="119" t="s">
        <v>64</v>
      </c>
      <c r="D72" t="s">
        <v>115</v>
      </c>
      <c r="E72" s="36">
        <v>1800609.52104</v>
      </c>
      <c r="F72" s="36">
        <v>1854159.8745599999</v>
      </c>
      <c r="G72" s="36">
        <v>1846163.9227199997</v>
      </c>
      <c r="H72" s="36">
        <v>1516550.2934399999</v>
      </c>
      <c r="I72" s="36">
        <v>1767668.4518399998</v>
      </c>
      <c r="J72" s="36">
        <v>1898306.5382399997</v>
      </c>
      <c r="K72" s="36">
        <v>1791327.37056</v>
      </c>
      <c r="L72" s="36">
        <v>2292828.8760000002</v>
      </c>
      <c r="M72" s="36">
        <v>1899038.5619999999</v>
      </c>
      <c r="N72" s="36">
        <v>2188594.9367999998</v>
      </c>
      <c r="O72" s="36">
        <v>2322781.08048</v>
      </c>
      <c r="P72" s="36">
        <v>2094464.9325599999</v>
      </c>
      <c r="Q72" s="14">
        <f t="shared" si="2"/>
        <v>23272494.360240001</v>
      </c>
      <c r="R72" s="20">
        <f ca="1">SUM(OFFSET(E72,,,,List!$D$2))</f>
        <v>10683458.601840001</v>
      </c>
    </row>
    <row r="73" spans="1:18" x14ac:dyDescent="0.3">
      <c r="A73" t="s">
        <v>18</v>
      </c>
      <c r="B73" s="121" t="s">
        <v>0</v>
      </c>
      <c r="C73" s="119" t="s">
        <v>64</v>
      </c>
      <c r="D73" t="s">
        <v>119</v>
      </c>
      <c r="E73" s="36">
        <v>2587946.6894400003</v>
      </c>
      <c r="F73" s="36">
        <v>2678335.2432000004</v>
      </c>
      <c r="G73" s="36">
        <v>2974102.8931200001</v>
      </c>
      <c r="H73" s="36">
        <v>2916602.5600800002</v>
      </c>
      <c r="I73" s="36">
        <v>2956293.8937599994</v>
      </c>
      <c r="J73" s="36">
        <v>2868575.0990399998</v>
      </c>
      <c r="K73" s="36">
        <v>1897971.4908</v>
      </c>
      <c r="L73" s="36">
        <v>2441521.4471999998</v>
      </c>
      <c r="M73" s="36">
        <v>2447340.3662399999</v>
      </c>
      <c r="N73" s="36">
        <v>1788956.9280000001</v>
      </c>
      <c r="O73" s="36">
        <v>2210704.3252799995</v>
      </c>
      <c r="P73" s="36">
        <v>2281016.2636799999</v>
      </c>
      <c r="Q73" s="14">
        <f t="shared" si="2"/>
        <v>30049367.199840002</v>
      </c>
      <c r="R73" s="20">
        <f ca="1">SUM(OFFSET(E73,,,,List!$D$2))</f>
        <v>16981856.378640004</v>
      </c>
    </row>
    <row r="74" spans="1:18" x14ac:dyDescent="0.3">
      <c r="A74" t="s">
        <v>18</v>
      </c>
      <c r="B74" s="121" t="s">
        <v>0</v>
      </c>
      <c r="C74" s="119" t="s">
        <v>64</v>
      </c>
      <c r="D74" t="s">
        <v>121</v>
      </c>
      <c r="E74" s="36">
        <v>1957882.0104</v>
      </c>
      <c r="F74" s="36">
        <v>2021737.00608</v>
      </c>
      <c r="G74" s="36">
        <v>2080918.3115999997</v>
      </c>
      <c r="H74" s="36">
        <v>1762048.6502399999</v>
      </c>
      <c r="I74" s="36">
        <v>1763396.7335999999</v>
      </c>
      <c r="J74" s="36">
        <v>1926255.5733599998</v>
      </c>
      <c r="K74" s="36">
        <v>1788384.7799999998</v>
      </c>
      <c r="L74" s="36">
        <v>1986599.8655999999</v>
      </c>
      <c r="M74" s="36">
        <v>1650083.0236799996</v>
      </c>
      <c r="N74" s="36">
        <v>1992935.5228800001</v>
      </c>
      <c r="O74" s="36">
        <v>1867505.2308</v>
      </c>
      <c r="P74" s="36">
        <v>1962274.1529599999</v>
      </c>
      <c r="Q74" s="14">
        <f t="shared" si="2"/>
        <v>22760020.861199994</v>
      </c>
      <c r="R74" s="20">
        <f ca="1">SUM(OFFSET(E74,,,,List!$D$2))</f>
        <v>11512238.285279999</v>
      </c>
    </row>
    <row r="75" spans="1:18" x14ac:dyDescent="0.3">
      <c r="A75" t="s">
        <v>18</v>
      </c>
      <c r="B75" s="121" t="s">
        <v>0</v>
      </c>
      <c r="C75" s="119" t="s">
        <v>64</v>
      </c>
      <c r="D75" t="s">
        <v>114</v>
      </c>
      <c r="E75" s="36">
        <v>820272.48575999984</v>
      </c>
      <c r="F75" s="36">
        <v>987680.13120000006</v>
      </c>
      <c r="G75" s="36">
        <v>952405.84080000001</v>
      </c>
      <c r="H75" s="36">
        <v>895843.20672000002</v>
      </c>
      <c r="I75" s="36">
        <v>900422.67600000009</v>
      </c>
      <c r="J75" s="36">
        <v>833215.87008000002</v>
      </c>
      <c r="K75" s="36">
        <v>805676.6121599999</v>
      </c>
      <c r="L75" s="36">
        <v>870099.16320000007</v>
      </c>
      <c r="M75" s="36">
        <v>895771.84415999998</v>
      </c>
      <c r="N75" s="36">
        <v>787396.64639999997</v>
      </c>
      <c r="O75" s="36">
        <v>1029266.6630400001</v>
      </c>
      <c r="P75" s="36">
        <v>940647.74399999995</v>
      </c>
      <c r="Q75" s="14">
        <f t="shared" si="2"/>
        <v>10718698.88352</v>
      </c>
      <c r="R75" s="20">
        <f ca="1">SUM(OFFSET(E75,,,,List!$D$2))</f>
        <v>5389840.2105599996</v>
      </c>
    </row>
    <row r="76" spans="1:18" x14ac:dyDescent="0.3">
      <c r="A76" t="s">
        <v>18</v>
      </c>
      <c r="B76" s="121" t="s">
        <v>0</v>
      </c>
      <c r="C76" s="119" t="s">
        <v>64</v>
      </c>
      <c r="D76" t="s">
        <v>149</v>
      </c>
      <c r="E76" s="36">
        <v>2781690.2879999997</v>
      </c>
      <c r="F76" s="36">
        <v>2856638.2591200001</v>
      </c>
      <c r="G76" s="36">
        <v>2963344.7995199999</v>
      </c>
      <c r="H76" s="36">
        <v>2753648.1470399997</v>
      </c>
      <c r="I76" s="36">
        <v>2560943.5891200001</v>
      </c>
      <c r="J76" s="36">
        <v>3000171.2255999995</v>
      </c>
      <c r="K76" s="36">
        <v>2877979.5671999999</v>
      </c>
      <c r="L76" s="36">
        <v>3058733.1264000004</v>
      </c>
      <c r="M76" s="36">
        <v>3211669.78272</v>
      </c>
      <c r="N76" s="36">
        <v>2889410.3997599995</v>
      </c>
      <c r="O76" s="36">
        <v>2937667.6583999996</v>
      </c>
      <c r="P76" s="36">
        <v>2762533.9007999999</v>
      </c>
      <c r="Q76" s="14">
        <f t="shared" si="2"/>
        <v>34654430.74368</v>
      </c>
      <c r="R76" s="20">
        <f ca="1">SUM(OFFSET(E76,,,,List!$D$2))</f>
        <v>16916436.308399998</v>
      </c>
    </row>
    <row r="77" spans="1:18" x14ac:dyDescent="0.3">
      <c r="A77" t="s">
        <v>18</v>
      </c>
      <c r="B77" s="121" t="s">
        <v>0</v>
      </c>
      <c r="C77" s="119" t="s">
        <v>64</v>
      </c>
      <c r="D77" t="s">
        <v>118</v>
      </c>
      <c r="E77" s="36">
        <v>2632244.8219199996</v>
      </c>
      <c r="F77" s="36">
        <v>2692946.4844799996</v>
      </c>
      <c r="G77" s="36">
        <v>2670422.6764799999</v>
      </c>
      <c r="H77" s="36">
        <v>2862100.2825599997</v>
      </c>
      <c r="I77" s="36">
        <v>3113691.2179199997</v>
      </c>
      <c r="J77" s="36">
        <v>2605308.80064</v>
      </c>
      <c r="K77" s="36">
        <v>3600187.6521599996</v>
      </c>
      <c r="L77" s="36">
        <v>3655206.8942400003</v>
      </c>
      <c r="M77" s="36">
        <v>3000602.5473600002</v>
      </c>
      <c r="N77" s="36">
        <v>3296225.2752</v>
      </c>
      <c r="O77" s="36">
        <v>2900820.6427200004</v>
      </c>
      <c r="P77" s="36">
        <v>2814377.10048</v>
      </c>
      <c r="Q77" s="14">
        <f t="shared" si="2"/>
        <v>35844134.396159992</v>
      </c>
      <c r="R77" s="20">
        <f ca="1">SUM(OFFSET(E77,,,,List!$D$2))</f>
        <v>16576714.283999998</v>
      </c>
    </row>
    <row r="78" spans="1:18" x14ac:dyDescent="0.3">
      <c r="A78" t="s">
        <v>18</v>
      </c>
      <c r="B78" s="121" t="s">
        <v>0</v>
      </c>
      <c r="C78" s="119" t="s">
        <v>64</v>
      </c>
      <c r="D78" t="s">
        <v>113</v>
      </c>
      <c r="E78" s="36">
        <v>891210.77304</v>
      </c>
      <c r="F78" s="36">
        <v>936539.93663999997</v>
      </c>
      <c r="G78" s="36">
        <v>894533.03471999988</v>
      </c>
      <c r="H78" s="36">
        <v>790542.17423999996</v>
      </c>
      <c r="I78" s="36">
        <v>911454.04547999986</v>
      </c>
      <c r="J78" s="36">
        <v>929782.79423999984</v>
      </c>
      <c r="K78" s="36">
        <v>914130.97775999992</v>
      </c>
      <c r="L78" s="36">
        <v>1146414.4380000001</v>
      </c>
      <c r="M78" s="36">
        <v>989499.04019999993</v>
      </c>
      <c r="N78" s="36">
        <v>1083016.0511999999</v>
      </c>
      <c r="O78" s="36">
        <v>1113986.8447199999</v>
      </c>
      <c r="P78" s="36">
        <v>1036654.3605599999</v>
      </c>
      <c r="Q78" s="14">
        <f t="shared" si="2"/>
        <v>11637764.470800001</v>
      </c>
      <c r="R78" s="20">
        <f ca="1">SUM(OFFSET(E78,,,,List!$D$2))</f>
        <v>5354062.7583599994</v>
      </c>
    </row>
    <row r="79" spans="1:18" x14ac:dyDescent="0.3"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20"/>
    </row>
    <row r="80" spans="1:18" x14ac:dyDescent="0.3">
      <c r="A80" t="s">
        <v>17</v>
      </c>
      <c r="B80" s="121" t="s">
        <v>0</v>
      </c>
      <c r="C80" s="119" t="s">
        <v>64</v>
      </c>
      <c r="D80" t="s">
        <v>116</v>
      </c>
      <c r="E80" s="14">
        <v>1316388.348</v>
      </c>
      <c r="F80" s="14">
        <v>1319538.3359999999</v>
      </c>
      <c r="G80" s="14">
        <v>1294449.9359999998</v>
      </c>
      <c r="H80" s="14">
        <v>1387667.2799999998</v>
      </c>
      <c r="I80" s="14">
        <v>1557487.8719999997</v>
      </c>
      <c r="J80" s="14">
        <v>1387667.2799999998</v>
      </c>
      <c r="K80" s="14">
        <v>1612626.048</v>
      </c>
      <c r="L80" s="14">
        <v>1613227.176</v>
      </c>
      <c r="M80" s="14">
        <v>1646489.5919999999</v>
      </c>
      <c r="N80" s="14">
        <v>1516044.8160000001</v>
      </c>
      <c r="O80" s="14">
        <v>1561329.7919999999</v>
      </c>
      <c r="P80" s="14">
        <v>1577493.456</v>
      </c>
      <c r="Q80" s="14">
        <f t="shared" ref="Q80:Q89" si="3">SUM(E80:P80)</f>
        <v>17790409.932</v>
      </c>
      <c r="R80" s="20">
        <f ca="1">SUM(OFFSET(E80,,,,List!$D$2))</f>
        <v>8263199.0519999992</v>
      </c>
    </row>
    <row r="81" spans="1:18" x14ac:dyDescent="0.3">
      <c r="A81" t="s">
        <v>17</v>
      </c>
      <c r="B81" s="121" t="s">
        <v>0</v>
      </c>
      <c r="C81" s="119" t="s">
        <v>64</v>
      </c>
      <c r="D81" t="s">
        <v>120</v>
      </c>
      <c r="E81" s="14">
        <v>1386621.9576000001</v>
      </c>
      <c r="F81" s="14">
        <v>1307753.9640000002</v>
      </c>
      <c r="G81" s="14">
        <v>1312120.8856800001</v>
      </c>
      <c r="H81" s="14">
        <v>1272467.7504000003</v>
      </c>
      <c r="I81" s="14">
        <v>1310240.4480000001</v>
      </c>
      <c r="J81" s="14">
        <v>1279864.9036799998</v>
      </c>
      <c r="K81" s="14">
        <v>1118071.8489600001</v>
      </c>
      <c r="L81" s="14">
        <v>1101098.1801600002</v>
      </c>
      <c r="M81" s="14">
        <v>1011690.4089600003</v>
      </c>
      <c r="N81" s="14">
        <v>1100690.9432640001</v>
      </c>
      <c r="O81" s="14">
        <v>1070681.1033600003</v>
      </c>
      <c r="P81" s="14">
        <v>1249961.5180799998</v>
      </c>
      <c r="Q81" s="14">
        <f t="shared" si="3"/>
        <v>14521263.912144002</v>
      </c>
      <c r="R81" s="20">
        <f ca="1">SUM(OFFSET(E81,,,,List!$D$2))</f>
        <v>7869069.9093599999</v>
      </c>
    </row>
    <row r="82" spans="1:18" x14ac:dyDescent="0.3">
      <c r="A82" t="s">
        <v>17</v>
      </c>
      <c r="B82" s="121" t="s">
        <v>0</v>
      </c>
      <c r="C82" s="119" t="s">
        <v>64</v>
      </c>
      <c r="D82" t="s">
        <v>117</v>
      </c>
      <c r="E82" s="14">
        <v>1094900.0039999997</v>
      </c>
      <c r="F82" s="14">
        <v>1044520.0128000001</v>
      </c>
      <c r="G82" s="14">
        <v>1026245.7216000003</v>
      </c>
      <c r="H82" s="14">
        <v>1056482.4600000002</v>
      </c>
      <c r="I82" s="14">
        <v>1165143.4502400002</v>
      </c>
      <c r="J82" s="14">
        <v>1049569.4880000001</v>
      </c>
      <c r="K82" s="14">
        <v>966132.92160000012</v>
      </c>
      <c r="L82" s="14">
        <v>918411.37344000011</v>
      </c>
      <c r="M82" s="14">
        <v>1014810.8826240002</v>
      </c>
      <c r="N82" s="14">
        <v>1119348.4262400002</v>
      </c>
      <c r="O82" s="14">
        <v>907082.47872000013</v>
      </c>
      <c r="P82" s="14">
        <v>1139161.6051200002</v>
      </c>
      <c r="Q82" s="14">
        <f t="shared" si="3"/>
        <v>12501808.824384</v>
      </c>
      <c r="R82" s="20">
        <f ca="1">SUM(OFFSET(E82,,,,List!$D$2))</f>
        <v>6436861.1366400002</v>
      </c>
    </row>
    <row r="83" spans="1:18" x14ac:dyDescent="0.3">
      <c r="A83" t="s">
        <v>17</v>
      </c>
      <c r="B83" s="121" t="s">
        <v>0</v>
      </c>
      <c r="C83" s="119" t="s">
        <v>64</v>
      </c>
      <c r="D83" t="s">
        <v>115</v>
      </c>
      <c r="E83" s="14">
        <v>1555071.8590800003</v>
      </c>
      <c r="F83" s="14">
        <v>1617659.89056</v>
      </c>
      <c r="G83" s="14">
        <v>1661547.5304479997</v>
      </c>
      <c r="H83" s="14">
        <v>1379415.4264800001</v>
      </c>
      <c r="I83" s="14">
        <v>1574329.7149199997</v>
      </c>
      <c r="J83" s="14">
        <v>1673609.0296319998</v>
      </c>
      <c r="K83" s="14">
        <v>1562332.9438079998</v>
      </c>
      <c r="L83" s="14">
        <v>2109402.5659200004</v>
      </c>
      <c r="M83" s="14">
        <v>1820678.2339680004</v>
      </c>
      <c r="N83" s="14">
        <v>1971991.7265599999</v>
      </c>
      <c r="O83" s="14">
        <v>2136958.5940416004</v>
      </c>
      <c r="P83" s="14">
        <v>1949756.4463103998</v>
      </c>
      <c r="Q83" s="14">
        <f t="shared" si="3"/>
        <v>21012753.961728003</v>
      </c>
      <c r="R83" s="20">
        <f ca="1">SUM(OFFSET(E83,,,,List!$D$2))</f>
        <v>9461633.4511200003</v>
      </c>
    </row>
    <row r="84" spans="1:18" x14ac:dyDescent="0.3">
      <c r="A84" t="s">
        <v>17</v>
      </c>
      <c r="B84" s="121" t="s">
        <v>0</v>
      </c>
      <c r="C84" s="119" t="s">
        <v>64</v>
      </c>
      <c r="D84" t="s">
        <v>119</v>
      </c>
      <c r="E84" s="14">
        <v>2305385.1631440003</v>
      </c>
      <c r="F84" s="14">
        <v>2511996.5280960002</v>
      </c>
      <c r="G84" s="14">
        <v>2762118.9635040001</v>
      </c>
      <c r="H84" s="14">
        <v>2571913.1666160002</v>
      </c>
      <c r="I84" s="14">
        <v>2773884.2705279998</v>
      </c>
      <c r="J84" s="14">
        <v>2529029.4750719997</v>
      </c>
      <c r="K84" s="14">
        <v>1725784.3864800003</v>
      </c>
      <c r="L84" s="14">
        <v>2246199.7314239996</v>
      </c>
      <c r="M84" s="14">
        <v>2205603.0729216002</v>
      </c>
      <c r="N84" s="14">
        <v>1645840.3737600001</v>
      </c>
      <c r="O84" s="14">
        <v>2055484.6598879998</v>
      </c>
      <c r="P84" s="14">
        <v>2122741.6657919995</v>
      </c>
      <c r="Q84" s="14">
        <f t="shared" si="3"/>
        <v>27455981.457225602</v>
      </c>
      <c r="R84" s="20">
        <f ca="1">SUM(OFFSET(E84,,,,List!$D$2))</f>
        <v>15454327.566960001</v>
      </c>
    </row>
    <row r="85" spans="1:18" x14ac:dyDescent="0.3">
      <c r="A85" t="s">
        <v>17</v>
      </c>
      <c r="B85" s="121" t="s">
        <v>0</v>
      </c>
      <c r="C85" s="119" t="s">
        <v>64</v>
      </c>
      <c r="D85" t="s">
        <v>121</v>
      </c>
      <c r="E85" s="14">
        <v>1241158.10616</v>
      </c>
      <c r="F85" s="14">
        <v>1395553.6267200003</v>
      </c>
      <c r="G85" s="14">
        <v>1487051.4465600001</v>
      </c>
      <c r="H85" s="14">
        <v>1384649.7002400002</v>
      </c>
      <c r="I85" s="14">
        <v>1525321.8494399998</v>
      </c>
      <c r="J85" s="14">
        <v>1405016.3750399998</v>
      </c>
      <c r="K85" s="14">
        <v>929419.02899999998</v>
      </c>
      <c r="L85" s="14">
        <v>1207910.6107199998</v>
      </c>
      <c r="M85" s="14">
        <v>1236156.61356</v>
      </c>
      <c r="N85" s="14">
        <v>875843.49599999993</v>
      </c>
      <c r="O85" s="14">
        <v>1128870.2937599998</v>
      </c>
      <c r="P85" s="14">
        <v>1140508.1318399999</v>
      </c>
      <c r="Q85" s="14">
        <f t="shared" si="3"/>
        <v>14957459.279039998</v>
      </c>
      <c r="R85" s="20">
        <f ca="1">SUM(OFFSET(E85,,,,List!$D$2))</f>
        <v>8438751.1041599996</v>
      </c>
    </row>
    <row r="86" spans="1:18" x14ac:dyDescent="0.3">
      <c r="A86" t="s">
        <v>17</v>
      </c>
      <c r="B86" s="121" t="s">
        <v>0</v>
      </c>
      <c r="C86" s="119" t="s">
        <v>64</v>
      </c>
      <c r="D86" t="s">
        <v>114</v>
      </c>
      <c r="E86" s="14">
        <v>1957882.0104</v>
      </c>
      <c r="F86" s="14">
        <v>2063856.5270399998</v>
      </c>
      <c r="G86" s="14">
        <v>2146631.5214399998</v>
      </c>
      <c r="H86" s="14">
        <v>1798757.99712</v>
      </c>
      <c r="I86" s="14">
        <v>1744834.6627199999</v>
      </c>
      <c r="J86" s="14">
        <v>1946113.8782399998</v>
      </c>
      <c r="K86" s="14">
        <v>1864486.26</v>
      </c>
      <c r="L86" s="14">
        <v>1905514.1567999998</v>
      </c>
      <c r="M86" s="14">
        <v>1667637.0983999998</v>
      </c>
      <c r="N86" s="14">
        <v>1972389.79584</v>
      </c>
      <c r="O86" s="14">
        <v>1773186.7847999998</v>
      </c>
      <c r="P86" s="14">
        <v>1962274.1529599999</v>
      </c>
      <c r="Q86" s="14">
        <f t="shared" si="3"/>
        <v>22803564.845759999</v>
      </c>
      <c r="R86" s="20">
        <f ca="1">SUM(OFFSET(E86,,,,List!$D$2))</f>
        <v>11658076.596960001</v>
      </c>
    </row>
    <row r="87" spans="1:18" x14ac:dyDescent="0.3">
      <c r="A87" t="s">
        <v>17</v>
      </c>
      <c r="B87" s="121" t="s">
        <v>0</v>
      </c>
      <c r="C87" s="119" t="s">
        <v>64</v>
      </c>
      <c r="D87" t="s">
        <v>149</v>
      </c>
      <c r="E87" s="14">
        <v>2582579.8252800005</v>
      </c>
      <c r="F87" s="14">
        <v>2491459.7600160004</v>
      </c>
      <c r="G87" s="14">
        <v>2558152.755504</v>
      </c>
      <c r="H87" s="14">
        <v>2377128.9106080001</v>
      </c>
      <c r="I87" s="14">
        <v>2281330.360512</v>
      </c>
      <c r="J87" s="14">
        <v>2700154.1030399995</v>
      </c>
      <c r="K87" s="14">
        <v>2617446.6800640002</v>
      </c>
      <c r="L87" s="14">
        <v>2872055.8056960003</v>
      </c>
      <c r="M87" s="14">
        <v>2985197.3980415999</v>
      </c>
      <c r="N87" s="14">
        <v>2713067.0021663997</v>
      </c>
      <c r="O87" s="14">
        <v>2788909.1684639994</v>
      </c>
      <c r="P87" s="14">
        <v>2707283.2227839995</v>
      </c>
      <c r="Q87" s="14">
        <f t="shared" si="3"/>
        <v>31674764.992175996</v>
      </c>
      <c r="R87" s="20">
        <f ca="1">SUM(OFFSET(E87,,,,List!$D$2))</f>
        <v>14990805.714960001</v>
      </c>
    </row>
    <row r="88" spans="1:18" x14ac:dyDescent="0.3">
      <c r="A88" t="s">
        <v>17</v>
      </c>
      <c r="B88" s="121" t="s">
        <v>0</v>
      </c>
      <c r="C88" s="119" t="s">
        <v>64</v>
      </c>
      <c r="D88" t="s">
        <v>118</v>
      </c>
      <c r="E88" s="14">
        <v>2369020.3397279996</v>
      </c>
      <c r="F88" s="14">
        <v>2324727.2712960001</v>
      </c>
      <c r="G88" s="14">
        <v>2403380.4088320001</v>
      </c>
      <c r="H88" s="14">
        <v>2549334.6846719994</v>
      </c>
      <c r="I88" s="14">
        <v>2889894.661632</v>
      </c>
      <c r="J88" s="14">
        <v>2249072.6993279997</v>
      </c>
      <c r="K88" s="14">
        <v>3343578.5322719999</v>
      </c>
      <c r="L88" s="14">
        <v>3294855.1842624005</v>
      </c>
      <c r="M88" s="14">
        <v>2675176.3741824003</v>
      </c>
      <c r="N88" s="14">
        <v>3128291.2717056004</v>
      </c>
      <c r="O88" s="14">
        <v>2587058.4099360001</v>
      </c>
      <c r="P88" s="14">
        <v>2701802.0164608001</v>
      </c>
      <c r="Q88" s="14">
        <f t="shared" si="3"/>
        <v>32516191.854307201</v>
      </c>
      <c r="R88" s="20">
        <f ca="1">SUM(OFFSET(E88,,,,List!$D$2))</f>
        <v>14785430.065487999</v>
      </c>
    </row>
    <row r="89" spans="1:18" x14ac:dyDescent="0.3">
      <c r="A89" t="s">
        <v>17</v>
      </c>
      <c r="B89" s="121" t="s">
        <v>0</v>
      </c>
      <c r="C89" s="119" t="s">
        <v>64</v>
      </c>
      <c r="D89" t="s">
        <v>113</v>
      </c>
      <c r="E89" s="14">
        <v>785720.51827200013</v>
      </c>
      <c r="F89" s="14">
        <v>817343.94470400002</v>
      </c>
      <c r="G89" s="14">
        <v>830773.76522399986</v>
      </c>
      <c r="H89" s="14">
        <v>689707.71324000007</v>
      </c>
      <c r="I89" s="14">
        <v>839642.51462399983</v>
      </c>
      <c r="J89" s="14">
        <v>901695.6056639998</v>
      </c>
      <c r="K89" s="14">
        <v>850880.50101599994</v>
      </c>
      <c r="L89" s="14">
        <v>1134950.2936199999</v>
      </c>
      <c r="M89" s="14">
        <v>940024.08818999992</v>
      </c>
      <c r="N89" s="14">
        <v>1039582.5949799998</v>
      </c>
      <c r="O89" s="14">
        <v>1114579.3909140001</v>
      </c>
      <c r="P89" s="14">
        <v>954674.04122999997</v>
      </c>
      <c r="Q89" s="14">
        <f t="shared" si="3"/>
        <v>10899574.971678</v>
      </c>
      <c r="R89" s="20">
        <f ca="1">SUM(OFFSET(E89,,,,List!$D$2))</f>
        <v>4864884.0617279997</v>
      </c>
    </row>
    <row r="90" spans="1:18" x14ac:dyDescent="0.3"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20"/>
    </row>
    <row r="91" spans="1:18" x14ac:dyDescent="0.3">
      <c r="A91" s="15" t="s">
        <v>31</v>
      </c>
      <c r="B91" s="120" t="s">
        <v>44</v>
      </c>
      <c r="C91" s="120" t="s">
        <v>45</v>
      </c>
      <c r="D91" s="8" t="s">
        <v>111</v>
      </c>
      <c r="E91" s="32" t="s">
        <v>32</v>
      </c>
      <c r="F91" s="32" t="s">
        <v>33</v>
      </c>
      <c r="G91" s="32" t="s">
        <v>34</v>
      </c>
      <c r="H91" s="32" t="s">
        <v>35</v>
      </c>
      <c r="I91" s="32" t="s">
        <v>36</v>
      </c>
      <c r="J91" s="32" t="s">
        <v>37</v>
      </c>
      <c r="K91" s="32" t="s">
        <v>38</v>
      </c>
      <c r="L91" s="32" t="s">
        <v>39</v>
      </c>
      <c r="M91" s="32" t="s">
        <v>40</v>
      </c>
      <c r="N91" s="32" t="s">
        <v>41</v>
      </c>
      <c r="O91" s="32" t="s">
        <v>6</v>
      </c>
      <c r="P91" s="32" t="s">
        <v>42</v>
      </c>
      <c r="Q91" s="32" t="s">
        <v>15</v>
      </c>
      <c r="R91" s="33" t="s">
        <v>30</v>
      </c>
    </row>
    <row r="92" spans="1:18" x14ac:dyDescent="0.3">
      <c r="A92" t="s">
        <v>18</v>
      </c>
      <c r="B92" s="121" t="s">
        <v>43</v>
      </c>
      <c r="C92" s="119" t="s">
        <v>63</v>
      </c>
      <c r="D92" t="s">
        <v>88</v>
      </c>
      <c r="E92" s="14">
        <v>633420</v>
      </c>
      <c r="F92" s="14">
        <v>685170</v>
      </c>
      <c r="G92" s="14">
        <v>676890</v>
      </c>
      <c r="H92" s="14">
        <v>662400</v>
      </c>
      <c r="I92" s="14">
        <v>610650</v>
      </c>
      <c r="J92" s="14">
        <v>623070</v>
      </c>
      <c r="K92" s="14">
        <v>573390</v>
      </c>
      <c r="L92" s="14">
        <v>538200</v>
      </c>
      <c r="M92" s="14">
        <v>538200</v>
      </c>
      <c r="N92" s="14">
        <v>544410</v>
      </c>
      <c r="O92" s="14">
        <v>592020</v>
      </c>
      <c r="P92" s="14">
        <v>610650</v>
      </c>
      <c r="Q92" s="14">
        <f t="shared" ref="Q92:Q101" si="4">SUM(E92:P92)</f>
        <v>7288470</v>
      </c>
      <c r="R92" s="20">
        <f ca="1">SUM(OFFSET(E92,,,,List!$D$2))</f>
        <v>3891600</v>
      </c>
    </row>
    <row r="93" spans="1:18" x14ac:dyDescent="0.3">
      <c r="A93" t="s">
        <v>18</v>
      </c>
      <c r="B93" s="121" t="s">
        <v>43</v>
      </c>
      <c r="C93" s="119" t="s">
        <v>63</v>
      </c>
      <c r="D93" t="s">
        <v>89</v>
      </c>
      <c r="E93" s="14">
        <v>482310</v>
      </c>
      <c r="F93" s="14">
        <v>474030</v>
      </c>
      <c r="G93" s="14">
        <v>461610</v>
      </c>
      <c r="H93" s="14">
        <v>447120</v>
      </c>
      <c r="I93" s="14">
        <v>465750</v>
      </c>
      <c r="J93" s="14">
        <v>442980</v>
      </c>
      <c r="K93" s="14">
        <v>397440</v>
      </c>
      <c r="L93" s="14">
        <v>374670</v>
      </c>
      <c r="M93" s="14">
        <v>347760</v>
      </c>
      <c r="N93" s="14">
        <v>378810</v>
      </c>
      <c r="O93" s="14">
        <v>364320</v>
      </c>
      <c r="P93" s="14">
        <v>393300</v>
      </c>
      <c r="Q93" s="14">
        <f t="shared" si="4"/>
        <v>5030100</v>
      </c>
      <c r="R93" s="20">
        <f ca="1">SUM(OFFSET(E93,,,,List!$D$2))</f>
        <v>2773800</v>
      </c>
    </row>
    <row r="94" spans="1:18" x14ac:dyDescent="0.3">
      <c r="A94" t="s">
        <v>18</v>
      </c>
      <c r="B94" s="121" t="s">
        <v>43</v>
      </c>
      <c r="C94" s="119" t="s">
        <v>63</v>
      </c>
      <c r="D94" t="s">
        <v>90</v>
      </c>
      <c r="E94" s="14">
        <v>382950</v>
      </c>
      <c r="F94" s="14">
        <v>374670</v>
      </c>
      <c r="G94" s="14">
        <v>364320</v>
      </c>
      <c r="H94" s="14">
        <v>382950</v>
      </c>
      <c r="I94" s="14">
        <v>405720</v>
      </c>
      <c r="J94" s="14">
        <v>372600</v>
      </c>
      <c r="K94" s="14">
        <v>339480</v>
      </c>
      <c r="L94" s="14">
        <v>329130</v>
      </c>
      <c r="M94" s="14">
        <v>345690</v>
      </c>
      <c r="N94" s="14">
        <v>380880</v>
      </c>
      <c r="O94" s="14">
        <v>372600</v>
      </c>
      <c r="P94" s="14">
        <v>391230</v>
      </c>
      <c r="Q94" s="14">
        <f t="shared" si="4"/>
        <v>4442220</v>
      </c>
      <c r="R94" s="20">
        <f ca="1">SUM(OFFSET(E94,,,,List!$D$2))</f>
        <v>2283210</v>
      </c>
    </row>
    <row r="95" spans="1:18" x14ac:dyDescent="0.3">
      <c r="A95" t="s">
        <v>18</v>
      </c>
      <c r="B95" s="121" t="s">
        <v>43</v>
      </c>
      <c r="C95" s="119" t="s">
        <v>63</v>
      </c>
      <c r="D95" t="s">
        <v>91</v>
      </c>
      <c r="E95" s="14">
        <v>668610</v>
      </c>
      <c r="F95" s="14">
        <v>695520</v>
      </c>
      <c r="G95" s="14">
        <v>699660</v>
      </c>
      <c r="H95" s="14">
        <v>658260</v>
      </c>
      <c r="I95" s="14">
        <v>676890</v>
      </c>
      <c r="J95" s="14">
        <v>712079.99999999988</v>
      </c>
      <c r="K95" s="14">
        <v>753480</v>
      </c>
      <c r="L95" s="14">
        <v>807300</v>
      </c>
      <c r="M95" s="14">
        <v>734850</v>
      </c>
      <c r="N95" s="14">
        <v>734850</v>
      </c>
      <c r="O95" s="14">
        <v>792810</v>
      </c>
      <c r="P95" s="14">
        <v>863190</v>
      </c>
      <c r="Q95" s="14">
        <f t="shared" si="4"/>
        <v>8797500</v>
      </c>
      <c r="R95" s="20">
        <f ca="1">SUM(OFFSET(E95,,,,List!$D$2))</f>
        <v>4111020</v>
      </c>
    </row>
    <row r="96" spans="1:18" x14ac:dyDescent="0.3">
      <c r="A96" t="s">
        <v>18</v>
      </c>
      <c r="B96" s="121" t="s">
        <v>43</v>
      </c>
      <c r="C96" s="119" t="s">
        <v>63</v>
      </c>
      <c r="D96" t="s">
        <v>72</v>
      </c>
      <c r="E96" s="14">
        <v>681030</v>
      </c>
      <c r="F96" s="14">
        <v>707940.00000000012</v>
      </c>
      <c r="G96" s="14">
        <v>691380</v>
      </c>
      <c r="H96" s="14">
        <v>643770</v>
      </c>
      <c r="I96" s="14">
        <v>687240</v>
      </c>
      <c r="J96" s="14">
        <v>639630</v>
      </c>
      <c r="K96" s="14">
        <v>652050</v>
      </c>
      <c r="L96" s="14">
        <v>658260</v>
      </c>
      <c r="M96" s="14">
        <v>639630</v>
      </c>
      <c r="N96" s="14">
        <v>621000</v>
      </c>
      <c r="O96" s="14">
        <v>602370</v>
      </c>
      <c r="P96" s="14">
        <v>596160</v>
      </c>
      <c r="Q96" s="14">
        <f t="shared" si="4"/>
        <v>7820460</v>
      </c>
      <c r="R96" s="20">
        <f ca="1">SUM(OFFSET(E96,,,,List!$D$2))</f>
        <v>4050990</v>
      </c>
    </row>
    <row r="97" spans="1:18" x14ac:dyDescent="0.3">
      <c r="A97" t="s">
        <v>18</v>
      </c>
      <c r="B97" s="121" t="s">
        <v>43</v>
      </c>
      <c r="C97" s="119" t="s">
        <v>63</v>
      </c>
      <c r="D97" t="s">
        <v>71</v>
      </c>
      <c r="E97" s="14">
        <v>757620</v>
      </c>
      <c r="F97" s="14">
        <v>774180</v>
      </c>
      <c r="G97" s="14">
        <v>405230</v>
      </c>
      <c r="H97" s="14">
        <v>732780</v>
      </c>
      <c r="I97" s="14">
        <v>741060</v>
      </c>
      <c r="J97" s="14">
        <v>792810</v>
      </c>
      <c r="K97" s="14">
        <v>776250</v>
      </c>
      <c r="L97" s="14">
        <v>445200</v>
      </c>
      <c r="M97" s="14">
        <v>416220</v>
      </c>
      <c r="N97" s="14">
        <v>687240</v>
      </c>
      <c r="O97" s="14">
        <v>693450</v>
      </c>
      <c r="P97" s="14">
        <v>728640</v>
      </c>
      <c r="Q97" s="14">
        <f t="shared" si="4"/>
        <v>7950680</v>
      </c>
      <c r="R97" s="20">
        <f ca="1">SUM(OFFSET(E97,,,,List!$D$2))</f>
        <v>4203680</v>
      </c>
    </row>
    <row r="98" spans="1:18" x14ac:dyDescent="0.3">
      <c r="A98" t="s">
        <v>18</v>
      </c>
      <c r="B98" s="121" t="s">
        <v>43</v>
      </c>
      <c r="C98" s="119" t="s">
        <v>63</v>
      </c>
      <c r="D98" t="s">
        <v>92</v>
      </c>
      <c r="E98" s="14">
        <v>356039.99999999994</v>
      </c>
      <c r="F98" s="14">
        <v>347760</v>
      </c>
      <c r="G98" s="14">
        <v>335340</v>
      </c>
      <c r="H98" s="14">
        <v>318780</v>
      </c>
      <c r="I98" s="14">
        <v>310500</v>
      </c>
      <c r="J98" s="14">
        <v>281520</v>
      </c>
      <c r="K98" s="14">
        <v>1302220</v>
      </c>
      <c r="L98" s="14">
        <v>306360</v>
      </c>
      <c r="M98" s="14">
        <v>339480</v>
      </c>
      <c r="N98" s="14">
        <v>331200</v>
      </c>
      <c r="O98" s="14">
        <v>347760</v>
      </c>
      <c r="P98" s="14">
        <v>331200</v>
      </c>
      <c r="Q98" s="14">
        <f t="shared" si="4"/>
        <v>4908160</v>
      </c>
      <c r="R98" s="20">
        <f ca="1">SUM(OFFSET(E98,,,,List!$D$2))</f>
        <v>1949940</v>
      </c>
    </row>
    <row r="99" spans="1:18" x14ac:dyDescent="0.3">
      <c r="A99" t="s">
        <v>18</v>
      </c>
      <c r="B99" s="121" t="s">
        <v>43</v>
      </c>
      <c r="C99" s="119" t="s">
        <v>63</v>
      </c>
      <c r="D99" t="s">
        <v>93</v>
      </c>
      <c r="E99" s="14">
        <v>476400</v>
      </c>
      <c r="F99" s="14">
        <v>1082610</v>
      </c>
      <c r="G99" s="14">
        <v>611590</v>
      </c>
      <c r="H99" s="14">
        <v>1032930</v>
      </c>
      <c r="I99" s="14">
        <v>1043280</v>
      </c>
      <c r="J99" s="14">
        <v>1148850</v>
      </c>
      <c r="K99" s="14">
        <v>1113660</v>
      </c>
      <c r="L99" s="14">
        <v>1159200.0000000002</v>
      </c>
      <c r="M99" s="14">
        <v>717160</v>
      </c>
      <c r="N99" s="14">
        <v>1095030</v>
      </c>
      <c r="O99" s="14">
        <v>1148850</v>
      </c>
      <c r="P99" s="14">
        <v>1148850</v>
      </c>
      <c r="Q99" s="14">
        <f t="shared" si="4"/>
        <v>11778410</v>
      </c>
      <c r="R99" s="20">
        <f ca="1">SUM(OFFSET(E99,,,,List!$D$2))</f>
        <v>5395660</v>
      </c>
    </row>
    <row r="100" spans="1:18" x14ac:dyDescent="0.3">
      <c r="A100" t="s">
        <v>18</v>
      </c>
      <c r="B100" s="121" t="s">
        <v>43</v>
      </c>
      <c r="C100" s="119" t="s">
        <v>63</v>
      </c>
      <c r="D100" t="s">
        <v>94</v>
      </c>
      <c r="E100" s="14">
        <v>987390</v>
      </c>
      <c r="F100" s="14">
        <v>1010160</v>
      </c>
      <c r="G100" s="14">
        <v>1022580</v>
      </c>
      <c r="H100" s="14">
        <v>1084680</v>
      </c>
      <c r="I100" s="14">
        <v>1192320</v>
      </c>
      <c r="J100" s="14">
        <v>1084680</v>
      </c>
      <c r="K100" s="14">
        <v>1041210</v>
      </c>
      <c r="L100" s="14">
        <v>1030860</v>
      </c>
      <c r="M100" s="14">
        <v>1030860</v>
      </c>
      <c r="N100" s="14">
        <v>968760</v>
      </c>
      <c r="O100" s="14">
        <v>1008090</v>
      </c>
      <c r="P100" s="14">
        <v>997740</v>
      </c>
      <c r="Q100" s="14">
        <f t="shared" si="4"/>
        <v>12459330</v>
      </c>
      <c r="R100" s="20">
        <f ca="1">SUM(OFFSET(E100,,,,List!$D$2))</f>
        <v>6381810</v>
      </c>
    </row>
    <row r="101" spans="1:18" x14ac:dyDescent="0.3">
      <c r="A101" t="s">
        <v>18</v>
      </c>
      <c r="B101" s="121" t="s">
        <v>43</v>
      </c>
      <c r="C101" s="119" t="s">
        <v>63</v>
      </c>
      <c r="D101" t="s">
        <v>95</v>
      </c>
      <c r="E101" s="14">
        <v>558444.6</v>
      </c>
      <c r="F101" s="14">
        <v>580510.80000000005</v>
      </c>
      <c r="G101" s="14">
        <v>566931.6</v>
      </c>
      <c r="H101" s="14">
        <v>527891.4</v>
      </c>
      <c r="I101" s="14">
        <v>563536.80000000005</v>
      </c>
      <c r="J101" s="14">
        <v>524496.6</v>
      </c>
      <c r="K101" s="14">
        <v>534681</v>
      </c>
      <c r="L101" s="14">
        <v>539773.20000000007</v>
      </c>
      <c r="M101" s="14">
        <v>524496.6</v>
      </c>
      <c r="N101" s="14">
        <v>509220</v>
      </c>
      <c r="O101" s="14">
        <v>493943.4</v>
      </c>
      <c r="P101" s="14">
        <v>488851.20000000001</v>
      </c>
      <c r="Q101" s="14">
        <f t="shared" si="4"/>
        <v>6412777.2000000002</v>
      </c>
      <c r="R101" s="20">
        <f ca="1">SUM(OFFSET(E101,,,,List!$D$2))</f>
        <v>3321811.8000000003</v>
      </c>
    </row>
    <row r="102" spans="1:18" x14ac:dyDescent="0.3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20">
        <f ca="1">SUM(OFFSET(E102,,,,List!$D$2))</f>
        <v>0</v>
      </c>
    </row>
    <row r="103" spans="1:18" x14ac:dyDescent="0.3">
      <c r="A103" t="s">
        <v>17</v>
      </c>
      <c r="B103" s="121" t="s">
        <v>43</v>
      </c>
      <c r="C103" s="119" t="s">
        <v>63</v>
      </c>
      <c r="D103" t="s">
        <v>88</v>
      </c>
      <c r="E103" s="14">
        <v>601749</v>
      </c>
      <c r="F103" s="14">
        <v>650911.5</v>
      </c>
      <c r="G103" s="14">
        <v>643045.5</v>
      </c>
      <c r="H103" s="14">
        <v>629280</v>
      </c>
      <c r="I103" s="14">
        <v>580117.5</v>
      </c>
      <c r="J103" s="14">
        <v>591916.5</v>
      </c>
      <c r="K103" s="14">
        <v>544720.5</v>
      </c>
      <c r="L103" s="14">
        <v>511290</v>
      </c>
      <c r="M103" s="14">
        <v>489762</v>
      </c>
      <c r="N103" s="14">
        <v>495413.10000000003</v>
      </c>
      <c r="O103" s="14">
        <v>538738.20000000007</v>
      </c>
      <c r="P103" s="14">
        <v>555691.5</v>
      </c>
      <c r="Q103" s="14">
        <f t="shared" ref="Q103:Q112" si="5">SUM(E103:P103)</f>
        <v>6832635.2999999998</v>
      </c>
      <c r="R103" s="20">
        <f ca="1">SUM(OFFSET(E103,,,,List!$D$2))</f>
        <v>3697020</v>
      </c>
    </row>
    <row r="104" spans="1:18" x14ac:dyDescent="0.3">
      <c r="A104" t="s">
        <v>17</v>
      </c>
      <c r="B104" s="121" t="s">
        <v>43</v>
      </c>
      <c r="C104" s="119" t="s">
        <v>63</v>
      </c>
      <c r="D104" t="s">
        <v>89</v>
      </c>
      <c r="E104" s="14">
        <v>458194.5</v>
      </c>
      <c r="F104" s="14">
        <v>450328.5</v>
      </c>
      <c r="G104" s="14">
        <v>438529.5</v>
      </c>
      <c r="H104" s="14">
        <v>424764</v>
      </c>
      <c r="I104" s="14">
        <v>442462.5</v>
      </c>
      <c r="J104" s="14">
        <v>420831</v>
      </c>
      <c r="K104" s="14">
        <v>377568</v>
      </c>
      <c r="L104" s="14">
        <v>355936.5</v>
      </c>
      <c r="M104" s="14">
        <v>316461.60000000003</v>
      </c>
      <c r="N104" s="14">
        <v>344717.10000000003</v>
      </c>
      <c r="O104" s="14">
        <v>331531.2</v>
      </c>
      <c r="P104" s="14">
        <v>357903</v>
      </c>
      <c r="Q104" s="14">
        <f t="shared" si="5"/>
        <v>4719227.4000000004</v>
      </c>
      <c r="R104" s="20">
        <f ca="1">SUM(OFFSET(E104,,,,List!$D$2))</f>
        <v>2635110</v>
      </c>
    </row>
    <row r="105" spans="1:18" x14ac:dyDescent="0.3">
      <c r="A105" t="s">
        <v>17</v>
      </c>
      <c r="B105" s="121" t="s">
        <v>43</v>
      </c>
      <c r="C105" s="119" t="s">
        <v>63</v>
      </c>
      <c r="D105" t="s">
        <v>90</v>
      </c>
      <c r="E105" s="14">
        <v>363802.5</v>
      </c>
      <c r="F105" s="14">
        <v>355936.5</v>
      </c>
      <c r="G105" s="14">
        <v>346104</v>
      </c>
      <c r="H105" s="14">
        <v>363802.5</v>
      </c>
      <c r="I105" s="14">
        <v>385434</v>
      </c>
      <c r="J105" s="14">
        <v>353970</v>
      </c>
      <c r="K105" s="14">
        <v>322506</v>
      </c>
      <c r="L105" s="14">
        <v>312673.5</v>
      </c>
      <c r="M105" s="14">
        <v>314577.90000000002</v>
      </c>
      <c r="N105" s="14">
        <v>346600.8</v>
      </c>
      <c r="O105" s="14">
        <v>339066</v>
      </c>
      <c r="P105" s="14">
        <v>356019.3</v>
      </c>
      <c r="Q105" s="14">
        <f t="shared" si="5"/>
        <v>4160492.9999999995</v>
      </c>
      <c r="R105" s="20">
        <f ca="1">SUM(OFFSET(E105,,,,List!$D$2))</f>
        <v>2169049.5</v>
      </c>
    </row>
    <row r="106" spans="1:18" x14ac:dyDescent="0.3">
      <c r="A106" t="s">
        <v>17</v>
      </c>
      <c r="B106" s="121" t="s">
        <v>43</v>
      </c>
      <c r="C106" s="119" t="s">
        <v>63</v>
      </c>
      <c r="D106" t="s">
        <v>91</v>
      </c>
      <c r="E106" s="14">
        <v>635179.5</v>
      </c>
      <c r="F106" s="14">
        <v>660744</v>
      </c>
      <c r="G106" s="14">
        <v>664677</v>
      </c>
      <c r="H106" s="14">
        <v>625347</v>
      </c>
      <c r="I106" s="14">
        <v>643045.5</v>
      </c>
      <c r="J106" s="14">
        <v>676475.99999999988</v>
      </c>
      <c r="K106" s="14">
        <v>715806</v>
      </c>
      <c r="L106" s="14">
        <v>766935</v>
      </c>
      <c r="M106" s="14">
        <v>668713.5</v>
      </c>
      <c r="N106" s="14">
        <v>668713.5</v>
      </c>
      <c r="O106" s="14">
        <v>721457.1</v>
      </c>
      <c r="P106" s="14">
        <v>785502.9</v>
      </c>
      <c r="Q106" s="14">
        <f t="shared" si="5"/>
        <v>8232597</v>
      </c>
      <c r="R106" s="20">
        <f ca="1">SUM(OFFSET(E106,,,,List!$D$2))</f>
        <v>3905469</v>
      </c>
    </row>
    <row r="107" spans="1:18" x14ac:dyDescent="0.3">
      <c r="A107" t="s">
        <v>17</v>
      </c>
      <c r="B107" s="121" t="s">
        <v>43</v>
      </c>
      <c r="C107" s="119" t="s">
        <v>63</v>
      </c>
      <c r="D107" t="s">
        <v>72</v>
      </c>
      <c r="E107" s="14">
        <v>749133.00000000012</v>
      </c>
      <c r="F107" s="14">
        <v>778734.00000000023</v>
      </c>
      <c r="G107" s="14">
        <v>760518.00000000012</v>
      </c>
      <c r="H107" s="14">
        <v>708147.00000000012</v>
      </c>
      <c r="I107" s="14">
        <v>755964.00000000012</v>
      </c>
      <c r="J107" s="14">
        <v>703593.00000000012</v>
      </c>
      <c r="K107" s="14">
        <v>717255.00000000012</v>
      </c>
      <c r="L107" s="14">
        <v>599016.6</v>
      </c>
      <c r="M107" s="14">
        <v>582063.30000000005</v>
      </c>
      <c r="N107" s="14">
        <v>565110</v>
      </c>
      <c r="O107" s="14">
        <v>548156.70000000007</v>
      </c>
      <c r="P107" s="14">
        <v>542505.6</v>
      </c>
      <c r="Q107" s="14">
        <f t="shared" si="5"/>
        <v>8010196.2000000002</v>
      </c>
      <c r="R107" s="20">
        <f ca="1">SUM(OFFSET(E107,,,,List!$D$2))</f>
        <v>4456089.0000000009</v>
      </c>
    </row>
    <row r="108" spans="1:18" x14ac:dyDescent="0.3">
      <c r="A108" t="s">
        <v>17</v>
      </c>
      <c r="B108" s="121" t="s">
        <v>43</v>
      </c>
      <c r="C108" s="119" t="s">
        <v>63</v>
      </c>
      <c r="D108" t="s">
        <v>71</v>
      </c>
      <c r="E108" s="14">
        <v>719739</v>
      </c>
      <c r="F108" s="14">
        <v>735471</v>
      </c>
      <c r="G108" s="14">
        <v>764968.5</v>
      </c>
      <c r="H108" s="14">
        <v>696141</v>
      </c>
      <c r="I108" s="14">
        <v>704007</v>
      </c>
      <c r="J108" s="14">
        <v>753169.5</v>
      </c>
      <c r="K108" s="14">
        <v>737437.5</v>
      </c>
      <c r="L108" s="14">
        <v>707940</v>
      </c>
      <c r="M108" s="14">
        <v>651760.19999999995</v>
      </c>
      <c r="N108" s="14">
        <v>625388.4</v>
      </c>
      <c r="O108" s="14">
        <v>631039.5</v>
      </c>
      <c r="P108" s="14">
        <v>663062.4</v>
      </c>
      <c r="Q108" s="14">
        <f t="shared" si="5"/>
        <v>8390124</v>
      </c>
      <c r="R108" s="20">
        <f ca="1">SUM(OFFSET(E108,,,,List!$D$2))</f>
        <v>4373496</v>
      </c>
    </row>
    <row r="109" spans="1:18" x14ac:dyDescent="0.3">
      <c r="A109" t="s">
        <v>17</v>
      </c>
      <c r="B109" s="121" t="s">
        <v>43</v>
      </c>
      <c r="C109" s="119" t="s">
        <v>63</v>
      </c>
      <c r="D109" t="s">
        <v>92</v>
      </c>
      <c r="E109" s="14">
        <v>343620</v>
      </c>
      <c r="F109" s="14">
        <v>310500</v>
      </c>
      <c r="G109" s="14">
        <v>281520</v>
      </c>
      <c r="H109" s="14">
        <v>252540</v>
      </c>
      <c r="I109" s="14">
        <v>227700</v>
      </c>
      <c r="J109" s="14">
        <v>202860</v>
      </c>
      <c r="K109" s="14">
        <v>182160</v>
      </c>
      <c r="L109" s="14">
        <v>165600</v>
      </c>
      <c r="M109" s="14">
        <v>149040</v>
      </c>
      <c r="N109" s="14">
        <v>132480</v>
      </c>
      <c r="O109" s="14">
        <v>120060</v>
      </c>
      <c r="P109" s="14">
        <v>107640</v>
      </c>
      <c r="Q109" s="14">
        <f t="shared" si="5"/>
        <v>2475720</v>
      </c>
      <c r="R109" s="20">
        <f ca="1">SUM(OFFSET(E109,,,,List!$D$2))</f>
        <v>1618740</v>
      </c>
    </row>
    <row r="110" spans="1:18" x14ac:dyDescent="0.3">
      <c r="A110" t="s">
        <v>17</v>
      </c>
      <c r="B110" s="121" t="s">
        <v>43</v>
      </c>
      <c r="C110" s="119" t="s">
        <v>63</v>
      </c>
      <c r="D110" t="s">
        <v>93</v>
      </c>
      <c r="E110" s="14">
        <v>1184040</v>
      </c>
      <c r="F110" s="14">
        <v>1190871</v>
      </c>
      <c r="G110" s="14">
        <v>1222749</v>
      </c>
      <c r="H110" s="14">
        <v>1136223</v>
      </c>
      <c r="I110" s="14">
        <v>1147608</v>
      </c>
      <c r="J110" s="14">
        <v>1207441.3500000001</v>
      </c>
      <c r="K110" s="14">
        <v>1170456.6599999999</v>
      </c>
      <c r="L110" s="14">
        <v>1218319.2000000002</v>
      </c>
      <c r="M110" s="14">
        <v>1279235.1599999999</v>
      </c>
      <c r="N110" s="14">
        <v>1150876.53</v>
      </c>
      <c r="O110" s="14">
        <v>1207441.3500000001</v>
      </c>
      <c r="P110" s="14">
        <v>1207441.3500000001</v>
      </c>
      <c r="Q110" s="14">
        <f t="shared" si="5"/>
        <v>14322702.6</v>
      </c>
      <c r="R110" s="20">
        <f ca="1">SUM(OFFSET(E110,,,,List!$D$2))</f>
        <v>7088932.3499999996</v>
      </c>
    </row>
    <row r="111" spans="1:18" x14ac:dyDescent="0.3">
      <c r="A111" t="s">
        <v>17</v>
      </c>
      <c r="B111" s="121" t="s">
        <v>43</v>
      </c>
      <c r="C111" s="119" t="s">
        <v>63</v>
      </c>
      <c r="D111" t="s">
        <v>94</v>
      </c>
      <c r="E111" s="14">
        <v>938020.5</v>
      </c>
      <c r="F111" s="14">
        <v>959652</v>
      </c>
      <c r="G111" s="14">
        <v>971451</v>
      </c>
      <c r="H111" s="14">
        <v>1030446</v>
      </c>
      <c r="I111" s="14">
        <v>1132704</v>
      </c>
      <c r="J111" s="14">
        <v>1030446</v>
      </c>
      <c r="K111" s="14">
        <v>989149.5</v>
      </c>
      <c r="L111" s="14">
        <v>979317</v>
      </c>
      <c r="M111" s="14">
        <v>938082.6</v>
      </c>
      <c r="N111" s="14">
        <v>881571.6</v>
      </c>
      <c r="O111" s="14">
        <v>917361.9</v>
      </c>
      <c r="P111" s="14">
        <v>907943.4</v>
      </c>
      <c r="Q111" s="14">
        <f t="shared" si="5"/>
        <v>11676145.5</v>
      </c>
      <c r="R111" s="20">
        <f ca="1">SUM(OFFSET(E111,,,,List!$D$2))</f>
        <v>6062719.5</v>
      </c>
    </row>
    <row r="112" spans="1:18" x14ac:dyDescent="0.3">
      <c r="A112" t="s">
        <v>17</v>
      </c>
      <c r="B112" s="121" t="s">
        <v>43</v>
      </c>
      <c r="C112" s="119" t="s">
        <v>63</v>
      </c>
      <c r="D112" t="s">
        <v>95</v>
      </c>
      <c r="E112" s="14">
        <v>614289.06000000006</v>
      </c>
      <c r="F112" s="14">
        <v>638561.88000000024</v>
      </c>
      <c r="G112" s="14">
        <v>623624.76</v>
      </c>
      <c r="H112" s="14">
        <v>580680.54000000015</v>
      </c>
      <c r="I112" s="14">
        <v>619890.4800000001</v>
      </c>
      <c r="J112" s="14">
        <v>576946.26</v>
      </c>
      <c r="K112" s="14">
        <v>588149.1</v>
      </c>
      <c r="L112" s="14">
        <v>491193.61199999996</v>
      </c>
      <c r="M112" s="14">
        <v>477291.90599999996</v>
      </c>
      <c r="N112" s="14">
        <v>463390.19999999995</v>
      </c>
      <c r="O112" s="14">
        <v>449488.49400000001</v>
      </c>
      <c r="P112" s="14">
        <v>444854.59199999995</v>
      </c>
      <c r="Q112" s="14">
        <f t="shared" si="5"/>
        <v>6568360.8839999996</v>
      </c>
      <c r="R112" s="20">
        <f ca="1">SUM(OFFSET(E112,,,,List!$D$2))</f>
        <v>3653992.9800000004</v>
      </c>
    </row>
    <row r="113" spans="1:18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20">
        <f ca="1">SUM(OFFSET(E113,,,,List!$D$2))</f>
        <v>0</v>
      </c>
    </row>
    <row r="114" spans="1:18" x14ac:dyDescent="0.3">
      <c r="A114" t="s">
        <v>18</v>
      </c>
      <c r="B114" s="121" t="s">
        <v>43</v>
      </c>
      <c r="C114" s="119" t="s">
        <v>87</v>
      </c>
      <c r="D114" t="s">
        <v>66</v>
      </c>
      <c r="E114" s="14">
        <v>639754.20000000007</v>
      </c>
      <c r="F114" s="14">
        <v>692021.70000000007</v>
      </c>
      <c r="G114" s="14">
        <v>683658.9</v>
      </c>
      <c r="H114" s="14">
        <v>669024</v>
      </c>
      <c r="I114" s="14">
        <v>671715.00000000012</v>
      </c>
      <c r="J114" s="14">
        <v>685377.00000000012</v>
      </c>
      <c r="K114" s="14">
        <v>630729</v>
      </c>
      <c r="L114" s="14">
        <v>592020</v>
      </c>
      <c r="M114" s="14">
        <v>592020</v>
      </c>
      <c r="N114" s="14">
        <v>598851</v>
      </c>
      <c r="O114" s="14">
        <v>651222.00000000012</v>
      </c>
      <c r="P114" s="14">
        <v>671715.00000000012</v>
      </c>
      <c r="Q114" s="14">
        <f t="shared" ref="Q114:Q123" si="6">SUM(E114:P114)</f>
        <v>7778107.8000000007</v>
      </c>
      <c r="R114" s="20">
        <f ca="1">SUM(OFFSET(E114,,,,List!$D$2))</f>
        <v>4041550.8000000003</v>
      </c>
    </row>
    <row r="115" spans="1:18" x14ac:dyDescent="0.3">
      <c r="A115" t="s">
        <v>18</v>
      </c>
      <c r="B115" s="121" t="s">
        <v>43</v>
      </c>
      <c r="C115" s="119" t="s">
        <v>87</v>
      </c>
      <c r="D115" t="s">
        <v>67</v>
      </c>
      <c r="E115" s="14">
        <v>530541</v>
      </c>
      <c r="F115" s="14">
        <v>521433</v>
      </c>
      <c r="G115" s="14">
        <v>507771</v>
      </c>
      <c r="H115" s="14">
        <v>491832</v>
      </c>
      <c r="I115" s="14">
        <v>512325</v>
      </c>
      <c r="J115" s="14">
        <v>487278</v>
      </c>
      <c r="K115" s="14">
        <v>437184.00000000006</v>
      </c>
      <c r="L115" s="14">
        <v>412137.00000000006</v>
      </c>
      <c r="M115" s="14">
        <v>382536.00000000006</v>
      </c>
      <c r="N115" s="14">
        <v>416691.00000000006</v>
      </c>
      <c r="O115" s="14">
        <v>400752.00000000006</v>
      </c>
      <c r="P115" s="14">
        <v>432630.00000000006</v>
      </c>
      <c r="Q115" s="14">
        <f t="shared" si="6"/>
        <v>5533110</v>
      </c>
      <c r="R115" s="20">
        <f ca="1">SUM(OFFSET(E115,,,,List!$D$2))</f>
        <v>3051180</v>
      </c>
    </row>
    <row r="116" spans="1:18" x14ac:dyDescent="0.3">
      <c r="A116" t="s">
        <v>18</v>
      </c>
      <c r="B116" s="121" t="s">
        <v>43</v>
      </c>
      <c r="C116" s="119" t="s">
        <v>87</v>
      </c>
      <c r="D116" t="s">
        <v>96</v>
      </c>
      <c r="E116" s="14">
        <v>421245.00000000006</v>
      </c>
      <c r="F116" s="14">
        <v>412137.00000000006</v>
      </c>
      <c r="G116" s="14">
        <v>400752.00000000006</v>
      </c>
      <c r="H116" s="14">
        <v>421245.00000000006</v>
      </c>
      <c r="I116" s="14">
        <v>446292.00000000006</v>
      </c>
      <c r="J116" s="14">
        <v>409860.00000000006</v>
      </c>
      <c r="K116" s="14">
        <v>373428.00000000006</v>
      </c>
      <c r="L116" s="14">
        <v>362043.00000000006</v>
      </c>
      <c r="M116" s="14">
        <v>380259.00000000006</v>
      </c>
      <c r="N116" s="14">
        <v>418968.00000000006</v>
      </c>
      <c r="O116" s="14">
        <v>409860.00000000006</v>
      </c>
      <c r="P116" s="14">
        <v>430353.00000000006</v>
      </c>
      <c r="Q116" s="14">
        <f t="shared" si="6"/>
        <v>4886442.0000000009</v>
      </c>
      <c r="R116" s="20">
        <f ca="1">SUM(OFFSET(E116,,,,List!$D$2))</f>
        <v>2511531.0000000005</v>
      </c>
    </row>
    <row r="117" spans="1:18" x14ac:dyDescent="0.3">
      <c r="A117" t="s">
        <v>18</v>
      </c>
      <c r="B117" s="121" t="s">
        <v>43</v>
      </c>
      <c r="C117" s="119" t="s">
        <v>87</v>
      </c>
      <c r="D117" t="s">
        <v>97</v>
      </c>
      <c r="E117" s="14">
        <v>1675296.1</v>
      </c>
      <c r="F117" s="14">
        <v>402475.2</v>
      </c>
      <c r="G117" s="14">
        <v>706656.6</v>
      </c>
      <c r="H117" s="14">
        <v>664842.6</v>
      </c>
      <c r="I117" s="14">
        <v>683658.9</v>
      </c>
      <c r="J117" s="14">
        <v>719200.79999999993</v>
      </c>
      <c r="K117" s="14">
        <v>761014.8</v>
      </c>
      <c r="L117" s="14">
        <v>815373</v>
      </c>
      <c r="M117" s="14">
        <v>742198.5</v>
      </c>
      <c r="N117" s="14">
        <v>742198.5</v>
      </c>
      <c r="O117" s="14">
        <v>800738.1</v>
      </c>
      <c r="P117" s="14">
        <v>871821.9</v>
      </c>
      <c r="Q117" s="14">
        <f t="shared" si="6"/>
        <v>9585475</v>
      </c>
      <c r="R117" s="20">
        <f ca="1">SUM(OFFSET(E117,,,,List!$D$2))</f>
        <v>4852130.2</v>
      </c>
    </row>
    <row r="118" spans="1:18" x14ac:dyDescent="0.3">
      <c r="A118" t="s">
        <v>18</v>
      </c>
      <c r="B118" s="121" t="s">
        <v>43</v>
      </c>
      <c r="C118" s="119" t="s">
        <v>87</v>
      </c>
      <c r="D118" t="s">
        <v>98</v>
      </c>
      <c r="E118" s="14">
        <v>892149.3</v>
      </c>
      <c r="F118" s="14">
        <v>627401.4</v>
      </c>
      <c r="G118" s="14">
        <v>905707.8</v>
      </c>
      <c r="H118" s="14">
        <v>843338.70000000007</v>
      </c>
      <c r="I118" s="14">
        <v>236065</v>
      </c>
      <c r="J118" s="14">
        <v>267555</v>
      </c>
      <c r="K118" s="14">
        <v>788980.5</v>
      </c>
      <c r="L118" s="14">
        <v>1796494.6</v>
      </c>
      <c r="M118" s="14">
        <v>773952.3</v>
      </c>
      <c r="N118" s="14">
        <v>751410</v>
      </c>
      <c r="O118" s="14">
        <v>728867.70000000007</v>
      </c>
      <c r="P118" s="14">
        <v>721353.6</v>
      </c>
      <c r="Q118" s="14">
        <f t="shared" si="6"/>
        <v>9333275.9000000004</v>
      </c>
      <c r="R118" s="20">
        <f ca="1">SUM(OFFSET(E118,,,,List!$D$2))</f>
        <v>3772217.2</v>
      </c>
    </row>
    <row r="119" spans="1:18" x14ac:dyDescent="0.3">
      <c r="A119" t="s">
        <v>18</v>
      </c>
      <c r="B119" s="121" t="s">
        <v>43</v>
      </c>
      <c r="C119" s="119" t="s">
        <v>87</v>
      </c>
      <c r="D119" t="s">
        <v>99</v>
      </c>
      <c r="E119" s="14">
        <v>765196.20000000007</v>
      </c>
      <c r="F119" s="14">
        <v>781921.8</v>
      </c>
      <c r="G119" s="14">
        <v>813282.3</v>
      </c>
      <c r="H119" s="14">
        <v>740107.8</v>
      </c>
      <c r="I119" s="14">
        <v>748470.6</v>
      </c>
      <c r="J119" s="14">
        <v>800738.1</v>
      </c>
      <c r="K119" s="14">
        <v>784012.5</v>
      </c>
      <c r="L119" s="14">
        <v>752652</v>
      </c>
      <c r="M119" s="14">
        <v>723382.2</v>
      </c>
      <c r="N119" s="14">
        <v>694112.4</v>
      </c>
      <c r="O119" s="14">
        <v>700384.5</v>
      </c>
      <c r="P119" s="14">
        <v>735926.4</v>
      </c>
      <c r="Q119" s="14">
        <f t="shared" si="6"/>
        <v>9040186.8000000007</v>
      </c>
      <c r="R119" s="20">
        <f ca="1">SUM(OFFSET(E119,,,,List!$D$2))</f>
        <v>4649716.8</v>
      </c>
    </row>
    <row r="120" spans="1:18" x14ac:dyDescent="0.3">
      <c r="A120" t="s">
        <v>18</v>
      </c>
      <c r="B120" s="121" t="s">
        <v>43</v>
      </c>
      <c r="C120" s="119" t="s">
        <v>87</v>
      </c>
      <c r="D120" t="s">
        <v>100</v>
      </c>
      <c r="E120" s="14">
        <v>359600.39999999997</v>
      </c>
      <c r="F120" s="14">
        <v>351237.60000000003</v>
      </c>
      <c r="G120" s="14">
        <v>338693.4</v>
      </c>
      <c r="H120" s="14">
        <v>321967.8</v>
      </c>
      <c r="I120" s="14">
        <v>313605</v>
      </c>
      <c r="J120" s="14">
        <v>284335.2</v>
      </c>
      <c r="K120" s="14">
        <v>305242.2</v>
      </c>
      <c r="L120" s="14">
        <v>309423.60000000003</v>
      </c>
      <c r="M120" s="14">
        <v>342874.8</v>
      </c>
      <c r="N120" s="14">
        <v>334512</v>
      </c>
      <c r="O120" s="14">
        <v>351237.60000000003</v>
      </c>
      <c r="P120" s="14">
        <v>334512</v>
      </c>
      <c r="Q120" s="14">
        <f t="shared" si="6"/>
        <v>3947241.6</v>
      </c>
      <c r="R120" s="20">
        <f ca="1">SUM(OFFSET(E120,,,,List!$D$2))</f>
        <v>1969439.4</v>
      </c>
    </row>
    <row r="121" spans="1:18" x14ac:dyDescent="0.3">
      <c r="A121" t="s">
        <v>18</v>
      </c>
      <c r="B121" s="121" t="s">
        <v>43</v>
      </c>
      <c r="C121" s="119" t="s">
        <v>87</v>
      </c>
      <c r="D121" t="s">
        <v>101</v>
      </c>
      <c r="E121" s="14">
        <v>1087164</v>
      </c>
      <c r="F121" s="14">
        <v>1093436.1000000001</v>
      </c>
      <c r="G121" s="14">
        <v>1122705.9000000001</v>
      </c>
      <c r="H121" s="14">
        <v>1043259.3</v>
      </c>
      <c r="I121" s="14">
        <v>300345</v>
      </c>
      <c r="J121" s="14">
        <v>1160338.5</v>
      </c>
      <c r="K121" s="14">
        <v>1124796.6000000001</v>
      </c>
      <c r="L121" s="14">
        <v>1170792.0000000002</v>
      </c>
      <c r="M121" s="14">
        <v>1229331.6000000001</v>
      </c>
      <c r="N121" s="14">
        <v>1105980.3</v>
      </c>
      <c r="O121" s="14">
        <v>1160338.5</v>
      </c>
      <c r="P121" s="14">
        <v>1160338.5</v>
      </c>
      <c r="Q121" s="14">
        <f t="shared" si="6"/>
        <v>12758826.300000001</v>
      </c>
      <c r="R121" s="20">
        <f ca="1">SUM(OFFSET(E121,,,,List!$D$2))</f>
        <v>5807248.7999999998</v>
      </c>
    </row>
    <row r="122" spans="1:18" x14ac:dyDescent="0.3">
      <c r="A122" t="s">
        <v>18</v>
      </c>
      <c r="B122" s="121" t="s">
        <v>43</v>
      </c>
      <c r="C122" s="119" t="s">
        <v>87</v>
      </c>
      <c r="D122" t="s">
        <v>102</v>
      </c>
      <c r="E122" s="14">
        <v>997263.9</v>
      </c>
      <c r="F122" s="14">
        <v>1020261.6</v>
      </c>
      <c r="G122" s="14">
        <v>1032805.8</v>
      </c>
      <c r="H122" s="14">
        <v>1095526.8</v>
      </c>
      <c r="I122" s="14">
        <v>1204243.2</v>
      </c>
      <c r="J122" s="14">
        <v>1095526.8</v>
      </c>
      <c r="K122" s="14">
        <v>1259864.1000000001</v>
      </c>
      <c r="L122" s="14">
        <v>1247340.6000000001</v>
      </c>
      <c r="M122" s="14">
        <v>1247340.6000000001</v>
      </c>
      <c r="N122" s="14">
        <v>1172199.6000000001</v>
      </c>
      <c r="O122" s="14">
        <v>1219788.9000000001</v>
      </c>
      <c r="P122" s="14">
        <v>1207265.4000000001</v>
      </c>
      <c r="Q122" s="14">
        <f t="shared" si="6"/>
        <v>13799427.299999999</v>
      </c>
      <c r="R122" s="20">
        <f ca="1">SUM(OFFSET(E122,,,,List!$D$2))</f>
        <v>6445628.0999999996</v>
      </c>
    </row>
    <row r="123" spans="1:18" x14ac:dyDescent="0.3">
      <c r="A123" t="s">
        <v>18</v>
      </c>
      <c r="B123" s="121" t="s">
        <v>43</v>
      </c>
      <c r="C123" s="119" t="s">
        <v>87</v>
      </c>
      <c r="D123" t="s">
        <v>103</v>
      </c>
      <c r="E123" s="14">
        <v>564029.04600000009</v>
      </c>
      <c r="F123" s="14">
        <v>586315.90800000005</v>
      </c>
      <c r="G123" s="14">
        <v>572600.91599999997</v>
      </c>
      <c r="H123" s="14">
        <v>533170.31400000001</v>
      </c>
      <c r="I123" s="14">
        <v>569172.16800000006</v>
      </c>
      <c r="J123" s="14">
        <v>529741.56599999999</v>
      </c>
      <c r="K123" s="14">
        <v>540027.81000000006</v>
      </c>
      <c r="L123" s="14">
        <v>545170.93200000003</v>
      </c>
      <c r="M123" s="14">
        <v>529741.56599999999</v>
      </c>
      <c r="N123" s="14">
        <v>514312.2</v>
      </c>
      <c r="O123" s="14">
        <v>498882.83400000003</v>
      </c>
      <c r="P123" s="14">
        <v>493739.71200000006</v>
      </c>
      <c r="Q123" s="14">
        <f t="shared" si="6"/>
        <v>6476904.9720000001</v>
      </c>
      <c r="R123" s="20">
        <f ca="1">SUM(OFFSET(E123,,,,List!$D$2))</f>
        <v>3355029.9180000005</v>
      </c>
    </row>
    <row r="124" spans="1:18" x14ac:dyDescent="0.3"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20"/>
    </row>
    <row r="125" spans="1:18" x14ac:dyDescent="0.3">
      <c r="A125" t="s">
        <v>17</v>
      </c>
      <c r="B125" s="121" t="s">
        <v>43</v>
      </c>
      <c r="C125" s="119" t="s">
        <v>87</v>
      </c>
      <c r="D125" t="s">
        <v>66</v>
      </c>
      <c r="E125" s="14">
        <v>607766.49</v>
      </c>
      <c r="F125" s="14">
        <v>657420.61499999999</v>
      </c>
      <c r="G125" s="14">
        <v>649475.95499999996</v>
      </c>
      <c r="H125" s="14">
        <v>635572.80000000005</v>
      </c>
      <c r="I125" s="14">
        <v>638129.25000000012</v>
      </c>
      <c r="J125" s="14">
        <v>651108.15000000014</v>
      </c>
      <c r="K125" s="14">
        <v>599192.55000000005</v>
      </c>
      <c r="L125" s="14">
        <v>562419</v>
      </c>
      <c r="M125" s="14">
        <v>538738.20000000007</v>
      </c>
      <c r="N125" s="14">
        <v>544954.41</v>
      </c>
      <c r="O125" s="14">
        <v>592612.02000000014</v>
      </c>
      <c r="P125" s="14">
        <v>611260.65000000014</v>
      </c>
      <c r="Q125" s="14"/>
      <c r="R125" s="20"/>
    </row>
    <row r="126" spans="1:18" x14ac:dyDescent="0.3">
      <c r="A126" t="s">
        <v>17</v>
      </c>
      <c r="B126" s="121" t="s">
        <v>43</v>
      </c>
      <c r="C126" s="119" t="s">
        <v>87</v>
      </c>
      <c r="D126" t="s">
        <v>67</v>
      </c>
      <c r="E126" s="14">
        <v>504013.95</v>
      </c>
      <c r="F126" s="14">
        <v>495361.35000000003</v>
      </c>
      <c r="G126" s="14">
        <v>482382.45</v>
      </c>
      <c r="H126" s="14">
        <v>467240.4</v>
      </c>
      <c r="I126" s="14">
        <v>486708.75</v>
      </c>
      <c r="J126" s="14">
        <v>462914.10000000003</v>
      </c>
      <c r="K126" s="14">
        <v>415324.80000000005</v>
      </c>
      <c r="L126" s="14">
        <v>391530.15000000008</v>
      </c>
      <c r="M126" s="14">
        <v>348107.76000000007</v>
      </c>
      <c r="N126" s="14">
        <v>379188.81000000006</v>
      </c>
      <c r="O126" s="14">
        <v>364684.32000000007</v>
      </c>
      <c r="P126" s="14">
        <v>393693.30000000005</v>
      </c>
      <c r="Q126" s="14">
        <f t="shared" ref="Q126:Q144" si="7">SUM(E126:P126)</f>
        <v>5191150.1399999997</v>
      </c>
      <c r="R126" s="20">
        <f ca="1">SUM(OFFSET(E126,,,,List!$D$2))</f>
        <v>2898621</v>
      </c>
    </row>
    <row r="127" spans="1:18" x14ac:dyDescent="0.3">
      <c r="A127" t="s">
        <v>17</v>
      </c>
      <c r="B127" s="121" t="s">
        <v>43</v>
      </c>
      <c r="C127" s="119" t="s">
        <v>87</v>
      </c>
      <c r="D127" t="s">
        <v>96</v>
      </c>
      <c r="E127" s="14">
        <v>436562.99999999994</v>
      </c>
      <c r="F127" s="14">
        <v>380259.00000000006</v>
      </c>
      <c r="G127" s="14">
        <v>341550.00000000006</v>
      </c>
      <c r="H127" s="14">
        <v>307395</v>
      </c>
      <c r="I127" s="14">
        <v>278021.7</v>
      </c>
      <c r="J127" s="14">
        <v>248193</v>
      </c>
      <c r="K127" s="14">
        <v>223146.00000000003</v>
      </c>
      <c r="L127" s="14">
        <v>200376.00000000003</v>
      </c>
      <c r="M127" s="14">
        <v>182160.00000000003</v>
      </c>
      <c r="N127" s="14">
        <v>163944.00000000003</v>
      </c>
      <c r="O127" s="14">
        <v>148005</v>
      </c>
      <c r="P127" s="14">
        <v>132066</v>
      </c>
      <c r="Q127" s="14">
        <f t="shared" si="7"/>
        <v>3041678.7</v>
      </c>
      <c r="R127" s="20">
        <f ca="1">SUM(OFFSET(E127,,,,List!$D$2))</f>
        <v>1991981.7</v>
      </c>
    </row>
    <row r="128" spans="1:18" x14ac:dyDescent="0.3">
      <c r="A128" t="s">
        <v>17</v>
      </c>
      <c r="B128" s="121" t="s">
        <v>43</v>
      </c>
      <c r="C128" s="119" t="s">
        <v>87</v>
      </c>
      <c r="D128" t="s">
        <v>97</v>
      </c>
      <c r="E128" s="14">
        <v>641844.9</v>
      </c>
      <c r="F128" s="14">
        <v>641844.9</v>
      </c>
      <c r="G128" s="14">
        <v>641844.9</v>
      </c>
      <c r="H128" s="14">
        <v>578295.9</v>
      </c>
      <c r="I128" s="14">
        <v>641844.9</v>
      </c>
      <c r="J128" s="14">
        <v>641844.9</v>
      </c>
      <c r="K128" s="14">
        <v>578295.9</v>
      </c>
      <c r="L128" s="14">
        <v>705393.90000000014</v>
      </c>
      <c r="M128" s="14">
        <v>641844.9</v>
      </c>
      <c r="N128" s="14">
        <v>724458.59999999986</v>
      </c>
      <c r="O128" s="14">
        <v>641844.9</v>
      </c>
      <c r="P128" s="14">
        <v>578295.9</v>
      </c>
      <c r="Q128" s="14">
        <f t="shared" si="7"/>
        <v>7657654.5000000009</v>
      </c>
      <c r="R128" s="20">
        <f ca="1">SUM(OFFSET(E128,,,,List!$D$2))</f>
        <v>3787520.4</v>
      </c>
    </row>
    <row r="129" spans="1:19" x14ac:dyDescent="0.3">
      <c r="A129" t="s">
        <v>17</v>
      </c>
      <c r="B129" s="121" t="s">
        <v>43</v>
      </c>
      <c r="C129" s="119" t="s">
        <v>87</v>
      </c>
      <c r="D129" t="s">
        <v>98</v>
      </c>
      <c r="E129" s="14">
        <v>981364.23000000021</v>
      </c>
      <c r="F129" s="14">
        <v>887756.76000000013</v>
      </c>
      <c r="G129" s="14">
        <v>996278.58000000019</v>
      </c>
      <c r="H129" s="14">
        <v>927672.57000000018</v>
      </c>
      <c r="I129" s="14">
        <v>990312.84000000008</v>
      </c>
      <c r="J129" s="14">
        <v>921706.83000000019</v>
      </c>
      <c r="K129" s="14">
        <v>867878.55000000016</v>
      </c>
      <c r="L129" s="14">
        <v>724810.08599999989</v>
      </c>
      <c r="M129" s="14">
        <v>704296.59299999999</v>
      </c>
      <c r="N129" s="14">
        <v>683783.1</v>
      </c>
      <c r="O129" s="14">
        <v>663269.60699999996</v>
      </c>
      <c r="P129" s="14">
        <v>656431.77600000007</v>
      </c>
      <c r="Q129" s="14">
        <f t="shared" si="7"/>
        <v>10005561.522000002</v>
      </c>
      <c r="R129" s="20">
        <f ca="1">SUM(OFFSET(E129,,,,List!$D$2))</f>
        <v>5705091.8100000005</v>
      </c>
    </row>
    <row r="130" spans="1:19" x14ac:dyDescent="0.3">
      <c r="A130" t="s">
        <v>17</v>
      </c>
      <c r="B130" s="121" t="s">
        <v>43</v>
      </c>
      <c r="C130" s="119" t="s">
        <v>87</v>
      </c>
      <c r="D130" t="s">
        <v>99</v>
      </c>
      <c r="E130" s="14">
        <v>834189.3</v>
      </c>
      <c r="F130" s="14">
        <v>850914.89999999991</v>
      </c>
      <c r="G130" s="14">
        <v>867640.5</v>
      </c>
      <c r="H130" s="14">
        <v>884366.1</v>
      </c>
      <c r="I130" s="14">
        <v>903182.4</v>
      </c>
      <c r="J130" s="14">
        <v>919908</v>
      </c>
      <c r="K130" s="14">
        <v>845781.3</v>
      </c>
      <c r="L130" s="14">
        <v>957540.6</v>
      </c>
      <c r="M130" s="14">
        <v>862734.6</v>
      </c>
      <c r="N130" s="14">
        <v>957540.6</v>
      </c>
      <c r="O130" s="14">
        <v>957540.6</v>
      </c>
      <c r="P130" s="14">
        <v>957540.6</v>
      </c>
      <c r="Q130" s="14">
        <f t="shared" si="7"/>
        <v>10798879.499999998</v>
      </c>
      <c r="R130" s="20">
        <f ca="1">SUM(OFFSET(E130,,,,List!$D$2))</f>
        <v>5260201.2</v>
      </c>
    </row>
    <row r="131" spans="1:19" x14ac:dyDescent="0.3">
      <c r="A131" t="s">
        <v>17</v>
      </c>
      <c r="B131" s="121" t="s">
        <v>43</v>
      </c>
      <c r="C131" s="119" t="s">
        <v>87</v>
      </c>
      <c r="D131" t="s">
        <v>100</v>
      </c>
      <c r="E131" s="14">
        <v>312694.2</v>
      </c>
      <c r="F131" s="14">
        <v>344655.00000000006</v>
      </c>
      <c r="G131" s="14">
        <v>312487.20000000007</v>
      </c>
      <c r="H131" s="14">
        <v>229811.4</v>
      </c>
      <c r="I131" s="14">
        <v>252747</v>
      </c>
      <c r="J131" s="14">
        <v>225174.60000000003</v>
      </c>
      <c r="K131" s="14">
        <v>183981.6</v>
      </c>
      <c r="L131" s="14">
        <v>167256</v>
      </c>
      <c r="M131" s="14">
        <v>150530.4</v>
      </c>
      <c r="N131" s="14">
        <v>120556.8</v>
      </c>
      <c r="O131" s="14">
        <v>121260.6</v>
      </c>
      <c r="P131" s="14">
        <v>119480.40000000001</v>
      </c>
      <c r="Q131" s="14">
        <f t="shared" si="7"/>
        <v>2540635.2000000002</v>
      </c>
      <c r="R131" s="20">
        <f ca="1">SUM(OFFSET(E131,,,,List!$D$2))</f>
        <v>1677569.4000000001</v>
      </c>
      <c r="S131" s="20"/>
    </row>
    <row r="132" spans="1:19" x14ac:dyDescent="0.3">
      <c r="A132" t="s">
        <v>17</v>
      </c>
      <c r="B132" s="121" t="s">
        <v>43</v>
      </c>
      <c r="C132" s="119" t="s">
        <v>87</v>
      </c>
      <c r="D132" t="s">
        <v>101</v>
      </c>
      <c r="E132" s="14">
        <v>1195880.4000000001</v>
      </c>
      <c r="F132" s="14">
        <v>1202779.71</v>
      </c>
      <c r="G132" s="14">
        <v>1234976.4900000002</v>
      </c>
      <c r="H132" s="14">
        <v>1147585.23</v>
      </c>
      <c r="I132" s="14">
        <v>1159084.08</v>
      </c>
      <c r="J132" s="14">
        <v>1219515.7634999999</v>
      </c>
      <c r="K132" s="14">
        <v>1182161.2265999999</v>
      </c>
      <c r="L132" s="14">
        <v>1230502.3920000005</v>
      </c>
      <c r="M132" s="14">
        <v>1292027.5115999999</v>
      </c>
      <c r="N132" s="14">
        <v>1162385.2952999999</v>
      </c>
      <c r="O132" s="14">
        <v>1219515.7634999999</v>
      </c>
      <c r="P132" s="14">
        <v>1219515.7634999999</v>
      </c>
      <c r="Q132" s="14">
        <f t="shared" si="7"/>
        <v>14465929.625999998</v>
      </c>
      <c r="R132" s="20">
        <f ca="1">SUM(OFFSET(E132,,,,List!$D$2))</f>
        <v>7159821.6734999996</v>
      </c>
      <c r="S132" s="20"/>
    </row>
    <row r="133" spans="1:19" x14ac:dyDescent="0.3">
      <c r="A133" t="s">
        <v>17</v>
      </c>
      <c r="B133" s="121" t="s">
        <v>43</v>
      </c>
      <c r="C133" s="119" t="s">
        <v>87</v>
      </c>
      <c r="D133" t="s">
        <v>102</v>
      </c>
      <c r="E133" s="14">
        <v>1026533.7000000001</v>
      </c>
      <c r="F133" s="14">
        <v>1026533.7000000001</v>
      </c>
      <c r="G133" s="14">
        <v>1026533.7000000001</v>
      </c>
      <c r="H133" s="14">
        <v>1026533.7000000001</v>
      </c>
      <c r="I133" s="14">
        <v>1026533.7000000001</v>
      </c>
      <c r="J133" s="14">
        <v>924896.70000000007</v>
      </c>
      <c r="K133" s="14">
        <v>1158661.8</v>
      </c>
      <c r="L133" s="14">
        <v>1128170.7</v>
      </c>
      <c r="M133" s="14">
        <v>1229807.7</v>
      </c>
      <c r="N133" s="14">
        <v>1229807.7</v>
      </c>
      <c r="O133" s="14">
        <v>924896.70000000007</v>
      </c>
      <c r="P133" s="14">
        <v>1128170.7</v>
      </c>
      <c r="Q133" s="14">
        <f t="shared" si="7"/>
        <v>12857080.499999998</v>
      </c>
      <c r="R133" s="20">
        <f ca="1">SUM(OFFSET(E133,,,,List!$D$2))</f>
        <v>6057565.2000000002</v>
      </c>
      <c r="S133" s="20"/>
    </row>
    <row r="134" spans="1:19" x14ac:dyDescent="0.3">
      <c r="A134" t="s">
        <v>17</v>
      </c>
      <c r="B134" s="121" t="s">
        <v>43</v>
      </c>
      <c r="C134" s="119" t="s">
        <v>87</v>
      </c>
      <c r="D134" t="s">
        <v>103</v>
      </c>
      <c r="E134" s="14">
        <v>573667.38</v>
      </c>
      <c r="F134" s="14">
        <v>585280.07999999996</v>
      </c>
      <c r="G134" s="14">
        <v>596892.78</v>
      </c>
      <c r="H134" s="14">
        <v>608505.4800000001</v>
      </c>
      <c r="I134" s="14">
        <v>620118.18000000005</v>
      </c>
      <c r="J134" s="14">
        <v>689321.17799999996</v>
      </c>
      <c r="K134" s="14">
        <v>677316.42</v>
      </c>
      <c r="L134" s="14">
        <v>691934.76</v>
      </c>
      <c r="M134" s="14">
        <v>704116.7100000002</v>
      </c>
      <c r="N134" s="14">
        <v>718735.05000000016</v>
      </c>
      <c r="O134" s="14">
        <v>733353.39000000025</v>
      </c>
      <c r="P134" s="14">
        <v>775170.70199999993</v>
      </c>
      <c r="Q134" s="14">
        <f t="shared" si="7"/>
        <v>7974412.1100000003</v>
      </c>
      <c r="R134" s="20">
        <f ca="1">SUM(OFFSET(E134,,,,List!$D$2))</f>
        <v>3673785.0780000002</v>
      </c>
      <c r="S134" s="20"/>
    </row>
    <row r="135" spans="1:19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20">
        <f ca="1">SUM(OFFSET(E135,,,,List!$D$2))</f>
        <v>0</v>
      </c>
      <c r="S135" s="20"/>
    </row>
    <row r="136" spans="1:19" x14ac:dyDescent="0.3">
      <c r="A136" t="s">
        <v>18</v>
      </c>
      <c r="B136" s="121" t="s">
        <v>43</v>
      </c>
      <c r="C136" s="119" t="s">
        <v>147</v>
      </c>
      <c r="D136" t="s">
        <v>68</v>
      </c>
      <c r="E136" s="14">
        <v>646151.74199999997</v>
      </c>
      <c r="F136" s="14">
        <v>698941.91700000002</v>
      </c>
      <c r="G136" s="14">
        <v>690495.48899999994</v>
      </c>
      <c r="H136" s="14">
        <v>675714.24</v>
      </c>
      <c r="I136" s="14">
        <v>738886.50000000023</v>
      </c>
      <c r="J136" s="14">
        <v>753914.70000000019</v>
      </c>
      <c r="K136" s="14">
        <v>693801.90000000014</v>
      </c>
      <c r="L136" s="14">
        <v>657142.20000000007</v>
      </c>
      <c r="M136" s="14">
        <v>674902.79999999993</v>
      </c>
      <c r="N136" s="14">
        <v>658736.10000000009</v>
      </c>
      <c r="O136" s="14">
        <v>716344.20000000019</v>
      </c>
      <c r="P136" s="14">
        <v>738886.50000000023</v>
      </c>
      <c r="Q136" s="14">
        <f t="shared" si="7"/>
        <v>8343918.2880000016</v>
      </c>
      <c r="R136" s="20">
        <f ca="1">SUM(OFFSET(E136,,,,List!$D$2))</f>
        <v>4204104.5880000005</v>
      </c>
      <c r="S136" s="20"/>
    </row>
    <row r="137" spans="1:19" x14ac:dyDescent="0.3">
      <c r="A137" t="s">
        <v>18</v>
      </c>
      <c r="B137" s="121" t="s">
        <v>43</v>
      </c>
      <c r="C137" s="119" t="s">
        <v>147</v>
      </c>
      <c r="D137" t="s">
        <v>148</v>
      </c>
      <c r="E137" s="14">
        <v>583595.1</v>
      </c>
      <c r="F137" s="14">
        <v>573576.30000000005</v>
      </c>
      <c r="G137" s="14">
        <v>563625.81000000006</v>
      </c>
      <c r="H137" s="14">
        <v>541015.20000000007</v>
      </c>
      <c r="I137" s="14">
        <v>568680.75</v>
      </c>
      <c r="J137" s="14">
        <v>555496.91999999993</v>
      </c>
      <c r="K137" s="14">
        <v>485274.24000000011</v>
      </c>
      <c r="L137" s="14">
        <v>453350.70000000013</v>
      </c>
      <c r="M137" s="14">
        <v>420789.60000000009</v>
      </c>
      <c r="N137" s="14">
        <v>462527.01000000007</v>
      </c>
      <c r="O137" s="14">
        <v>440827.20000000013</v>
      </c>
      <c r="P137" s="14">
        <v>493198.2</v>
      </c>
      <c r="Q137" s="14">
        <f t="shared" si="7"/>
        <v>6141957.0300000012</v>
      </c>
      <c r="R137" s="20">
        <f ca="1">SUM(OFFSET(E137,,,,List!$D$2))</f>
        <v>3385990.08</v>
      </c>
      <c r="S137" s="20"/>
    </row>
    <row r="138" spans="1:19" x14ac:dyDescent="0.3">
      <c r="A138" t="s">
        <v>18</v>
      </c>
      <c r="B138" s="121" t="s">
        <v>43</v>
      </c>
      <c r="C138" s="119" t="s">
        <v>147</v>
      </c>
      <c r="D138" t="s">
        <v>69</v>
      </c>
      <c r="E138" s="14">
        <v>480219.3</v>
      </c>
      <c r="F138" s="14">
        <v>453350.70000000013</v>
      </c>
      <c r="G138" s="14">
        <v>440827.20000000013</v>
      </c>
      <c r="H138" s="14">
        <v>463369.50000000012</v>
      </c>
      <c r="I138" s="14">
        <v>495384.12000000017</v>
      </c>
      <c r="J138" s="14">
        <v>450846.00000000012</v>
      </c>
      <c r="K138" s="14">
        <v>410770.8000000001</v>
      </c>
      <c r="L138" s="14">
        <v>398247.3000000001</v>
      </c>
      <c r="M138" s="14">
        <v>422087.49000000011</v>
      </c>
      <c r="N138" s="14">
        <v>460864.8000000001</v>
      </c>
      <c r="O138" s="14">
        <v>381169.80000000005</v>
      </c>
      <c r="P138" s="14">
        <v>473388.3000000001</v>
      </c>
      <c r="Q138" s="14">
        <f t="shared" si="7"/>
        <v>5330525.3100000005</v>
      </c>
      <c r="R138" s="20">
        <f ca="1">SUM(OFFSET(E138,,,,List!$D$2))</f>
        <v>2783996.8200000003</v>
      </c>
      <c r="S138" s="20"/>
    </row>
    <row r="139" spans="1:19" x14ac:dyDescent="0.3">
      <c r="A139" t="s">
        <v>18</v>
      </c>
      <c r="B139" s="121" t="s">
        <v>43</v>
      </c>
      <c r="C139" s="119" t="s">
        <v>147</v>
      </c>
      <c r="D139" t="s">
        <v>105</v>
      </c>
      <c r="E139" s="14">
        <v>682049.0610000001</v>
      </c>
      <c r="F139" s="14">
        <v>709499.95200000005</v>
      </c>
      <c r="G139" s="14">
        <v>713723.16599999997</v>
      </c>
      <c r="H139" s="14">
        <v>605006.76600000006</v>
      </c>
      <c r="I139" s="14">
        <v>690495.48899999994</v>
      </c>
      <c r="J139" s="14">
        <v>726392.80799999996</v>
      </c>
      <c r="K139" s="14">
        <v>692523.46799999999</v>
      </c>
      <c r="L139" s="14">
        <v>905064.03</v>
      </c>
      <c r="M139" s="14">
        <v>749620.48499999999</v>
      </c>
      <c r="N139" s="14">
        <v>846106.29</v>
      </c>
      <c r="O139" s="14">
        <v>888819.29100000008</v>
      </c>
      <c r="P139" s="14">
        <v>793357.92900000012</v>
      </c>
      <c r="Q139" s="14">
        <f t="shared" si="7"/>
        <v>9002658.7350000013</v>
      </c>
      <c r="R139" s="20">
        <f ca="1">SUM(OFFSET(E139,,,,List!$D$2))</f>
        <v>4127167.2420000006</v>
      </c>
      <c r="S139" s="20"/>
    </row>
    <row r="140" spans="1:19" x14ac:dyDescent="0.3">
      <c r="A140" t="s">
        <v>18</v>
      </c>
      <c r="B140" s="121" t="s">
        <v>43</v>
      </c>
      <c r="C140" s="119" t="s">
        <v>147</v>
      </c>
      <c r="D140" t="s">
        <v>70</v>
      </c>
      <c r="E140" s="14">
        <v>990285.72300000023</v>
      </c>
      <c r="F140" s="14">
        <v>1057237.5960000001</v>
      </c>
      <c r="G140" s="14">
        <v>1186477.2180000001</v>
      </c>
      <c r="H140" s="14">
        <v>1104773.6970000002</v>
      </c>
      <c r="I140" s="14">
        <v>1179372.564</v>
      </c>
      <c r="J140" s="14">
        <v>1097669.0430000001</v>
      </c>
      <c r="K140" s="14">
        <v>733751.86500000011</v>
      </c>
      <c r="L140" s="14">
        <v>963758.46600000001</v>
      </c>
      <c r="M140" s="14">
        <v>936482.28300000005</v>
      </c>
      <c r="N140" s="14">
        <v>698811.3</v>
      </c>
      <c r="O140" s="14">
        <v>881929.91700000002</v>
      </c>
      <c r="P140" s="14">
        <v>872837.85600000003</v>
      </c>
      <c r="Q140" s="14">
        <f t="shared" si="7"/>
        <v>11703387.528000003</v>
      </c>
      <c r="R140" s="20">
        <f ca="1">SUM(OFFSET(E140,,,,List!$D$2))</f>
        <v>6615815.8410000019</v>
      </c>
      <c r="S140" s="20"/>
    </row>
    <row r="141" spans="1:19" x14ac:dyDescent="0.3">
      <c r="A141" t="s">
        <v>18</v>
      </c>
      <c r="B141" s="121" t="s">
        <v>43</v>
      </c>
      <c r="C141" s="119" t="s">
        <v>147</v>
      </c>
      <c r="D141" t="s">
        <v>106</v>
      </c>
      <c r="E141" s="14">
        <v>772848.16200000001</v>
      </c>
      <c r="F141" s="14">
        <v>789741.01800000004</v>
      </c>
      <c r="G141" s="14">
        <v>821415.12300000002</v>
      </c>
      <c r="H141" s="14">
        <v>688300.25400000007</v>
      </c>
      <c r="I141" s="14">
        <v>696077.65800000005</v>
      </c>
      <c r="J141" s="14">
        <v>744686.43299999996</v>
      </c>
      <c r="K141" s="14">
        <v>713451.375</v>
      </c>
      <c r="L141" s="14">
        <v>760178.52</v>
      </c>
      <c r="M141" s="14">
        <v>658277.80199999991</v>
      </c>
      <c r="N141" s="14">
        <v>770464.76400000008</v>
      </c>
      <c r="O141" s="14">
        <v>707388.34500000009</v>
      </c>
      <c r="P141" s="14">
        <v>743285.66399999999</v>
      </c>
      <c r="Q141" s="14">
        <f t="shared" si="7"/>
        <v>8866115.1180000026</v>
      </c>
      <c r="R141" s="20">
        <f ca="1">SUM(OFFSET(E141,,,,List!$D$2))</f>
        <v>4513068.648000001</v>
      </c>
      <c r="S141" s="20"/>
    </row>
    <row r="142" spans="1:19" x14ac:dyDescent="0.3">
      <c r="A142" t="s">
        <v>18</v>
      </c>
      <c r="B142" s="121" t="s">
        <v>43</v>
      </c>
      <c r="C142" s="119" t="s">
        <v>147</v>
      </c>
      <c r="D142" t="s">
        <v>107</v>
      </c>
      <c r="E142" s="14">
        <v>327236.364</v>
      </c>
      <c r="F142" s="14">
        <v>389873.73600000003</v>
      </c>
      <c r="G142" s="14">
        <v>375949.67400000006</v>
      </c>
      <c r="H142" s="14">
        <v>357384.25800000003</v>
      </c>
      <c r="I142" s="14">
        <v>348101.55000000005</v>
      </c>
      <c r="J142" s="14">
        <v>315612.07200000004</v>
      </c>
      <c r="K142" s="14">
        <v>308294.62200000003</v>
      </c>
      <c r="L142" s="14">
        <v>343460.19600000005</v>
      </c>
      <c r="M142" s="14">
        <v>346303.54800000001</v>
      </c>
      <c r="N142" s="14">
        <v>304405.92</v>
      </c>
      <c r="O142" s="14">
        <v>389873.73600000003</v>
      </c>
      <c r="P142" s="14">
        <v>371308.32000000007</v>
      </c>
      <c r="Q142" s="14">
        <f t="shared" si="7"/>
        <v>4177803.9960000003</v>
      </c>
      <c r="R142" s="20">
        <f ca="1">SUM(OFFSET(E142,,,,List!$D$2))</f>
        <v>2114157.6540000001</v>
      </c>
      <c r="S142" s="20"/>
    </row>
    <row r="143" spans="1:19" x14ac:dyDescent="0.3">
      <c r="A143" t="s">
        <v>18</v>
      </c>
      <c r="B143" s="121" t="s">
        <v>43</v>
      </c>
      <c r="C143" s="119" t="s">
        <v>147</v>
      </c>
      <c r="D143" t="s">
        <v>108</v>
      </c>
      <c r="E143" s="14">
        <v>1098035.6400000001</v>
      </c>
      <c r="F143" s="14">
        <v>1104370.4610000001</v>
      </c>
      <c r="G143" s="14">
        <v>933932.95900000003</v>
      </c>
      <c r="H143" s="14">
        <v>1553691.8929999999</v>
      </c>
      <c r="I143" s="14">
        <v>979952.9040000001</v>
      </c>
      <c r="J143" s="14">
        <v>1671941.885</v>
      </c>
      <c r="K143" s="14">
        <v>1136044.5660000001</v>
      </c>
      <c r="L143" s="14">
        <v>1182499.9200000004</v>
      </c>
      <c r="M143" s="14">
        <v>1241624.916</v>
      </c>
      <c r="N143" s="14">
        <v>1117040.1029999999</v>
      </c>
      <c r="O143" s="14">
        <v>1171941.885</v>
      </c>
      <c r="P143" s="14">
        <v>1079114.8049999999</v>
      </c>
      <c r="Q143" s="14">
        <f t="shared" si="7"/>
        <v>14270191.936999999</v>
      </c>
      <c r="R143" s="20">
        <f ca="1">SUM(OFFSET(E143,,,,List!$D$2))</f>
        <v>7341925.7420000006</v>
      </c>
      <c r="S143" s="20"/>
    </row>
    <row r="144" spans="1:19" x14ac:dyDescent="0.3">
      <c r="A144" t="s">
        <v>18</v>
      </c>
      <c r="B144" s="121" t="s">
        <v>43</v>
      </c>
      <c r="C144" s="119" t="s">
        <v>147</v>
      </c>
      <c r="D144" t="s">
        <v>109</v>
      </c>
      <c r="E144" s="14">
        <v>1007236.539</v>
      </c>
      <c r="F144" s="14">
        <v>1030464.216</v>
      </c>
      <c r="G144" s="14">
        <v>1043133.8580000001</v>
      </c>
      <c r="H144" s="14">
        <v>1106482.068</v>
      </c>
      <c r="I144" s="14">
        <v>1216285.632</v>
      </c>
      <c r="J144" s="14">
        <v>996929.38800000004</v>
      </c>
      <c r="K144" s="14">
        <v>1436245.074</v>
      </c>
      <c r="L144" s="14">
        <v>1384548.0660000003</v>
      </c>
      <c r="M144" s="14">
        <v>1160026.7580000001</v>
      </c>
      <c r="N144" s="14">
        <v>1301141.5560000001</v>
      </c>
      <c r="O144" s="14">
        <v>1110007.8990000002</v>
      </c>
      <c r="P144" s="14">
        <v>1122756.8220000002</v>
      </c>
      <c r="Q144" s="14">
        <f t="shared" si="7"/>
        <v>13915257.876</v>
      </c>
      <c r="R144" s="20">
        <f ca="1">SUM(OFFSET(E144,,,,List!$D$2))</f>
        <v>6400531.7010000004</v>
      </c>
      <c r="S144" s="20"/>
    </row>
    <row r="145" spans="1:19" x14ac:dyDescent="0.3">
      <c r="A145" t="s">
        <v>18</v>
      </c>
      <c r="B145" s="121" t="s">
        <v>43</v>
      </c>
      <c r="C145" s="119" t="s">
        <v>147</v>
      </c>
      <c r="D145" t="s">
        <v>110</v>
      </c>
      <c r="E145" s="14">
        <v>341024.53050000005</v>
      </c>
      <c r="F145" s="14">
        <v>354749.97600000002</v>
      </c>
      <c r="G145" s="14">
        <v>356861.58299999998</v>
      </c>
      <c r="H145" s="14">
        <v>302503.38300000003</v>
      </c>
      <c r="I145" s="14">
        <v>345247.74449999997</v>
      </c>
      <c r="J145" s="14">
        <v>363196.40399999998</v>
      </c>
      <c r="K145" s="14">
        <v>346261.734</v>
      </c>
      <c r="L145" s="14">
        <v>452532.01500000001</v>
      </c>
      <c r="M145" s="14">
        <v>374810.24249999999</v>
      </c>
      <c r="N145" s="14">
        <v>423053.14500000002</v>
      </c>
      <c r="O145" s="14">
        <v>444409.64550000004</v>
      </c>
      <c r="P145" s="14">
        <v>396678.96450000006</v>
      </c>
      <c r="Q145" s="14">
        <f t="shared" ref="Q145" si="8">SUM(E145:P145)</f>
        <v>4501329.3675000006</v>
      </c>
      <c r="R145" s="20">
        <f ca="1">SUM(OFFSET(E145,,,,List!$D$2))</f>
        <v>2063583.6210000003</v>
      </c>
      <c r="S145" s="20"/>
    </row>
    <row r="146" spans="1:19" x14ac:dyDescent="0.3"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20">
        <f ca="1">SUM(OFFSET(E146,,,,List!$D$2))</f>
        <v>0</v>
      </c>
      <c r="S146" s="20"/>
    </row>
    <row r="147" spans="1:19" x14ac:dyDescent="0.3">
      <c r="A147" t="s">
        <v>17</v>
      </c>
      <c r="B147" s="121" t="s">
        <v>43</v>
      </c>
      <c r="C147" s="119" t="s">
        <v>147</v>
      </c>
      <c r="D147" t="s">
        <v>68</v>
      </c>
      <c r="E147" s="14">
        <v>498631.95</v>
      </c>
      <c r="F147" s="14">
        <v>510130.8</v>
      </c>
      <c r="G147" s="14">
        <v>516402.9</v>
      </c>
      <c r="H147" s="14">
        <v>547763.4</v>
      </c>
      <c r="I147" s="14">
        <v>602121.6</v>
      </c>
      <c r="J147" s="14">
        <v>547763.4</v>
      </c>
      <c r="K147" s="14">
        <v>629932.05000000005</v>
      </c>
      <c r="L147" s="14">
        <v>623670.30000000005</v>
      </c>
      <c r="M147" s="14">
        <v>623670.30000000005</v>
      </c>
      <c r="N147" s="14">
        <v>586099.80000000005</v>
      </c>
      <c r="O147" s="14">
        <v>609894.45000000007</v>
      </c>
      <c r="P147" s="14">
        <v>603632.70000000007</v>
      </c>
      <c r="Q147" s="14">
        <f t="shared" ref="Q147:Q155" si="9">SUM(E147:P147)</f>
        <v>6899713.6499999994</v>
      </c>
      <c r="R147" s="20">
        <f ca="1">SUM(OFFSET(E147,,,,List!$D$2))</f>
        <v>3222814.05</v>
      </c>
      <c r="S147" s="20"/>
    </row>
    <row r="148" spans="1:19" x14ac:dyDescent="0.3">
      <c r="A148" t="s">
        <v>17</v>
      </c>
      <c r="B148" s="121" t="s">
        <v>43</v>
      </c>
      <c r="C148" s="119" t="s">
        <v>147</v>
      </c>
      <c r="D148" t="s">
        <v>148</v>
      </c>
      <c r="E148" s="14">
        <v>525235.59</v>
      </c>
      <c r="F148" s="14">
        <v>516218.67000000004</v>
      </c>
      <c r="G148" s="14">
        <v>507263.22900000005</v>
      </c>
      <c r="H148" s="14">
        <v>486913.68000000005</v>
      </c>
      <c r="I148" s="14">
        <v>511812.67499999999</v>
      </c>
      <c r="J148" s="14">
        <v>499947.22799999994</v>
      </c>
      <c r="K148" s="14">
        <v>436746.81600000011</v>
      </c>
      <c r="L148" s="14">
        <v>417082.64400000015</v>
      </c>
      <c r="M148" s="14">
        <v>387126.43200000009</v>
      </c>
      <c r="N148" s="14">
        <v>425524.84920000011</v>
      </c>
      <c r="O148" s="14">
        <v>405561.02400000009</v>
      </c>
      <c r="P148" s="14">
        <v>473470.272</v>
      </c>
      <c r="Q148" s="14">
        <f t="shared" si="9"/>
        <v>5592903.1092000008</v>
      </c>
      <c r="R148" s="20">
        <f ca="1">SUM(OFFSET(E148,,,,List!$D$2))</f>
        <v>3047391.0720000002</v>
      </c>
      <c r="S148" s="20"/>
    </row>
    <row r="149" spans="1:19" x14ac:dyDescent="0.3">
      <c r="A149" t="s">
        <v>17</v>
      </c>
      <c r="B149" s="121" t="s">
        <v>43</v>
      </c>
      <c r="C149" s="119" t="s">
        <v>147</v>
      </c>
      <c r="D149" t="s">
        <v>69</v>
      </c>
      <c r="E149" s="14">
        <v>432197.37</v>
      </c>
      <c r="F149" s="14">
        <v>408015.63000000012</v>
      </c>
      <c r="G149" s="14">
        <v>396744.4800000001</v>
      </c>
      <c r="H149" s="14">
        <v>417032.5500000001</v>
      </c>
      <c r="I149" s="14">
        <v>445845.70800000016</v>
      </c>
      <c r="J149" s="14">
        <v>405761.40000000014</v>
      </c>
      <c r="K149" s="14">
        <v>369693.72000000009</v>
      </c>
      <c r="L149" s="14">
        <v>366387.51600000012</v>
      </c>
      <c r="M149" s="14">
        <v>388320.49080000009</v>
      </c>
      <c r="N149" s="14">
        <v>423995.6160000001</v>
      </c>
      <c r="O149" s="14">
        <v>350676.21600000007</v>
      </c>
      <c r="P149" s="14">
        <v>454452.7680000001</v>
      </c>
      <c r="Q149" s="14">
        <f t="shared" si="9"/>
        <v>4859123.4648000011</v>
      </c>
      <c r="R149" s="20">
        <f ca="1">SUM(OFFSET(E149,,,,List!$D$2))</f>
        <v>2505597.1380000003</v>
      </c>
      <c r="S149" s="20"/>
    </row>
    <row r="150" spans="1:19" x14ac:dyDescent="0.3">
      <c r="A150" t="s">
        <v>17</v>
      </c>
      <c r="B150" s="121" t="s">
        <v>43</v>
      </c>
      <c r="C150" s="119" t="s">
        <v>147</v>
      </c>
      <c r="D150" t="s">
        <v>105</v>
      </c>
      <c r="E150" s="14">
        <v>613844.15490000008</v>
      </c>
      <c r="F150" s="14">
        <v>638549.95680000004</v>
      </c>
      <c r="G150" s="14">
        <v>642350.84939999995</v>
      </c>
      <c r="H150" s="14">
        <v>544506.08940000006</v>
      </c>
      <c r="I150" s="14">
        <v>621445.94010000001</v>
      </c>
      <c r="J150" s="14">
        <v>653753.52720000001</v>
      </c>
      <c r="K150" s="14">
        <v>623271.12120000005</v>
      </c>
      <c r="L150" s="14">
        <v>832658.90760000015</v>
      </c>
      <c r="M150" s="14">
        <v>689650.84620000015</v>
      </c>
      <c r="N150" s="14">
        <v>778417.7868</v>
      </c>
      <c r="O150" s="14">
        <v>817713.7477200001</v>
      </c>
      <c r="P150" s="14">
        <v>761623.61184000003</v>
      </c>
      <c r="Q150" s="14">
        <f t="shared" si="9"/>
        <v>8217786.539160002</v>
      </c>
      <c r="R150" s="20">
        <f ca="1">SUM(OFFSET(E150,,,,List!$D$2))</f>
        <v>3714450.5178</v>
      </c>
      <c r="S150" s="20"/>
    </row>
    <row r="151" spans="1:19" x14ac:dyDescent="0.3">
      <c r="A151" t="s">
        <v>17</v>
      </c>
      <c r="B151" s="121" t="s">
        <v>43</v>
      </c>
      <c r="C151" s="119" t="s">
        <v>147</v>
      </c>
      <c r="D151" t="s">
        <v>70</v>
      </c>
      <c r="E151" s="14">
        <v>891257.15070000023</v>
      </c>
      <c r="F151" s="14">
        <v>951513.83640000015</v>
      </c>
      <c r="G151" s="14">
        <v>1567829.4961999999</v>
      </c>
      <c r="H151" s="14">
        <v>994296.32730000012</v>
      </c>
      <c r="I151" s="14">
        <v>1061435.3075999999</v>
      </c>
      <c r="J151" s="14">
        <v>987902.13870000013</v>
      </c>
      <c r="K151" s="14">
        <v>660376.67850000015</v>
      </c>
      <c r="L151" s="14">
        <v>886657.78871999995</v>
      </c>
      <c r="M151" s="14">
        <v>861563.70036000002</v>
      </c>
      <c r="N151" s="14">
        <v>642906.39600000007</v>
      </c>
      <c r="O151" s="14">
        <v>811375.52364000014</v>
      </c>
      <c r="P151" s="14">
        <v>837924.34175999998</v>
      </c>
      <c r="Q151" s="14">
        <f t="shared" si="9"/>
        <v>11155038.68588</v>
      </c>
      <c r="R151" s="20">
        <f ca="1">SUM(OFFSET(E151,,,,List!$D$2))</f>
        <v>6454234.2569000004</v>
      </c>
      <c r="S151" s="20"/>
    </row>
    <row r="152" spans="1:19" x14ac:dyDescent="0.3">
      <c r="A152" t="s">
        <v>17</v>
      </c>
      <c r="B152" s="121" t="s">
        <v>43</v>
      </c>
      <c r="C152" s="119" t="s">
        <v>147</v>
      </c>
      <c r="D152" t="s">
        <v>106</v>
      </c>
      <c r="E152" s="14">
        <v>495142.86150000012</v>
      </c>
      <c r="F152" s="14">
        <v>528618.79800000007</v>
      </c>
      <c r="G152" s="14">
        <v>593238.60900000005</v>
      </c>
      <c r="H152" s="14">
        <v>1552386.8485000001</v>
      </c>
      <c r="I152" s="14">
        <v>589686.28200000001</v>
      </c>
      <c r="J152" s="14">
        <v>548834.52150000003</v>
      </c>
      <c r="K152" s="14">
        <v>366875.93250000005</v>
      </c>
      <c r="L152" s="14">
        <v>481879.23300000001</v>
      </c>
      <c r="M152" s="14">
        <v>468241.14150000003</v>
      </c>
      <c r="N152" s="14">
        <v>349405.65</v>
      </c>
      <c r="O152" s="14">
        <v>440964.95850000001</v>
      </c>
      <c r="P152" s="14">
        <v>436418.92800000001</v>
      </c>
      <c r="Q152" s="14">
        <f t="shared" si="9"/>
        <v>6851693.7640000014</v>
      </c>
      <c r="R152" s="20">
        <f ca="1">SUM(OFFSET(E152,,,,List!$D$2))</f>
        <v>4307907.9205000009</v>
      </c>
      <c r="S152" s="20"/>
    </row>
    <row r="153" spans="1:19" x14ac:dyDescent="0.3">
      <c r="A153" t="s">
        <v>17</v>
      </c>
      <c r="B153" s="121" t="s">
        <v>43</v>
      </c>
      <c r="C153" s="119" t="s">
        <v>147</v>
      </c>
      <c r="D153" t="s">
        <v>107</v>
      </c>
      <c r="E153" s="14">
        <v>386424.08100000001</v>
      </c>
      <c r="F153" s="14">
        <v>394870.50900000002</v>
      </c>
      <c r="G153" s="14">
        <v>410707.56150000001</v>
      </c>
      <c r="H153" s="14">
        <v>344150.12700000004</v>
      </c>
      <c r="I153" s="14">
        <v>348038.82900000003</v>
      </c>
      <c r="J153" s="14">
        <v>372343.21649999998</v>
      </c>
      <c r="K153" s="14">
        <v>356725.6875</v>
      </c>
      <c r="L153" s="14">
        <v>380089.26</v>
      </c>
      <c r="M153" s="14">
        <v>329138.90099999995</v>
      </c>
      <c r="N153" s="14">
        <v>385232.38200000004</v>
      </c>
      <c r="O153" s="14">
        <v>353694.17250000004</v>
      </c>
      <c r="P153" s="14">
        <v>371642.83199999999</v>
      </c>
      <c r="Q153" s="14">
        <f t="shared" si="9"/>
        <v>4433057.5590000013</v>
      </c>
      <c r="R153" s="20">
        <f ca="1">SUM(OFFSET(E153,,,,List!$D$2))</f>
        <v>2256534.3240000005</v>
      </c>
      <c r="S153" s="20"/>
    </row>
    <row r="154" spans="1:19" x14ac:dyDescent="0.3">
      <c r="A154" t="s">
        <v>17</v>
      </c>
      <c r="B154" s="121" t="s">
        <v>43</v>
      </c>
      <c r="C154" s="119" t="s">
        <v>147</v>
      </c>
      <c r="D154" t="s">
        <v>108</v>
      </c>
      <c r="E154" s="14">
        <v>988232.07600000012</v>
      </c>
      <c r="F154" s="14">
        <v>993933.41490000009</v>
      </c>
      <c r="G154" s="14">
        <v>1420539.6631</v>
      </c>
      <c r="H154" s="14">
        <v>1948322.7037</v>
      </c>
      <c r="I154" s="14">
        <v>881957.61360000016</v>
      </c>
      <c r="J154" s="14">
        <v>1054747.6965000001</v>
      </c>
      <c r="K154" s="14">
        <v>1022440.1094000001</v>
      </c>
      <c r="L154" s="14">
        <v>1087899.9264000002</v>
      </c>
      <c r="M154" s="14">
        <v>1142294.9227200001</v>
      </c>
      <c r="N154" s="14">
        <v>1027676.8947600001</v>
      </c>
      <c r="O154" s="14">
        <v>1078186.5341999999</v>
      </c>
      <c r="P154" s="14">
        <v>1035950.2128</v>
      </c>
      <c r="Q154" s="14">
        <f t="shared" si="9"/>
        <v>13682181.76808</v>
      </c>
      <c r="R154" s="20">
        <f ca="1">SUM(OFFSET(E154,,,,List!$D$2))</f>
        <v>7287733.1677999999</v>
      </c>
      <c r="S154" s="20"/>
    </row>
    <row r="155" spans="1:19" x14ac:dyDescent="0.3">
      <c r="A155" t="s">
        <v>17</v>
      </c>
      <c r="B155" s="121" t="s">
        <v>43</v>
      </c>
      <c r="C155" s="119" t="s">
        <v>147</v>
      </c>
      <c r="D155" t="s">
        <v>109</v>
      </c>
      <c r="E155" s="14">
        <v>906512.88509999996</v>
      </c>
      <c r="F155" s="14">
        <v>927417.79440000001</v>
      </c>
      <c r="G155" s="14">
        <v>938820.47220000008</v>
      </c>
      <c r="H155" s="14">
        <v>995833.86120000004</v>
      </c>
      <c r="I155" s="14">
        <v>1094657.0688</v>
      </c>
      <c r="J155" s="14">
        <v>897236.44920000003</v>
      </c>
      <c r="K155" s="14">
        <v>1292620.5666</v>
      </c>
      <c r="L155" s="14">
        <v>1273784.2207200003</v>
      </c>
      <c r="M155" s="14">
        <v>1067224.6173600003</v>
      </c>
      <c r="N155" s="14">
        <v>1197050.2315200001</v>
      </c>
      <c r="O155" s="14">
        <v>1021207.26708</v>
      </c>
      <c r="P155" s="14">
        <v>1077846.5491200001</v>
      </c>
      <c r="Q155" s="14">
        <f t="shared" si="9"/>
        <v>12690211.9833</v>
      </c>
      <c r="R155" s="20">
        <f ca="1">SUM(OFFSET(E155,,,,List!$D$2))</f>
        <v>5760478.5309000006</v>
      </c>
      <c r="S155" s="20"/>
    </row>
    <row r="156" spans="1:19" x14ac:dyDescent="0.3">
      <c r="A156" t="s">
        <v>17</v>
      </c>
      <c r="B156" s="121" t="s">
        <v>43</v>
      </c>
      <c r="C156" s="119" t="s">
        <v>147</v>
      </c>
      <c r="D156" t="s">
        <v>110</v>
      </c>
      <c r="E156" s="14">
        <v>306922.07745000004</v>
      </c>
      <c r="F156" s="14">
        <v>319274.97840000002</v>
      </c>
      <c r="G156" s="14">
        <v>321175.42469999997</v>
      </c>
      <c r="H156" s="14">
        <v>272253.04470000003</v>
      </c>
      <c r="I156" s="14">
        <v>327985.35727499996</v>
      </c>
      <c r="J156" s="14">
        <v>345036.58379999991</v>
      </c>
      <c r="K156" s="14">
        <v>328948.64730000001</v>
      </c>
      <c r="L156" s="14">
        <v>429905.41425000003</v>
      </c>
      <c r="M156" s="14">
        <v>356069.73037499998</v>
      </c>
      <c r="N156" s="14">
        <v>401900.48774999997</v>
      </c>
      <c r="O156" s="14">
        <v>422189.16322500003</v>
      </c>
      <c r="P156" s="14">
        <v>376845.016275</v>
      </c>
      <c r="Q156" s="14">
        <v>4208505.9254999999</v>
      </c>
      <c r="R156" s="20">
        <f ca="1">SUM(OFFSET(E156,,,,List!$D$2))</f>
        <v>1892647.4663250002</v>
      </c>
      <c r="S156" s="20"/>
    </row>
    <row r="157" spans="1:19" x14ac:dyDescent="0.3"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20">
        <f ca="1">SUM(OFFSET(E157,,,,List!$D$2))</f>
        <v>0</v>
      </c>
      <c r="S157" s="20"/>
    </row>
    <row r="158" spans="1:19" x14ac:dyDescent="0.3">
      <c r="A158" t="s">
        <v>18</v>
      </c>
      <c r="B158" s="121" t="s">
        <v>43</v>
      </c>
      <c r="C158" s="119" t="s">
        <v>64</v>
      </c>
      <c r="D158" t="s">
        <v>116</v>
      </c>
      <c r="E158" s="14">
        <v>620305.6723199999</v>
      </c>
      <c r="F158" s="14">
        <v>684963.07866</v>
      </c>
      <c r="G158" s="14">
        <v>655970.71454999992</v>
      </c>
      <c r="H158" s="14">
        <v>648685.67039999994</v>
      </c>
      <c r="I158" s="14">
        <v>694553.31000000017</v>
      </c>
      <c r="J158" s="14">
        <v>738836.40600000019</v>
      </c>
      <c r="K158" s="14">
        <v>672987.84300000011</v>
      </c>
      <c r="L158" s="14">
        <v>624285.09000000008</v>
      </c>
      <c r="M158" s="14">
        <v>661404.74399999995</v>
      </c>
      <c r="N158" s="14">
        <v>625799.29500000004</v>
      </c>
      <c r="O158" s="14">
        <v>694853.87400000019</v>
      </c>
      <c r="P158" s="14">
        <v>701942.17500000016</v>
      </c>
      <c r="Q158" s="14">
        <f t="shared" ref="Q158:Q166" si="10">SUM(E158:P158)</f>
        <v>8024587.8729299996</v>
      </c>
      <c r="R158" s="20">
        <f ca="1">SUM(OFFSET(E158,,,,List!$D$2))</f>
        <v>4043314.8519299999</v>
      </c>
      <c r="S158" s="20"/>
    </row>
    <row r="159" spans="1:19" x14ac:dyDescent="0.3">
      <c r="A159" t="s">
        <v>18</v>
      </c>
      <c r="B159" s="121" t="s">
        <v>43</v>
      </c>
      <c r="C159" s="119" t="s">
        <v>64</v>
      </c>
      <c r="D159" t="s">
        <v>120</v>
      </c>
      <c r="E159" s="14">
        <v>566087.24699999997</v>
      </c>
      <c r="F159" s="14">
        <v>562104.77400000009</v>
      </c>
      <c r="G159" s="14">
        <v>552353.2938000001</v>
      </c>
      <c r="H159" s="14">
        <v>535605.04800000007</v>
      </c>
      <c r="I159" s="14">
        <v>562993.9425</v>
      </c>
      <c r="J159" s="14">
        <v>527722.07399999991</v>
      </c>
      <c r="K159" s="14">
        <v>480421.49760000012</v>
      </c>
      <c r="L159" s="14">
        <v>439750.17900000012</v>
      </c>
      <c r="M159" s="14">
        <v>408165.91200000007</v>
      </c>
      <c r="N159" s="14">
        <v>457901.73990000004</v>
      </c>
      <c r="O159" s="14">
        <v>414377.56800000009</v>
      </c>
      <c r="P159" s="14">
        <v>488266.21799999999</v>
      </c>
      <c r="Q159" s="14">
        <f t="shared" si="10"/>
        <v>5995749.4938000022</v>
      </c>
      <c r="R159" s="20">
        <f ca="1">SUM(OFFSET(E159,,,,List!$D$2))</f>
        <v>3306866.3793000001</v>
      </c>
      <c r="S159" s="20"/>
    </row>
    <row r="160" spans="1:19" x14ac:dyDescent="0.3">
      <c r="A160" t="s">
        <v>18</v>
      </c>
      <c r="B160" s="121" t="s">
        <v>43</v>
      </c>
      <c r="C160" s="119" t="s">
        <v>64</v>
      </c>
      <c r="D160" t="s">
        <v>117</v>
      </c>
      <c r="E160" s="14">
        <v>475417.10699999996</v>
      </c>
      <c r="F160" s="14">
        <v>448817.19300000014</v>
      </c>
      <c r="G160" s="14">
        <v>423194.11200000008</v>
      </c>
      <c r="H160" s="14">
        <v>458735.80500000011</v>
      </c>
      <c r="I160" s="14">
        <v>475568.75520000013</v>
      </c>
      <c r="J160" s="14">
        <v>428303.70000000007</v>
      </c>
      <c r="K160" s="14">
        <v>386124.55200000008</v>
      </c>
      <c r="L160" s="14">
        <v>394264.82700000011</v>
      </c>
      <c r="M160" s="14">
        <v>413645.74020000012</v>
      </c>
      <c r="N160" s="14">
        <v>456256.15200000012</v>
      </c>
      <c r="O160" s="14">
        <v>365923.00800000003</v>
      </c>
      <c r="P160" s="14">
        <v>444985.00200000009</v>
      </c>
      <c r="Q160" s="14">
        <f t="shared" si="10"/>
        <v>5171235.9534000009</v>
      </c>
      <c r="R160" s="20">
        <f ca="1">SUM(OFFSET(E160,,,,List!$D$2))</f>
        <v>2710036.6722000004</v>
      </c>
      <c r="S160" s="20"/>
    </row>
    <row r="161" spans="1:19" x14ac:dyDescent="0.3">
      <c r="A161" t="s">
        <v>18</v>
      </c>
      <c r="B161" s="121" t="s">
        <v>43</v>
      </c>
      <c r="C161" s="119" t="s">
        <v>64</v>
      </c>
      <c r="D161" t="s">
        <v>115</v>
      </c>
      <c r="E161" s="14">
        <v>654767.09856000007</v>
      </c>
      <c r="F161" s="14">
        <v>681119.95392</v>
      </c>
      <c r="G161" s="14">
        <v>678037.00769999996</v>
      </c>
      <c r="H161" s="14">
        <v>580806.49536000006</v>
      </c>
      <c r="I161" s="14">
        <v>669780.6243299999</v>
      </c>
      <c r="J161" s="14">
        <v>690073.16759999993</v>
      </c>
      <c r="K161" s="14">
        <v>657897.29459999991</v>
      </c>
      <c r="L161" s="14">
        <v>896013.38970000006</v>
      </c>
      <c r="M161" s="14">
        <v>734628.07530000003</v>
      </c>
      <c r="N161" s="14">
        <v>795339.91260000004</v>
      </c>
      <c r="O161" s="14">
        <v>853266.51936000003</v>
      </c>
      <c r="P161" s="14">
        <v>761623.61184000014</v>
      </c>
      <c r="Q161" s="14">
        <f t="shared" si="10"/>
        <v>8653353.1508700009</v>
      </c>
      <c r="R161" s="20">
        <f ca="1">SUM(OFFSET(E161,,,,List!$D$2))</f>
        <v>3954584.3474699999</v>
      </c>
      <c r="S161" s="20"/>
    </row>
    <row r="162" spans="1:19" x14ac:dyDescent="0.3">
      <c r="A162" t="s">
        <v>18</v>
      </c>
      <c r="B162" s="121" t="s">
        <v>43</v>
      </c>
      <c r="C162" s="119" t="s">
        <v>64</v>
      </c>
      <c r="D162" t="s">
        <v>119</v>
      </c>
      <c r="E162" s="14">
        <v>980382.86577000027</v>
      </c>
      <c r="F162" s="14">
        <v>1025520.4681200001</v>
      </c>
      <c r="G162" s="14">
        <v>1139018.12928</v>
      </c>
      <c r="H162" s="14">
        <v>1093725.9600300002</v>
      </c>
      <c r="I162" s="14">
        <v>1155785.1127200001</v>
      </c>
      <c r="J162" s="14">
        <v>1086692.3525700001</v>
      </c>
      <c r="K162" s="14">
        <v>719076.82770000014</v>
      </c>
      <c r="L162" s="14">
        <v>915570.54269999999</v>
      </c>
      <c r="M162" s="14">
        <v>908387.81451000005</v>
      </c>
      <c r="N162" s="14">
        <v>677846.96100000001</v>
      </c>
      <c r="O162" s="14">
        <v>837833.42114999995</v>
      </c>
      <c r="P162" s="14">
        <v>864109.47744000005</v>
      </c>
      <c r="Q162" s="14">
        <f t="shared" si="10"/>
        <v>11403949.93299</v>
      </c>
      <c r="R162" s="20">
        <f ca="1">SUM(OFFSET(E162,,,,List!$D$2))</f>
        <v>6481124.8884899998</v>
      </c>
      <c r="S162" s="20"/>
    </row>
    <row r="163" spans="1:19" x14ac:dyDescent="0.3">
      <c r="A163" t="s">
        <v>18</v>
      </c>
      <c r="B163" s="121" t="s">
        <v>43</v>
      </c>
      <c r="C163" s="119" t="s">
        <v>64</v>
      </c>
      <c r="D163" t="s">
        <v>121</v>
      </c>
      <c r="E163" s="14">
        <v>741934.23551999999</v>
      </c>
      <c r="F163" s="14">
        <v>758151.37728000002</v>
      </c>
      <c r="G163" s="14">
        <v>796772.66931000003</v>
      </c>
      <c r="H163" s="14">
        <v>647002.23875999998</v>
      </c>
      <c r="I163" s="14">
        <v>668234.55168000003</v>
      </c>
      <c r="J163" s="14">
        <v>707452.1113499999</v>
      </c>
      <c r="K163" s="14">
        <v>706316.86124999996</v>
      </c>
      <c r="L163" s="14">
        <v>729771.37919999997</v>
      </c>
      <c r="M163" s="14">
        <v>631946.68991999992</v>
      </c>
      <c r="N163" s="14">
        <v>747350.82108000002</v>
      </c>
      <c r="O163" s="14">
        <v>679092.81120000011</v>
      </c>
      <c r="P163" s="14">
        <v>735852.80735999998</v>
      </c>
      <c r="Q163" s="14">
        <f t="shared" si="10"/>
        <v>8549878.5539100021</v>
      </c>
      <c r="R163" s="20">
        <f ca="1">SUM(OFFSET(E163,,,,List!$D$2))</f>
        <v>4319547.1839000005</v>
      </c>
      <c r="S163" s="20"/>
    </row>
    <row r="164" spans="1:19" x14ac:dyDescent="0.3">
      <c r="A164" t="s">
        <v>18</v>
      </c>
      <c r="B164" s="121" t="s">
        <v>43</v>
      </c>
      <c r="C164" s="119" t="s">
        <v>64</v>
      </c>
      <c r="D164" t="s">
        <v>114</v>
      </c>
      <c r="E164" s="14">
        <v>317419.27308000001</v>
      </c>
      <c r="F164" s="14">
        <v>374278.78656000004</v>
      </c>
      <c r="G164" s="14">
        <v>353392.69356000004</v>
      </c>
      <c r="H164" s="14">
        <v>343088.88768000004</v>
      </c>
      <c r="I164" s="14">
        <v>334177.48800000001</v>
      </c>
      <c r="J164" s="14">
        <v>299831.46840000001</v>
      </c>
      <c r="K164" s="14">
        <v>289796.94468000002</v>
      </c>
      <c r="L164" s="14">
        <v>322852.58424000005</v>
      </c>
      <c r="M164" s="14">
        <v>339377.47704000003</v>
      </c>
      <c r="N164" s="14">
        <v>298317.80160000001</v>
      </c>
      <c r="O164" s="14">
        <v>385974.99864000001</v>
      </c>
      <c r="P164" s="14">
        <v>363882.15360000008</v>
      </c>
      <c r="Q164" s="14">
        <f t="shared" si="10"/>
        <v>4022390.5570800006</v>
      </c>
      <c r="R164" s="20">
        <f ca="1">SUM(OFFSET(E164,,,,List!$D$2))</f>
        <v>2022188.5972800003</v>
      </c>
      <c r="S164" s="20"/>
    </row>
    <row r="165" spans="1:19" x14ac:dyDescent="0.3">
      <c r="A165" t="s">
        <v>18</v>
      </c>
      <c r="B165" s="121" t="s">
        <v>43</v>
      </c>
      <c r="C165" s="119" t="s">
        <v>64</v>
      </c>
      <c r="D165" t="s">
        <v>149</v>
      </c>
      <c r="E165" s="14">
        <v>1076074.9272</v>
      </c>
      <c r="F165" s="14">
        <v>1049151.9379500002</v>
      </c>
      <c r="G165" s="14">
        <v>896575.64064</v>
      </c>
      <c r="H165" s="14">
        <v>1476007.2983499998</v>
      </c>
      <c r="I165" s="14">
        <v>950554.31688000006</v>
      </c>
      <c r="J165" s="14">
        <v>1638503.0473</v>
      </c>
      <c r="K165" s="14">
        <v>1101963.22902</v>
      </c>
      <c r="L165" s="14">
        <v>1158849.9216000005</v>
      </c>
      <c r="M165" s="14">
        <v>1191959.9193599999</v>
      </c>
      <c r="N165" s="14">
        <v>1072358.4988799999</v>
      </c>
      <c r="O165" s="14">
        <v>1136783.62845</v>
      </c>
      <c r="P165" s="14">
        <v>1057532.5089</v>
      </c>
      <c r="Q165" s="14">
        <f t="shared" si="10"/>
        <v>13806314.874530002</v>
      </c>
      <c r="R165" s="20">
        <f ca="1">SUM(OFFSET(E165,,,,List!$D$2))</f>
        <v>7086867.1683199992</v>
      </c>
      <c r="S165" s="20"/>
    </row>
    <row r="166" spans="1:19" x14ac:dyDescent="0.3">
      <c r="A166" t="s">
        <v>18</v>
      </c>
      <c r="B166" s="121" t="s">
        <v>43</v>
      </c>
      <c r="C166" s="119" t="s">
        <v>64</v>
      </c>
      <c r="D166" t="s">
        <v>118</v>
      </c>
      <c r="E166" s="14">
        <v>977019.44282999996</v>
      </c>
      <c r="F166" s="14">
        <v>968636.36303999997</v>
      </c>
      <c r="G166" s="14">
        <v>1001408.5036800001</v>
      </c>
      <c r="H166" s="14">
        <v>1084352.42664</v>
      </c>
      <c r="I166" s="14">
        <v>1143308.4940799999</v>
      </c>
      <c r="J166" s="14">
        <v>986960.09412000002</v>
      </c>
      <c r="K166" s="14">
        <v>1350070.36956</v>
      </c>
      <c r="L166" s="14">
        <v>1343011.6240200002</v>
      </c>
      <c r="M166" s="14">
        <v>1136826.2228400002</v>
      </c>
      <c r="N166" s="14">
        <v>1249095.8937600001</v>
      </c>
      <c r="O166" s="14">
        <v>1043407.4250600002</v>
      </c>
      <c r="P166" s="14">
        <v>1100301.6855600001</v>
      </c>
      <c r="Q166" s="14">
        <f t="shared" si="10"/>
        <v>13384398.545189999</v>
      </c>
      <c r="R166" s="20">
        <f ca="1">SUM(OFFSET(E166,,,,List!$D$2))</f>
        <v>6161685.3243899997</v>
      </c>
      <c r="S166" s="20"/>
    </row>
    <row r="167" spans="1:19" x14ac:dyDescent="0.3">
      <c r="A167" t="s">
        <v>18</v>
      </c>
      <c r="B167" s="121" t="s">
        <v>43</v>
      </c>
      <c r="C167" s="119" t="s">
        <v>64</v>
      </c>
      <c r="D167" t="s">
        <v>113</v>
      </c>
      <c r="E167" s="14">
        <v>327383.54928000004</v>
      </c>
      <c r="F167" s="14">
        <v>333464.97743999999</v>
      </c>
      <c r="G167" s="14">
        <v>346155.73550999997</v>
      </c>
      <c r="H167" s="14">
        <v>290403.24768000003</v>
      </c>
      <c r="I167" s="14">
        <v>331437.83471999998</v>
      </c>
      <c r="J167" s="14">
        <v>355932.47592</v>
      </c>
      <c r="K167" s="14">
        <v>325486.02995999996</v>
      </c>
      <c r="L167" s="14">
        <v>443481.37469999999</v>
      </c>
      <c r="M167" s="14">
        <v>371062.140075</v>
      </c>
      <c r="N167" s="14">
        <v>410361.55064999999</v>
      </c>
      <c r="O167" s="14">
        <v>426633.25968000002</v>
      </c>
      <c r="P167" s="14">
        <v>372878.22663000005</v>
      </c>
      <c r="Q167" s="14">
        <v>4501329.3675000006</v>
      </c>
      <c r="R167" s="20">
        <f ca="1">SUM(OFFSET(E167,,,,List!$D$2))</f>
        <v>1984777.8205499998</v>
      </c>
      <c r="S167" s="20"/>
    </row>
    <row r="168" spans="1:19" x14ac:dyDescent="0.3"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20">
        <f ca="1">SUM(OFFSET(E168,,,,List!$D$2))</f>
        <v>0</v>
      </c>
      <c r="S168" s="20"/>
    </row>
    <row r="169" spans="1:19" x14ac:dyDescent="0.3">
      <c r="A169" t="s">
        <v>17</v>
      </c>
      <c r="B169" s="121" t="s">
        <v>43</v>
      </c>
      <c r="C169" s="119" t="s">
        <v>64</v>
      </c>
      <c r="D169" t="s">
        <v>116</v>
      </c>
      <c r="E169" s="14">
        <v>488659.31099999999</v>
      </c>
      <c r="F169" s="14">
        <v>505029.49199999997</v>
      </c>
      <c r="G169" s="14">
        <v>490582.755</v>
      </c>
      <c r="H169" s="14">
        <v>536808.13199999998</v>
      </c>
      <c r="I169" s="14">
        <v>572015.5199999999</v>
      </c>
      <c r="J169" s="14">
        <v>542285.76600000006</v>
      </c>
      <c r="K169" s="14">
        <v>604734.76800000004</v>
      </c>
      <c r="L169" s="14">
        <v>592486.78500000003</v>
      </c>
      <c r="M169" s="14">
        <v>611196.89400000009</v>
      </c>
      <c r="N169" s="14">
        <v>568516.80599999998</v>
      </c>
      <c r="O169" s="14">
        <v>597696.5610000001</v>
      </c>
      <c r="P169" s="14">
        <v>567414.73800000001</v>
      </c>
      <c r="Q169" s="14">
        <f t="shared" ref="Q169:Q177" si="11">SUM(E169:P169)</f>
        <v>6677427.5279999999</v>
      </c>
      <c r="R169" s="20">
        <f ca="1">SUM(OFFSET(E169,,,,List!$D$2))</f>
        <v>3135380.9759999998</v>
      </c>
      <c r="S169" s="20"/>
    </row>
    <row r="170" spans="1:19" x14ac:dyDescent="0.3">
      <c r="A170" t="s">
        <v>17</v>
      </c>
      <c r="B170" s="121" t="s">
        <v>43</v>
      </c>
      <c r="C170" s="119" t="s">
        <v>64</v>
      </c>
      <c r="D170" t="s">
        <v>120</v>
      </c>
      <c r="E170" s="14">
        <v>493721.45459999994</v>
      </c>
      <c r="F170" s="14">
        <v>495569.92320000002</v>
      </c>
      <c r="G170" s="14">
        <v>481900.06755000004</v>
      </c>
      <c r="H170" s="14">
        <v>467437.13280000002</v>
      </c>
      <c r="I170" s="14">
        <v>486222.04124999995</v>
      </c>
      <c r="J170" s="14">
        <v>489948.28343999991</v>
      </c>
      <c r="K170" s="14">
        <v>414909.4752000001</v>
      </c>
      <c r="L170" s="14">
        <v>396228.51180000009</v>
      </c>
      <c r="M170" s="14">
        <v>371641.37472000008</v>
      </c>
      <c r="N170" s="14">
        <v>399993.35824800009</v>
      </c>
      <c r="O170" s="14">
        <v>381227.36256000004</v>
      </c>
      <c r="P170" s="14">
        <v>459266.16383999999</v>
      </c>
      <c r="Q170" s="14">
        <f t="shared" si="11"/>
        <v>5338065.1492079999</v>
      </c>
      <c r="R170" s="20">
        <f ca="1">SUM(OFFSET(E170,,,,List!$D$2))</f>
        <v>2914798.9028399996</v>
      </c>
      <c r="S170" s="20"/>
    </row>
    <row r="171" spans="1:19" x14ac:dyDescent="0.3">
      <c r="A171" t="s">
        <v>17</v>
      </c>
      <c r="B171" s="121" t="s">
        <v>43</v>
      </c>
      <c r="C171" s="119" t="s">
        <v>64</v>
      </c>
      <c r="D171" t="s">
        <v>117</v>
      </c>
      <c r="E171" s="14">
        <v>410587.50149999995</v>
      </c>
      <c r="F171" s="14">
        <v>383534.69220000011</v>
      </c>
      <c r="G171" s="14">
        <v>376907.25600000005</v>
      </c>
      <c r="H171" s="14">
        <v>396180.9225000001</v>
      </c>
      <c r="I171" s="14">
        <v>419094.96552000014</v>
      </c>
      <c r="J171" s="14">
        <v>393588.55800000014</v>
      </c>
      <c r="K171" s="14">
        <v>358602.90840000007</v>
      </c>
      <c r="L171" s="14">
        <v>351732.01536000008</v>
      </c>
      <c r="M171" s="14">
        <v>380554.08098400006</v>
      </c>
      <c r="N171" s="14">
        <v>415515.70368000009</v>
      </c>
      <c r="O171" s="14">
        <v>329635.64304000005</v>
      </c>
      <c r="P171" s="14">
        <v>427185.60192000004</v>
      </c>
      <c r="Q171" s="14">
        <f t="shared" si="11"/>
        <v>4643119.8491040012</v>
      </c>
      <c r="R171" s="20">
        <f ca="1">SUM(OFFSET(E171,,,,List!$D$2))</f>
        <v>2379893.8957200004</v>
      </c>
      <c r="S171" s="20"/>
    </row>
    <row r="172" spans="1:19" x14ac:dyDescent="0.3">
      <c r="A172" t="s">
        <v>17</v>
      </c>
      <c r="B172" s="121" t="s">
        <v>43</v>
      </c>
      <c r="C172" s="119" t="s">
        <v>64</v>
      </c>
      <c r="D172" t="s">
        <v>115</v>
      </c>
      <c r="E172" s="14">
        <v>607705.7133510001</v>
      </c>
      <c r="F172" s="14">
        <v>632164.45723200007</v>
      </c>
      <c r="G172" s="14">
        <v>623080.32391799998</v>
      </c>
      <c r="H172" s="14">
        <v>517280.78493000002</v>
      </c>
      <c r="I172" s="14">
        <v>596588.10249600001</v>
      </c>
      <c r="J172" s="14">
        <v>634140.92138399999</v>
      </c>
      <c r="K172" s="14">
        <v>592107.56514000008</v>
      </c>
      <c r="L172" s="14">
        <v>824332.31852400012</v>
      </c>
      <c r="M172" s="14">
        <v>682754.33773800009</v>
      </c>
      <c r="N172" s="14">
        <v>755065.25319600001</v>
      </c>
      <c r="O172" s="14">
        <v>785005.19781120005</v>
      </c>
      <c r="P172" s="14">
        <v>738774.90348480002</v>
      </c>
      <c r="Q172" s="14">
        <f t="shared" si="11"/>
        <v>7988999.8792050015</v>
      </c>
      <c r="R172" s="20">
        <f ca="1">SUM(OFFSET(E172,,,,List!$D$2))</f>
        <v>3610960.3033110006</v>
      </c>
      <c r="S172" s="20"/>
    </row>
    <row r="173" spans="1:19" x14ac:dyDescent="0.3">
      <c r="A173" t="s">
        <v>17</v>
      </c>
      <c r="B173" s="121" t="s">
        <v>43</v>
      </c>
      <c r="C173" s="119" t="s">
        <v>64</v>
      </c>
      <c r="D173" t="s">
        <v>119</v>
      </c>
      <c r="E173" s="14">
        <v>855606.86467200017</v>
      </c>
      <c r="F173" s="14">
        <v>903938.14458000008</v>
      </c>
      <c r="G173" s="14">
        <v>1520794.6113139999</v>
      </c>
      <c r="H173" s="14">
        <v>944581.51093500003</v>
      </c>
      <c r="I173" s="14">
        <v>1018977.8952959999</v>
      </c>
      <c r="J173" s="14">
        <v>948386.05315200007</v>
      </c>
      <c r="K173" s="14">
        <v>633961.6113600001</v>
      </c>
      <c r="L173" s="14">
        <v>833458.32139679987</v>
      </c>
      <c r="M173" s="14">
        <v>844332.42635279999</v>
      </c>
      <c r="N173" s="14">
        <v>604332.01224000007</v>
      </c>
      <c r="O173" s="14">
        <v>770806.74745800009</v>
      </c>
      <c r="P173" s="14">
        <v>787648.88125439989</v>
      </c>
      <c r="Q173" s="14">
        <f t="shared" si="11"/>
        <v>10666825.080011001</v>
      </c>
      <c r="R173" s="20">
        <f ca="1">SUM(OFFSET(E173,,,,List!$D$2))</f>
        <v>6192285.0799490009</v>
      </c>
      <c r="S173" s="20"/>
    </row>
    <row r="174" spans="1:19" x14ac:dyDescent="0.3">
      <c r="A174" t="s">
        <v>17</v>
      </c>
      <c r="B174" s="121" t="s">
        <v>43</v>
      </c>
      <c r="C174" s="119" t="s">
        <v>64</v>
      </c>
      <c r="D174" t="s">
        <v>121</v>
      </c>
      <c r="E174" s="14">
        <v>485240.00427000009</v>
      </c>
      <c r="F174" s="14">
        <v>496901.67012000002</v>
      </c>
      <c r="G174" s="14">
        <v>587306.22291000001</v>
      </c>
      <c r="H174" s="14">
        <v>1474767.5060749999</v>
      </c>
      <c r="I174" s="14">
        <v>577892.55636000005</v>
      </c>
      <c r="J174" s="14">
        <v>521392.79542500002</v>
      </c>
      <c r="K174" s="14">
        <v>348532.13587500004</v>
      </c>
      <c r="L174" s="14">
        <v>462604.06367999996</v>
      </c>
      <c r="M174" s="14">
        <v>463558.73008500005</v>
      </c>
      <c r="N174" s="14">
        <v>342417.53700000001</v>
      </c>
      <c r="O174" s="14">
        <v>436555.308915</v>
      </c>
      <c r="P174" s="14">
        <v>423326.36015999998</v>
      </c>
      <c r="Q174" s="14">
        <f t="shared" si="11"/>
        <v>6620494.8908749996</v>
      </c>
      <c r="R174" s="20">
        <f ca="1">SUM(OFFSET(E174,,,,List!$D$2))</f>
        <v>4143500.7551599997</v>
      </c>
      <c r="S174" s="20"/>
    </row>
    <row r="175" spans="1:19" x14ac:dyDescent="0.3">
      <c r="A175" t="s">
        <v>17</v>
      </c>
      <c r="B175" s="121" t="s">
        <v>43</v>
      </c>
      <c r="C175" s="119" t="s">
        <v>64</v>
      </c>
      <c r="D175" t="s">
        <v>114</v>
      </c>
      <c r="E175" s="14">
        <v>363238.63613999996</v>
      </c>
      <c r="F175" s="14">
        <v>383024.39373000001</v>
      </c>
      <c r="G175" s="14">
        <v>398386.33465500001</v>
      </c>
      <c r="H175" s="14">
        <v>340708.62573000003</v>
      </c>
      <c r="I175" s="14">
        <v>341078.05242000002</v>
      </c>
      <c r="J175" s="14">
        <v>368619.78433499997</v>
      </c>
      <c r="K175" s="14">
        <v>335322.14624999999</v>
      </c>
      <c r="L175" s="14">
        <v>368686.5822</v>
      </c>
      <c r="M175" s="14">
        <v>325847.51198999997</v>
      </c>
      <c r="N175" s="14">
        <v>362118.43908000004</v>
      </c>
      <c r="O175" s="14">
        <v>350157.23077500006</v>
      </c>
      <c r="P175" s="14">
        <v>356777.11871999997</v>
      </c>
      <c r="Q175" s="14">
        <f t="shared" si="11"/>
        <v>4293964.8560250001</v>
      </c>
      <c r="R175" s="20">
        <f ca="1">SUM(OFFSET(E175,,,,List!$D$2))</f>
        <v>2195055.8270100001</v>
      </c>
      <c r="S175" s="20"/>
    </row>
    <row r="176" spans="1:19" x14ac:dyDescent="0.3">
      <c r="A176" t="s">
        <v>17</v>
      </c>
      <c r="B176" s="121" t="s">
        <v>43</v>
      </c>
      <c r="C176" s="119" t="s">
        <v>64</v>
      </c>
      <c r="D176" t="s">
        <v>149</v>
      </c>
      <c r="E176" s="14">
        <v>978349.75524000009</v>
      </c>
      <c r="F176" s="14">
        <v>964115.41245300008</v>
      </c>
      <c r="G176" s="14">
        <v>1392128.869838</v>
      </c>
      <c r="H176" s="14">
        <v>1870389.7955519999</v>
      </c>
      <c r="I176" s="14">
        <v>873138.03746400017</v>
      </c>
      <c r="J176" s="14">
        <v>1033652.74257</v>
      </c>
      <c r="K176" s="14">
        <v>961093.70283600001</v>
      </c>
      <c r="L176" s="14">
        <v>1044383.9293440002</v>
      </c>
      <c r="M176" s="14">
        <v>1096603.1258112001</v>
      </c>
      <c r="N176" s="14">
        <v>1007123.3568648</v>
      </c>
      <c r="O176" s="14">
        <v>1013495.3421479998</v>
      </c>
      <c r="P176" s="14">
        <v>984152.70215999999</v>
      </c>
      <c r="Q176" s="14">
        <f t="shared" si="11"/>
        <v>13218626.772281002</v>
      </c>
      <c r="R176" s="20">
        <f ca="1">SUM(OFFSET(E176,,,,List!$D$2))</f>
        <v>7111774.6131170001</v>
      </c>
      <c r="S176" s="20"/>
    </row>
    <row r="177" spans="1:19" x14ac:dyDescent="0.3">
      <c r="A177" t="s">
        <v>17</v>
      </c>
      <c r="B177" s="121" t="s">
        <v>43</v>
      </c>
      <c r="C177" s="119" t="s">
        <v>64</v>
      </c>
      <c r="D177" t="s">
        <v>118</v>
      </c>
      <c r="E177" s="14">
        <v>870252.36969599989</v>
      </c>
      <c r="F177" s="14">
        <v>918143.61645600002</v>
      </c>
      <c r="G177" s="14">
        <v>920044.06275600009</v>
      </c>
      <c r="H177" s="14">
        <v>956000.50675199996</v>
      </c>
      <c r="I177" s="14">
        <v>1083710.4981120001</v>
      </c>
      <c r="J177" s="14">
        <v>888264.08470800007</v>
      </c>
      <c r="K177" s="14">
        <v>1240915.7439359999</v>
      </c>
      <c r="L177" s="14">
        <v>1222832.8518912003</v>
      </c>
      <c r="M177" s="14">
        <v>1035207.8788392002</v>
      </c>
      <c r="N177" s="14">
        <v>1161138.7245744001</v>
      </c>
      <c r="O177" s="14">
        <v>980358.97639680002</v>
      </c>
      <c r="P177" s="14">
        <v>1023954.2216640001</v>
      </c>
      <c r="Q177" s="14">
        <f t="shared" si="11"/>
        <v>12300823.5357816</v>
      </c>
      <c r="R177" s="20">
        <f ca="1">SUM(OFFSET(E177,,,,List!$D$2))</f>
        <v>5636415.1384800002</v>
      </c>
      <c r="S177" s="20"/>
    </row>
    <row r="178" spans="1:19" x14ac:dyDescent="0.3">
      <c r="A178" t="s">
        <v>17</v>
      </c>
      <c r="B178" s="121" t="s">
        <v>43</v>
      </c>
      <c r="C178" s="119" t="s">
        <v>64</v>
      </c>
      <c r="D178" t="s">
        <v>113</v>
      </c>
      <c r="E178" s="14">
        <v>288506.75280300004</v>
      </c>
      <c r="F178" s="14">
        <v>300118.47969599999</v>
      </c>
      <c r="G178" s="14">
        <v>317963.670453</v>
      </c>
      <c r="H178" s="14">
        <v>269530.51425300003</v>
      </c>
      <c r="I178" s="14">
        <v>324705.50370224996</v>
      </c>
      <c r="J178" s="14">
        <v>327784.75460999989</v>
      </c>
      <c r="K178" s="14">
        <v>319080.18788099999</v>
      </c>
      <c r="L178" s="14">
        <v>417008.25182250002</v>
      </c>
      <c r="M178" s="14">
        <v>345387.63846374996</v>
      </c>
      <c r="N178" s="14">
        <v>385824.46823999996</v>
      </c>
      <c r="O178" s="14">
        <v>405301.59669600002</v>
      </c>
      <c r="P178" s="14">
        <v>361771.215624</v>
      </c>
      <c r="Q178" s="14">
        <v>4501329.3675000006</v>
      </c>
      <c r="R178" s="20">
        <f ca="1">SUM(OFFSET(E178,,,,List!$D$2))</f>
        <v>1828609.6755172501</v>
      </c>
      <c r="S178" s="20"/>
    </row>
    <row r="179" spans="1:19" x14ac:dyDescent="0.3"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20"/>
    </row>
    <row r="180" spans="1:19" x14ac:dyDescent="0.3"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20"/>
    </row>
    <row r="181" spans="1:19" x14ac:dyDescent="0.3">
      <c r="A181" s="15" t="s">
        <v>31</v>
      </c>
      <c r="B181" s="120" t="s">
        <v>44</v>
      </c>
      <c r="C181" s="120" t="s">
        <v>45</v>
      </c>
      <c r="D181" s="8" t="s">
        <v>111</v>
      </c>
      <c r="E181" s="7" t="s">
        <v>32</v>
      </c>
      <c r="F181" s="7" t="s">
        <v>33</v>
      </c>
      <c r="G181" s="7" t="s">
        <v>34</v>
      </c>
      <c r="H181" s="7" t="s">
        <v>35</v>
      </c>
      <c r="I181" s="7" t="s">
        <v>36</v>
      </c>
      <c r="J181" s="7" t="s">
        <v>37</v>
      </c>
      <c r="K181" s="7" t="s">
        <v>38</v>
      </c>
      <c r="L181" s="7" t="s">
        <v>39</v>
      </c>
      <c r="M181" s="7" t="s">
        <v>40</v>
      </c>
      <c r="N181" s="7" t="s">
        <v>41</v>
      </c>
      <c r="O181" s="7" t="s">
        <v>6</v>
      </c>
      <c r="P181" s="7" t="s">
        <v>42</v>
      </c>
      <c r="Q181" s="7" t="s">
        <v>15</v>
      </c>
      <c r="R181" s="9" t="s">
        <v>30</v>
      </c>
    </row>
    <row r="182" spans="1:19" x14ac:dyDescent="0.3">
      <c r="A182" t="s">
        <v>18</v>
      </c>
      <c r="B182" s="121" t="s">
        <v>28</v>
      </c>
      <c r="C182" s="119" t="s">
        <v>63</v>
      </c>
      <c r="D182" t="s">
        <v>88</v>
      </c>
      <c r="E182" s="2">
        <v>0.06</v>
      </c>
      <c r="F182" s="2">
        <v>0.1</v>
      </c>
      <c r="G182" s="2">
        <v>0.13</v>
      </c>
      <c r="H182" s="2">
        <v>0.14000000000000001</v>
      </c>
      <c r="I182" s="2">
        <v>0.1</v>
      </c>
      <c r="J182" s="2">
        <v>0.15</v>
      </c>
      <c r="K182" s="2">
        <v>0.14000000000000001</v>
      </c>
      <c r="L182" s="2">
        <v>0.06</v>
      </c>
      <c r="M182" s="2">
        <v>0.14000000000000001</v>
      </c>
      <c r="N182" s="2">
        <v>0.06</v>
      </c>
      <c r="O182" s="2">
        <v>7.0000000000000007E-2</v>
      </c>
      <c r="P182" s="2">
        <v>0.15</v>
      </c>
      <c r="Q182" s="2">
        <f>AVERAGE(E182:P182)</f>
        <v>0.10833333333333334</v>
      </c>
      <c r="R182" s="27">
        <f ca="1">OFFSET(D182,,List!$D$2)</f>
        <v>0.15</v>
      </c>
    </row>
    <row r="183" spans="1:19" x14ac:dyDescent="0.3">
      <c r="A183" t="s">
        <v>18</v>
      </c>
      <c r="B183" s="121" t="s">
        <v>28</v>
      </c>
      <c r="C183" s="119" t="s">
        <v>63</v>
      </c>
      <c r="D183" t="s">
        <v>89</v>
      </c>
      <c r="E183" s="2">
        <v>7.0000000000000007E-2</v>
      </c>
      <c r="F183" s="2">
        <v>0.13</v>
      </c>
      <c r="G183" s="2">
        <v>0.13</v>
      </c>
      <c r="H183" s="2">
        <v>0.11</v>
      </c>
      <c r="I183" s="2">
        <v>0.08</v>
      </c>
      <c r="J183" s="2">
        <v>7.0000000000000007E-2</v>
      </c>
      <c r="K183" s="2">
        <v>0.09</v>
      </c>
      <c r="L183" s="2">
        <v>0.1</v>
      </c>
      <c r="M183" s="2">
        <v>0.14000000000000001</v>
      </c>
      <c r="N183" s="2">
        <v>0.15</v>
      </c>
      <c r="O183" s="2">
        <v>7.0000000000000007E-2</v>
      </c>
      <c r="P183" s="2">
        <v>7.0000000000000007E-2</v>
      </c>
      <c r="Q183" s="2">
        <f t="shared" ref="Q183:Q191" si="12">AVERAGE(E183:P183)</f>
        <v>0.10083333333333334</v>
      </c>
      <c r="R183" s="27">
        <f ca="1">OFFSET(D183,,List!$D$2)</f>
        <v>7.0000000000000007E-2</v>
      </c>
    </row>
    <row r="184" spans="1:19" x14ac:dyDescent="0.3">
      <c r="A184" t="s">
        <v>18</v>
      </c>
      <c r="B184" s="121" t="s">
        <v>28</v>
      </c>
      <c r="C184" s="119" t="s">
        <v>63</v>
      </c>
      <c r="D184" t="s">
        <v>90</v>
      </c>
      <c r="E184" s="2">
        <v>0.09</v>
      </c>
      <c r="F184" s="2">
        <v>0.15</v>
      </c>
      <c r="G184" s="2">
        <v>0.11</v>
      </c>
      <c r="H184" s="2">
        <v>0.08</v>
      </c>
      <c r="I184" s="2">
        <v>0.06</v>
      </c>
      <c r="J184" s="2">
        <v>0.12</v>
      </c>
      <c r="K184" s="2">
        <v>0.06</v>
      </c>
      <c r="L184" s="2">
        <v>0.13</v>
      </c>
      <c r="M184" s="2">
        <v>0.15</v>
      </c>
      <c r="N184" s="2">
        <v>0.06</v>
      </c>
      <c r="O184" s="2">
        <v>0.13</v>
      </c>
      <c r="P184" s="2">
        <v>0.08</v>
      </c>
      <c r="Q184" s="2">
        <f t="shared" si="12"/>
        <v>0.10166666666666668</v>
      </c>
      <c r="R184" s="27">
        <f ca="1">OFFSET(D184,,List!$D$2)</f>
        <v>0.12</v>
      </c>
    </row>
    <row r="185" spans="1:19" x14ac:dyDescent="0.3">
      <c r="A185" t="s">
        <v>18</v>
      </c>
      <c r="B185" s="121" t="s">
        <v>28</v>
      </c>
      <c r="C185" s="119" t="s">
        <v>63</v>
      </c>
      <c r="D185" t="s">
        <v>91</v>
      </c>
      <c r="E185" s="2">
        <v>0.06</v>
      </c>
      <c r="F185" s="2">
        <v>0.15</v>
      </c>
      <c r="G185" s="2">
        <v>0.08</v>
      </c>
      <c r="H185" s="2">
        <v>0.14000000000000001</v>
      </c>
      <c r="I185" s="2">
        <v>0.1</v>
      </c>
      <c r="J185" s="2">
        <v>0.11</v>
      </c>
      <c r="K185" s="2">
        <v>0.14000000000000001</v>
      </c>
      <c r="L185" s="2">
        <v>7.0000000000000007E-2</v>
      </c>
      <c r="M185" s="2">
        <v>0.11</v>
      </c>
      <c r="N185" s="2">
        <v>0.06</v>
      </c>
      <c r="O185" s="2">
        <v>0.12</v>
      </c>
      <c r="P185" s="2">
        <v>0.14000000000000001</v>
      </c>
      <c r="Q185" s="2">
        <f t="shared" si="12"/>
        <v>0.10666666666666669</v>
      </c>
      <c r="R185" s="27">
        <f ca="1">OFFSET(D185,,List!$D$2)</f>
        <v>0.11</v>
      </c>
    </row>
    <row r="186" spans="1:19" x14ac:dyDescent="0.3">
      <c r="A186" t="s">
        <v>18</v>
      </c>
      <c r="B186" s="121" t="s">
        <v>28</v>
      </c>
      <c r="C186" s="119" t="s">
        <v>63</v>
      </c>
      <c r="D186" t="s">
        <v>72</v>
      </c>
      <c r="E186" s="2">
        <v>0.1</v>
      </c>
      <c r="F186" s="2">
        <v>0.13</v>
      </c>
      <c r="G186" s="2">
        <v>0.09</v>
      </c>
      <c r="H186" s="2">
        <v>0.09</v>
      </c>
      <c r="I186" s="2">
        <v>0.1</v>
      </c>
      <c r="J186" s="2">
        <v>0.09</v>
      </c>
      <c r="K186" s="2">
        <v>0.06</v>
      </c>
      <c r="L186" s="2">
        <v>7.0000000000000007E-2</v>
      </c>
      <c r="M186" s="2">
        <v>0.06</v>
      </c>
      <c r="N186" s="2">
        <v>0.15</v>
      </c>
      <c r="O186" s="2">
        <v>0.06</v>
      </c>
      <c r="P186" s="2">
        <v>0.12</v>
      </c>
      <c r="Q186" s="2">
        <f t="shared" si="12"/>
        <v>9.3333333333333338E-2</v>
      </c>
      <c r="R186" s="27">
        <f ca="1">OFFSET(D186,,List!$D$2)</f>
        <v>0.09</v>
      </c>
    </row>
    <row r="187" spans="1:19" x14ac:dyDescent="0.3">
      <c r="A187" t="s">
        <v>18</v>
      </c>
      <c r="B187" s="121" t="s">
        <v>28</v>
      </c>
      <c r="C187" s="119" t="s">
        <v>63</v>
      </c>
      <c r="D187" t="s">
        <v>71</v>
      </c>
      <c r="E187" s="2">
        <v>0.14000000000000001</v>
      </c>
      <c r="F187" s="2">
        <v>0.08</v>
      </c>
      <c r="G187" s="2">
        <v>0.08</v>
      </c>
      <c r="H187" s="2">
        <v>0.11</v>
      </c>
      <c r="I187" s="2">
        <v>0.13</v>
      </c>
      <c r="J187" s="2">
        <v>0.1</v>
      </c>
      <c r="K187" s="2">
        <v>0.09</v>
      </c>
      <c r="L187" s="2">
        <v>0.08</v>
      </c>
      <c r="M187" s="2">
        <v>0.12</v>
      </c>
      <c r="N187" s="2">
        <v>0.08</v>
      </c>
      <c r="O187" s="2">
        <v>0.15</v>
      </c>
      <c r="P187" s="2">
        <v>0.1</v>
      </c>
      <c r="Q187" s="2">
        <f t="shared" si="12"/>
        <v>0.105</v>
      </c>
      <c r="R187" s="27">
        <f ca="1">OFFSET(D187,,List!$D$2)</f>
        <v>0.1</v>
      </c>
    </row>
    <row r="188" spans="1:19" x14ac:dyDescent="0.3">
      <c r="A188" t="s">
        <v>18</v>
      </c>
      <c r="B188" s="121" t="s">
        <v>28</v>
      </c>
      <c r="C188" s="119" t="s">
        <v>63</v>
      </c>
      <c r="D188" t="s">
        <v>92</v>
      </c>
      <c r="E188" s="2">
        <v>7.0000000000000007E-2</v>
      </c>
      <c r="F188" s="2">
        <v>0.11</v>
      </c>
      <c r="G188" s="2">
        <v>0.15</v>
      </c>
      <c r="H188" s="2">
        <v>0.1</v>
      </c>
      <c r="I188" s="2">
        <v>7.0000000000000007E-2</v>
      </c>
      <c r="J188" s="2">
        <v>0.09</v>
      </c>
      <c r="K188" s="2">
        <v>0.14000000000000001</v>
      </c>
      <c r="L188" s="2">
        <v>0.15</v>
      </c>
      <c r="M188" s="2">
        <v>0.06</v>
      </c>
      <c r="N188" s="2">
        <v>0.14000000000000001</v>
      </c>
      <c r="O188" s="2">
        <v>0.15</v>
      </c>
      <c r="P188" s="2">
        <v>0.09</v>
      </c>
      <c r="Q188" s="2">
        <f t="shared" si="12"/>
        <v>0.11</v>
      </c>
      <c r="R188" s="27">
        <f ca="1">OFFSET(D188,,List!$D$2)</f>
        <v>0.09</v>
      </c>
    </row>
    <row r="189" spans="1:19" x14ac:dyDescent="0.3">
      <c r="A189" t="s">
        <v>18</v>
      </c>
      <c r="B189" s="121" t="s">
        <v>28</v>
      </c>
      <c r="C189" s="119" t="s">
        <v>63</v>
      </c>
      <c r="D189" t="s">
        <v>93</v>
      </c>
      <c r="E189" s="2">
        <v>0.09</v>
      </c>
      <c r="F189" s="2">
        <v>0.11</v>
      </c>
      <c r="G189" s="2">
        <v>0.06</v>
      </c>
      <c r="H189" s="2">
        <v>0.09</v>
      </c>
      <c r="I189" s="2">
        <v>0.09</v>
      </c>
      <c r="J189" s="2">
        <v>0.15</v>
      </c>
      <c r="K189" s="2">
        <v>0.13</v>
      </c>
      <c r="L189" s="2">
        <v>7.0000000000000007E-2</v>
      </c>
      <c r="M189" s="2">
        <v>0.11</v>
      </c>
      <c r="N189" s="2">
        <v>0.13</v>
      </c>
      <c r="O189" s="2">
        <v>7.0000000000000007E-2</v>
      </c>
      <c r="P189" s="2">
        <v>0.13</v>
      </c>
      <c r="Q189" s="2">
        <f t="shared" si="12"/>
        <v>0.10249999999999999</v>
      </c>
      <c r="R189" s="27">
        <f ca="1">OFFSET(D189,,List!$D$2)</f>
        <v>0.15</v>
      </c>
    </row>
    <row r="190" spans="1:19" x14ac:dyDescent="0.3">
      <c r="A190" t="s">
        <v>18</v>
      </c>
      <c r="B190" s="121" t="s">
        <v>28</v>
      </c>
      <c r="C190" s="119" t="s">
        <v>63</v>
      </c>
      <c r="D190" t="s">
        <v>94</v>
      </c>
      <c r="E190" s="2">
        <v>0.09</v>
      </c>
      <c r="F190" s="2">
        <v>0.11</v>
      </c>
      <c r="G190" s="2">
        <v>0.12</v>
      </c>
      <c r="H190" s="2">
        <v>0.11</v>
      </c>
      <c r="I190" s="2">
        <v>0.12</v>
      </c>
      <c r="J190" s="2">
        <v>0.13</v>
      </c>
      <c r="K190" s="2">
        <v>0.11</v>
      </c>
      <c r="L190" s="2">
        <v>0.1</v>
      </c>
      <c r="M190" s="2">
        <v>0.11</v>
      </c>
      <c r="N190" s="2">
        <v>0.12</v>
      </c>
      <c r="O190" s="2">
        <v>0.11</v>
      </c>
      <c r="P190" s="2">
        <v>0.09</v>
      </c>
      <c r="Q190" s="2">
        <f t="shared" si="12"/>
        <v>0.11000000000000003</v>
      </c>
      <c r="R190" s="27">
        <f ca="1">OFFSET(D190,,List!$D$2)</f>
        <v>0.13</v>
      </c>
    </row>
    <row r="191" spans="1:19" x14ac:dyDescent="0.3">
      <c r="A191" t="s">
        <v>18</v>
      </c>
      <c r="B191" s="121" t="s">
        <v>28</v>
      </c>
      <c r="C191" s="119" t="s">
        <v>63</v>
      </c>
      <c r="D191" t="s">
        <v>95</v>
      </c>
      <c r="E191" s="2">
        <v>0.1</v>
      </c>
      <c r="F191" s="2">
        <v>0.11</v>
      </c>
      <c r="G191" s="2">
        <v>0.09</v>
      </c>
      <c r="H191" s="2">
        <v>0.08</v>
      </c>
      <c r="I191" s="2">
        <v>0.12</v>
      </c>
      <c r="J191" s="2">
        <v>0.09</v>
      </c>
      <c r="K191" s="2">
        <v>0.14000000000000001</v>
      </c>
      <c r="L191" s="2">
        <v>0.12</v>
      </c>
      <c r="M191" s="2">
        <v>0.09</v>
      </c>
      <c r="N191" s="2">
        <v>0.12</v>
      </c>
      <c r="O191" s="2">
        <v>0.06</v>
      </c>
      <c r="P191" s="2">
        <v>0.12</v>
      </c>
      <c r="Q191" s="2">
        <f t="shared" si="12"/>
        <v>0.10333333333333335</v>
      </c>
      <c r="R191" s="27">
        <f ca="1">OFFSET(D191,,List!$D$2)</f>
        <v>0.09</v>
      </c>
    </row>
    <row r="192" spans="1:19" x14ac:dyDescent="0.3"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3">
      <c r="A193" t="s">
        <v>18</v>
      </c>
      <c r="B193" s="121" t="s">
        <v>28</v>
      </c>
      <c r="C193" s="119" t="s">
        <v>87</v>
      </c>
      <c r="D193" t="s">
        <v>66</v>
      </c>
      <c r="E193" s="2">
        <v>0.1</v>
      </c>
      <c r="F193" s="2">
        <v>7.0000000000000007E-2</v>
      </c>
      <c r="G193" s="2">
        <v>0.06</v>
      </c>
      <c r="H193" s="2">
        <v>0.09</v>
      </c>
      <c r="I193" s="2">
        <v>7.0000000000000007E-2</v>
      </c>
      <c r="J193" s="2">
        <v>0.09</v>
      </c>
      <c r="K193" s="2">
        <v>0.08</v>
      </c>
      <c r="L193" s="2">
        <v>0.09</v>
      </c>
      <c r="M193" s="2">
        <v>0.05</v>
      </c>
      <c r="N193" s="2">
        <v>0.1</v>
      </c>
      <c r="O193" s="2">
        <v>0.06</v>
      </c>
      <c r="P193" s="2">
        <v>7.0000000000000007E-2</v>
      </c>
      <c r="Q193" s="2">
        <f>AVERAGE(E193:P193)</f>
        <v>7.7499999999999999E-2</v>
      </c>
      <c r="R193" s="27">
        <f ca="1">OFFSET(D193,,List!$D$2)</f>
        <v>0.09</v>
      </c>
    </row>
    <row r="194" spans="1:18" x14ac:dyDescent="0.3">
      <c r="A194" t="s">
        <v>18</v>
      </c>
      <c r="B194" s="121" t="s">
        <v>28</v>
      </c>
      <c r="C194" s="119" t="s">
        <v>87</v>
      </c>
      <c r="D194" t="s">
        <v>67</v>
      </c>
      <c r="E194" s="2">
        <v>0.06</v>
      </c>
      <c r="F194" s="2">
        <v>0.08</v>
      </c>
      <c r="G194" s="2">
        <v>0.08</v>
      </c>
      <c r="H194" s="2">
        <v>0.08</v>
      </c>
      <c r="I194" s="2">
        <v>0.08</v>
      </c>
      <c r="J194" s="2">
        <v>0.08</v>
      </c>
      <c r="K194" s="2">
        <v>7.0000000000000007E-2</v>
      </c>
      <c r="L194" s="2">
        <v>0.05</v>
      </c>
      <c r="M194" s="2">
        <v>7.0000000000000007E-2</v>
      </c>
      <c r="N194" s="2">
        <v>0.08</v>
      </c>
      <c r="O194" s="2">
        <v>0.09</v>
      </c>
      <c r="P194" s="2">
        <v>0.11</v>
      </c>
      <c r="Q194" s="2">
        <f t="shared" ref="Q194:Q202" si="13">AVERAGE(E194:P194)</f>
        <v>7.7499999999999999E-2</v>
      </c>
      <c r="R194" s="27">
        <f ca="1">OFFSET(D194,,List!$D$2)</f>
        <v>0.08</v>
      </c>
    </row>
    <row r="195" spans="1:18" x14ac:dyDescent="0.3">
      <c r="A195" t="s">
        <v>18</v>
      </c>
      <c r="B195" s="121" t="s">
        <v>28</v>
      </c>
      <c r="C195" s="119" t="s">
        <v>87</v>
      </c>
      <c r="D195" t="s">
        <v>96</v>
      </c>
      <c r="E195" s="2">
        <v>0.09</v>
      </c>
      <c r="F195" s="2">
        <v>0.09</v>
      </c>
      <c r="G195" s="2">
        <v>0.05</v>
      </c>
      <c r="H195" s="2">
        <v>7.0000000000000007E-2</v>
      </c>
      <c r="I195" s="2">
        <v>7.0000000000000007E-2</v>
      </c>
      <c r="J195" s="2">
        <v>7.0000000000000007E-2</v>
      </c>
      <c r="K195" s="2">
        <v>0.06</v>
      </c>
      <c r="L195" s="2">
        <v>0.09</v>
      </c>
      <c r="M195" s="2">
        <v>0.11</v>
      </c>
      <c r="N195" s="2">
        <v>0.08</v>
      </c>
      <c r="O195" s="2">
        <v>0.09</v>
      </c>
      <c r="P195" s="2">
        <v>7.0000000000000007E-2</v>
      </c>
      <c r="Q195" s="2">
        <f t="shared" si="13"/>
        <v>7.8333333333333324E-2</v>
      </c>
      <c r="R195" s="27">
        <f ca="1">OFFSET(D195,,List!$D$2)</f>
        <v>7.0000000000000007E-2</v>
      </c>
    </row>
    <row r="196" spans="1:18" x14ac:dyDescent="0.3">
      <c r="A196" t="s">
        <v>18</v>
      </c>
      <c r="B196" s="121" t="s">
        <v>28</v>
      </c>
      <c r="C196" s="119" t="s">
        <v>87</v>
      </c>
      <c r="D196" t="s">
        <v>97</v>
      </c>
      <c r="E196" s="2">
        <v>0.08</v>
      </c>
      <c r="F196" s="2">
        <v>0.1</v>
      </c>
      <c r="G196" s="2">
        <v>0.1</v>
      </c>
      <c r="H196" s="2">
        <v>0.06</v>
      </c>
      <c r="I196" s="2">
        <v>7.0000000000000007E-2</v>
      </c>
      <c r="J196" s="2">
        <v>0.06</v>
      </c>
      <c r="K196" s="2">
        <v>0.06</v>
      </c>
      <c r="L196" s="2">
        <v>0.09</v>
      </c>
      <c r="M196" s="2">
        <v>0.05</v>
      </c>
      <c r="N196" s="2">
        <v>0.11</v>
      </c>
      <c r="O196" s="2">
        <v>7.0000000000000007E-2</v>
      </c>
      <c r="P196" s="2">
        <v>7.0000000000000007E-2</v>
      </c>
      <c r="Q196" s="2">
        <f t="shared" si="13"/>
        <v>7.6666666666666675E-2</v>
      </c>
      <c r="R196" s="27">
        <f ca="1">OFFSET(D196,,List!$D$2)</f>
        <v>0.06</v>
      </c>
    </row>
    <row r="197" spans="1:18" x14ac:dyDescent="0.3">
      <c r="A197" t="s">
        <v>18</v>
      </c>
      <c r="B197" s="121" t="s">
        <v>28</v>
      </c>
      <c r="C197" s="119" t="s">
        <v>87</v>
      </c>
      <c r="D197" t="s">
        <v>98</v>
      </c>
      <c r="E197" s="2">
        <v>0.08</v>
      </c>
      <c r="F197" s="2">
        <v>7.0000000000000007E-2</v>
      </c>
      <c r="G197" s="2">
        <v>7.0000000000000007E-2</v>
      </c>
      <c r="H197" s="2">
        <v>0.09</v>
      </c>
      <c r="I197" s="2">
        <v>0.05</v>
      </c>
      <c r="J197" s="2">
        <v>0.05</v>
      </c>
      <c r="K197" s="2">
        <v>0.11</v>
      </c>
      <c r="L197" s="2">
        <v>0.11</v>
      </c>
      <c r="M197" s="2">
        <v>0.09</v>
      </c>
      <c r="N197" s="2">
        <v>0.08</v>
      </c>
      <c r="O197" s="2">
        <v>7.0000000000000007E-2</v>
      </c>
      <c r="P197" s="2">
        <v>0.06</v>
      </c>
      <c r="Q197" s="2">
        <f t="shared" si="13"/>
        <v>7.7499999999999999E-2</v>
      </c>
      <c r="R197" s="27">
        <f ca="1">OFFSET(D197,,List!$D$2)</f>
        <v>0.05</v>
      </c>
    </row>
    <row r="198" spans="1:18" x14ac:dyDescent="0.3">
      <c r="A198" t="s">
        <v>18</v>
      </c>
      <c r="B198" s="121" t="s">
        <v>28</v>
      </c>
      <c r="C198" s="119" t="s">
        <v>87</v>
      </c>
      <c r="D198" t="s">
        <v>99</v>
      </c>
      <c r="E198" s="2">
        <v>0.09</v>
      </c>
      <c r="F198" s="2">
        <v>0.08</v>
      </c>
      <c r="G198" s="2">
        <v>7.0000000000000007E-2</v>
      </c>
      <c r="H198" s="2">
        <v>0.11</v>
      </c>
      <c r="I198" s="2">
        <v>0.1</v>
      </c>
      <c r="J198" s="2">
        <v>0.1</v>
      </c>
      <c r="K198" s="2">
        <v>0.08</v>
      </c>
      <c r="L198" s="2">
        <v>7.0000000000000007E-2</v>
      </c>
      <c r="M198" s="2">
        <v>7.0000000000000007E-2</v>
      </c>
      <c r="N198" s="2">
        <v>0.1</v>
      </c>
      <c r="O198" s="2">
        <v>0.1</v>
      </c>
      <c r="P198" s="2">
        <v>0.08</v>
      </c>
      <c r="Q198" s="2">
        <f t="shared" si="13"/>
        <v>8.7500000000000008E-2</v>
      </c>
      <c r="R198" s="27">
        <f ca="1">OFFSET(D198,,List!$D$2)</f>
        <v>0.1</v>
      </c>
    </row>
    <row r="199" spans="1:18" x14ac:dyDescent="0.3">
      <c r="A199" t="s">
        <v>18</v>
      </c>
      <c r="B199" s="121" t="s">
        <v>28</v>
      </c>
      <c r="C199" s="119" t="s">
        <v>87</v>
      </c>
      <c r="D199" t="s">
        <v>100</v>
      </c>
      <c r="E199" s="2">
        <v>0.05</v>
      </c>
      <c r="F199" s="2">
        <v>0.05</v>
      </c>
      <c r="G199" s="2">
        <v>0.06</v>
      </c>
      <c r="H199" s="2">
        <v>0.1</v>
      </c>
      <c r="I199" s="2">
        <v>0.06</v>
      </c>
      <c r="J199" s="2">
        <v>0.09</v>
      </c>
      <c r="K199" s="2">
        <v>0.05</v>
      </c>
      <c r="L199" s="2">
        <v>0.1</v>
      </c>
      <c r="M199" s="2">
        <v>0.11</v>
      </c>
      <c r="N199" s="2">
        <v>0.05</v>
      </c>
      <c r="O199" s="2">
        <v>7.0000000000000007E-2</v>
      </c>
      <c r="P199" s="2">
        <v>0.06</v>
      </c>
      <c r="Q199" s="2">
        <f t="shared" si="13"/>
        <v>7.0833333333333345E-2</v>
      </c>
      <c r="R199" s="27">
        <f ca="1">OFFSET(D199,,List!$D$2)</f>
        <v>0.09</v>
      </c>
    </row>
    <row r="200" spans="1:18" x14ac:dyDescent="0.3">
      <c r="A200" t="s">
        <v>18</v>
      </c>
      <c r="B200" s="121" t="s">
        <v>28</v>
      </c>
      <c r="C200" s="119" t="s">
        <v>87</v>
      </c>
      <c r="D200" t="s">
        <v>101</v>
      </c>
      <c r="E200" s="2">
        <v>0.1</v>
      </c>
      <c r="F200" s="2">
        <v>0.11</v>
      </c>
      <c r="G200" s="2">
        <v>0.08</v>
      </c>
      <c r="H200" s="2">
        <v>7.0000000000000007E-2</v>
      </c>
      <c r="I200" s="2">
        <v>0.08</v>
      </c>
      <c r="J200" s="2">
        <v>7.0000000000000007E-2</v>
      </c>
      <c r="K200" s="2">
        <v>0.06</v>
      </c>
      <c r="L200" s="2">
        <v>0.1</v>
      </c>
      <c r="M200" s="2">
        <v>7.0000000000000007E-2</v>
      </c>
      <c r="N200" s="2">
        <v>0.09</v>
      </c>
      <c r="O200" s="2">
        <v>0.08</v>
      </c>
      <c r="P200" s="2">
        <v>7.0000000000000007E-2</v>
      </c>
      <c r="Q200" s="2">
        <f t="shared" si="13"/>
        <v>8.1666666666666665E-2</v>
      </c>
      <c r="R200" s="27">
        <f ca="1">OFFSET(D200,,List!$D$2)</f>
        <v>7.0000000000000007E-2</v>
      </c>
    </row>
    <row r="201" spans="1:18" x14ac:dyDescent="0.3">
      <c r="A201" t="s">
        <v>18</v>
      </c>
      <c r="B201" s="121" t="s">
        <v>28</v>
      </c>
      <c r="C201" s="119" t="s">
        <v>87</v>
      </c>
      <c r="D201" t="s">
        <v>102</v>
      </c>
      <c r="E201" s="2">
        <v>0.06</v>
      </c>
      <c r="F201" s="2">
        <v>0.09</v>
      </c>
      <c r="G201" s="2">
        <v>0.1</v>
      </c>
      <c r="H201" s="2">
        <v>0.08</v>
      </c>
      <c r="I201" s="2">
        <v>0.11</v>
      </c>
      <c r="J201" s="2">
        <v>7.0000000000000007E-2</v>
      </c>
      <c r="K201" s="2">
        <v>0.1</v>
      </c>
      <c r="L201" s="2">
        <v>0.06</v>
      </c>
      <c r="M201" s="2">
        <v>0.1</v>
      </c>
      <c r="N201" s="2">
        <v>7.0000000000000007E-2</v>
      </c>
      <c r="O201" s="2">
        <v>7.0000000000000007E-2</v>
      </c>
      <c r="P201" s="2">
        <v>0.1</v>
      </c>
      <c r="Q201" s="2">
        <f t="shared" si="13"/>
        <v>8.4166666666666667E-2</v>
      </c>
      <c r="R201" s="27">
        <f ca="1">OFFSET(D201,,List!$D$2)</f>
        <v>7.0000000000000007E-2</v>
      </c>
    </row>
    <row r="202" spans="1:18" x14ac:dyDescent="0.3">
      <c r="A202" t="s">
        <v>18</v>
      </c>
      <c r="B202" s="121" t="s">
        <v>28</v>
      </c>
      <c r="C202" s="119" t="s">
        <v>87</v>
      </c>
      <c r="D202" t="s">
        <v>103</v>
      </c>
      <c r="E202" s="2">
        <v>0.11</v>
      </c>
      <c r="F202" s="2">
        <v>0.06</v>
      </c>
      <c r="G202" s="2">
        <v>0.08</v>
      </c>
      <c r="H202" s="2">
        <v>0.1</v>
      </c>
      <c r="I202" s="2">
        <v>0.1</v>
      </c>
      <c r="J202" s="2">
        <v>0.11</v>
      </c>
      <c r="K202" s="2">
        <v>0.1</v>
      </c>
      <c r="L202" s="2">
        <v>0.05</v>
      </c>
      <c r="M202" s="2">
        <v>0.1</v>
      </c>
      <c r="N202" s="2">
        <v>0.06</v>
      </c>
      <c r="O202" s="2">
        <v>0.11</v>
      </c>
      <c r="P202" s="2">
        <v>0.1</v>
      </c>
      <c r="Q202" s="2">
        <f t="shared" si="13"/>
        <v>8.9999999999999983E-2</v>
      </c>
      <c r="R202" s="27">
        <f ca="1">OFFSET(D202,,List!$D$2)</f>
        <v>0.11</v>
      </c>
    </row>
    <row r="203" spans="1:18" x14ac:dyDescent="0.3"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3">
      <c r="A204" t="s">
        <v>18</v>
      </c>
      <c r="B204" s="121" t="s">
        <v>28</v>
      </c>
      <c r="C204" s="119" t="s">
        <v>147</v>
      </c>
      <c r="D204" t="s">
        <v>68</v>
      </c>
      <c r="E204" s="2">
        <v>0.1</v>
      </c>
      <c r="F204" s="2">
        <v>0.04</v>
      </c>
      <c r="G204" s="2">
        <v>0.11</v>
      </c>
      <c r="H204" s="2">
        <v>7.0000000000000007E-2</v>
      </c>
      <c r="I204" s="2">
        <v>0.14000000000000001</v>
      </c>
      <c r="J204" s="2">
        <v>0.05</v>
      </c>
      <c r="K204" s="2">
        <v>0.1</v>
      </c>
      <c r="L204" s="2">
        <v>0.09</v>
      </c>
      <c r="M204" s="2">
        <v>0.08</v>
      </c>
      <c r="N204" s="2">
        <v>0.13</v>
      </c>
      <c r="O204" s="2">
        <v>0.15</v>
      </c>
      <c r="P204" s="2">
        <v>0.13</v>
      </c>
      <c r="Q204" s="2">
        <f>AVERAGE(E204:P204)</f>
        <v>9.9166666666666667E-2</v>
      </c>
      <c r="R204" s="27">
        <f ca="1">OFFSET(D204,,List!$D$2)</f>
        <v>0.05</v>
      </c>
    </row>
    <row r="205" spans="1:18" x14ac:dyDescent="0.3">
      <c r="A205" t="s">
        <v>18</v>
      </c>
      <c r="B205" s="121" t="s">
        <v>28</v>
      </c>
      <c r="C205" s="119" t="s">
        <v>147</v>
      </c>
      <c r="D205" t="s">
        <v>107</v>
      </c>
      <c r="E205" s="2">
        <v>0.12</v>
      </c>
      <c r="F205" s="2">
        <v>0.05</v>
      </c>
      <c r="G205" s="2">
        <v>7.0000000000000007E-2</v>
      </c>
      <c r="H205" s="2">
        <v>0.13</v>
      </c>
      <c r="I205" s="2">
        <v>0.08</v>
      </c>
      <c r="J205" s="2">
        <v>0.09</v>
      </c>
      <c r="K205" s="2">
        <v>0.1</v>
      </c>
      <c r="L205" s="2">
        <v>7.0000000000000007E-2</v>
      </c>
      <c r="M205" s="2">
        <v>0.1</v>
      </c>
      <c r="N205" s="2">
        <v>0.05</v>
      </c>
      <c r="O205" s="2">
        <v>0.15</v>
      </c>
      <c r="P205" s="2">
        <v>0.08</v>
      </c>
      <c r="Q205" s="2">
        <f t="shared" ref="Q205:Q213" si="14">AVERAGE(E205:P205)</f>
        <v>9.0833333333333335E-2</v>
      </c>
      <c r="R205" s="27">
        <f ca="1">OFFSET(D205,,List!$D$2)</f>
        <v>0.09</v>
      </c>
    </row>
    <row r="206" spans="1:18" x14ac:dyDescent="0.3">
      <c r="A206" t="s">
        <v>18</v>
      </c>
      <c r="B206" s="121" t="s">
        <v>28</v>
      </c>
      <c r="C206" s="119" t="s">
        <v>147</v>
      </c>
      <c r="D206" t="s">
        <v>109</v>
      </c>
      <c r="E206" s="2">
        <v>0.15</v>
      </c>
      <c r="F206" s="2">
        <v>0.12</v>
      </c>
      <c r="G206" s="2">
        <v>0.13</v>
      </c>
      <c r="H206" s="2">
        <v>0.04</v>
      </c>
      <c r="I206" s="2">
        <v>7.0000000000000007E-2</v>
      </c>
      <c r="J206" s="2">
        <v>0.14000000000000001</v>
      </c>
      <c r="K206" s="2">
        <v>0.15</v>
      </c>
      <c r="L206" s="2">
        <v>0.05</v>
      </c>
      <c r="M206" s="2">
        <v>0.11</v>
      </c>
      <c r="N206" s="2">
        <v>0.09</v>
      </c>
      <c r="O206" s="2">
        <v>0.05</v>
      </c>
      <c r="P206" s="2">
        <v>0.05</v>
      </c>
      <c r="Q206" s="2">
        <f t="shared" si="14"/>
        <v>9.583333333333334E-2</v>
      </c>
      <c r="R206" s="27">
        <f ca="1">OFFSET(D206,,List!$D$2)</f>
        <v>0.14000000000000001</v>
      </c>
    </row>
    <row r="207" spans="1:18" x14ac:dyDescent="0.3">
      <c r="A207" t="s">
        <v>18</v>
      </c>
      <c r="B207" s="121" t="s">
        <v>28</v>
      </c>
      <c r="C207" s="119" t="s">
        <v>147</v>
      </c>
      <c r="D207" t="s">
        <v>69</v>
      </c>
      <c r="E207" s="2">
        <v>0.05</v>
      </c>
      <c r="F207" s="2">
        <v>0.15</v>
      </c>
      <c r="G207" s="2">
        <v>0.05</v>
      </c>
      <c r="H207" s="2">
        <v>0.05</v>
      </c>
      <c r="I207" s="2">
        <v>0.15</v>
      </c>
      <c r="J207" s="2">
        <v>0.04</v>
      </c>
      <c r="K207" s="2">
        <v>0.14000000000000001</v>
      </c>
      <c r="L207" s="2">
        <v>0.08</v>
      </c>
      <c r="M207" s="2">
        <v>0.12</v>
      </c>
      <c r="N207" s="2">
        <v>0.1</v>
      </c>
      <c r="O207" s="2">
        <v>0.05</v>
      </c>
      <c r="P207" s="2">
        <v>0.15</v>
      </c>
      <c r="Q207" s="2">
        <f t="shared" si="14"/>
        <v>9.4166666666666662E-2</v>
      </c>
      <c r="R207" s="27">
        <f ca="1">OFFSET(D207,,List!$D$2)</f>
        <v>0.04</v>
      </c>
    </row>
    <row r="208" spans="1:18" x14ac:dyDescent="0.3">
      <c r="A208" t="s">
        <v>18</v>
      </c>
      <c r="B208" s="121" t="s">
        <v>28</v>
      </c>
      <c r="C208" s="119" t="s">
        <v>147</v>
      </c>
      <c r="D208" t="s">
        <v>105</v>
      </c>
      <c r="E208" s="2">
        <v>0.09</v>
      </c>
      <c r="F208" s="2">
        <v>0.15</v>
      </c>
      <c r="G208" s="2">
        <v>0.13</v>
      </c>
      <c r="H208" s="2">
        <v>0.06</v>
      </c>
      <c r="I208" s="2">
        <v>0.08</v>
      </c>
      <c r="J208" s="2">
        <v>0.12</v>
      </c>
      <c r="K208" s="2">
        <v>0.13</v>
      </c>
      <c r="L208" s="2">
        <v>7.0000000000000007E-2</v>
      </c>
      <c r="M208" s="2">
        <v>0.08</v>
      </c>
      <c r="N208" s="2">
        <v>0.09</v>
      </c>
      <c r="O208" s="2">
        <v>0.09</v>
      </c>
      <c r="P208" s="2">
        <v>0.13</v>
      </c>
      <c r="Q208" s="2">
        <f t="shared" si="14"/>
        <v>0.10166666666666668</v>
      </c>
      <c r="R208" s="27">
        <f ca="1">OFFSET(D208,,List!$D$2)</f>
        <v>0.12</v>
      </c>
    </row>
    <row r="209" spans="1:18" x14ac:dyDescent="0.3">
      <c r="A209" t="s">
        <v>18</v>
      </c>
      <c r="B209" s="121" t="s">
        <v>28</v>
      </c>
      <c r="C209" s="119" t="s">
        <v>147</v>
      </c>
      <c r="D209" t="s">
        <v>70</v>
      </c>
      <c r="E209" s="2">
        <v>0.14000000000000001</v>
      </c>
      <c r="F209" s="2">
        <v>0.11</v>
      </c>
      <c r="G209" s="2">
        <v>0.15</v>
      </c>
      <c r="H209" s="2">
        <v>0.13</v>
      </c>
      <c r="I209" s="2">
        <v>0.13</v>
      </c>
      <c r="J209" s="2">
        <v>0.05</v>
      </c>
      <c r="K209" s="2">
        <v>0.11</v>
      </c>
      <c r="L209" s="2">
        <v>0.12</v>
      </c>
      <c r="M209" s="2">
        <v>7.0000000000000007E-2</v>
      </c>
      <c r="N209" s="2">
        <v>0.09</v>
      </c>
      <c r="O209" s="2">
        <v>0.14000000000000001</v>
      </c>
      <c r="P209" s="2">
        <v>0.1</v>
      </c>
      <c r="Q209" s="2">
        <f t="shared" si="14"/>
        <v>0.11166666666666669</v>
      </c>
      <c r="R209" s="27">
        <f ca="1">OFFSET(D209,,List!$D$2)</f>
        <v>0.05</v>
      </c>
    </row>
    <row r="210" spans="1:18" x14ac:dyDescent="0.3">
      <c r="A210" t="s">
        <v>18</v>
      </c>
      <c r="B210" s="121" t="s">
        <v>28</v>
      </c>
      <c r="C210" s="119" t="s">
        <v>147</v>
      </c>
      <c r="D210" t="s">
        <v>110</v>
      </c>
      <c r="E210" s="2">
        <v>0.15</v>
      </c>
      <c r="F210" s="2">
        <v>0.05</v>
      </c>
      <c r="G210" s="2">
        <v>0.13</v>
      </c>
      <c r="H210" s="2">
        <v>0.04</v>
      </c>
      <c r="I210" s="2">
        <v>0.13</v>
      </c>
      <c r="J210" s="2">
        <v>0.15</v>
      </c>
      <c r="K210" s="2">
        <v>0.05</v>
      </c>
      <c r="L210" s="2">
        <v>0.12</v>
      </c>
      <c r="M210" s="2">
        <v>0.09</v>
      </c>
      <c r="N210" s="2">
        <v>0.13</v>
      </c>
      <c r="O210" s="2">
        <v>0.08</v>
      </c>
      <c r="P210" s="2">
        <v>0.04</v>
      </c>
      <c r="Q210" s="2">
        <f t="shared" si="14"/>
        <v>9.6666666666666679E-2</v>
      </c>
      <c r="R210" s="27">
        <f ca="1">OFFSET(D210,,List!$D$2)</f>
        <v>0.15</v>
      </c>
    </row>
    <row r="211" spans="1:18" x14ac:dyDescent="0.3">
      <c r="A211" t="s">
        <v>18</v>
      </c>
      <c r="B211" s="121" t="s">
        <v>28</v>
      </c>
      <c r="C211" s="119" t="s">
        <v>147</v>
      </c>
      <c r="D211" t="s">
        <v>148</v>
      </c>
      <c r="E211" s="2">
        <v>0.13</v>
      </c>
      <c r="F211" s="2">
        <v>0.09</v>
      </c>
      <c r="G211" s="2">
        <v>0.14000000000000001</v>
      </c>
      <c r="H211" s="2">
        <v>7.0000000000000007E-2</v>
      </c>
      <c r="I211" s="2">
        <v>0.09</v>
      </c>
      <c r="J211" s="2">
        <v>0.12</v>
      </c>
      <c r="K211" s="2">
        <v>0.12</v>
      </c>
      <c r="L211" s="2">
        <v>0.09</v>
      </c>
      <c r="M211" s="2">
        <v>0.04</v>
      </c>
      <c r="N211" s="2">
        <v>0.12</v>
      </c>
      <c r="O211" s="2">
        <v>0.14000000000000001</v>
      </c>
      <c r="P211" s="2">
        <v>0.1</v>
      </c>
      <c r="Q211" s="2">
        <f t="shared" si="14"/>
        <v>0.10416666666666667</v>
      </c>
      <c r="R211" s="27">
        <f ca="1">OFFSET(D211,,List!$D$2)</f>
        <v>0.12</v>
      </c>
    </row>
    <row r="212" spans="1:18" x14ac:dyDescent="0.3">
      <c r="A212" t="s">
        <v>18</v>
      </c>
      <c r="B212" s="121" t="s">
        <v>28</v>
      </c>
      <c r="C212" s="119" t="s">
        <v>147</v>
      </c>
      <c r="D212" t="s">
        <v>106</v>
      </c>
      <c r="E212" s="2">
        <v>0.05</v>
      </c>
      <c r="F212" s="2">
        <v>0.12</v>
      </c>
      <c r="G212" s="2">
        <v>0.09</v>
      </c>
      <c r="H212" s="2">
        <v>0.11</v>
      </c>
      <c r="I212" s="2">
        <v>0.08</v>
      </c>
      <c r="J212" s="2">
        <v>0.13</v>
      </c>
      <c r="K212" s="2">
        <v>0.06</v>
      </c>
      <c r="L212" s="2">
        <v>0.09</v>
      </c>
      <c r="M212" s="2">
        <v>0.06</v>
      </c>
      <c r="N212" s="2">
        <v>0.09</v>
      </c>
      <c r="O212" s="2">
        <v>0.15</v>
      </c>
      <c r="P212" s="2">
        <v>0.04</v>
      </c>
      <c r="Q212" s="2">
        <f t="shared" si="14"/>
        <v>8.9166666666666672E-2</v>
      </c>
      <c r="R212" s="27">
        <f ca="1">OFFSET(D212,,List!$D$2)</f>
        <v>0.13</v>
      </c>
    </row>
    <row r="213" spans="1:18" x14ac:dyDescent="0.3">
      <c r="A213" t="s">
        <v>18</v>
      </c>
      <c r="B213" s="121" t="s">
        <v>28</v>
      </c>
      <c r="C213" s="119" t="s">
        <v>147</v>
      </c>
      <c r="D213" t="s">
        <v>108</v>
      </c>
      <c r="E213" s="2">
        <v>0.04</v>
      </c>
      <c r="F213" s="2">
        <v>0.05</v>
      </c>
      <c r="G213" s="2">
        <v>0.13</v>
      </c>
      <c r="H213" s="2">
        <v>0.06</v>
      </c>
      <c r="I213" s="2">
        <v>0.08</v>
      </c>
      <c r="J213" s="2">
        <v>0.15</v>
      </c>
      <c r="K213" s="2">
        <v>0.08</v>
      </c>
      <c r="L213" s="2">
        <v>0.06</v>
      </c>
      <c r="M213" s="2">
        <v>0.14000000000000001</v>
      </c>
      <c r="N213" s="2">
        <v>0.11</v>
      </c>
      <c r="O213" s="2">
        <v>0.11</v>
      </c>
      <c r="P213" s="2">
        <v>0.1</v>
      </c>
      <c r="Q213" s="2">
        <f t="shared" si="14"/>
        <v>9.2500000000000013E-2</v>
      </c>
      <c r="R213" s="27">
        <f ca="1">OFFSET(D213,,List!$D$2)</f>
        <v>0.15</v>
      </c>
    </row>
    <row r="214" spans="1:18" x14ac:dyDescent="0.3"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3">
      <c r="A215" t="s">
        <v>18</v>
      </c>
      <c r="B215" s="121" t="s">
        <v>28</v>
      </c>
      <c r="C215" s="119" t="s">
        <v>64</v>
      </c>
      <c r="D215" t="s">
        <v>116</v>
      </c>
      <c r="E215" s="2">
        <v>7.0000000000000007E-2</v>
      </c>
      <c r="F215" s="2">
        <v>0.06</v>
      </c>
      <c r="G215" s="2">
        <v>0.08</v>
      </c>
      <c r="H215" s="2">
        <v>0.06</v>
      </c>
      <c r="I215" s="2">
        <v>0.08</v>
      </c>
      <c r="J215" s="2">
        <v>7.0000000000000007E-2</v>
      </c>
      <c r="K215" s="2">
        <v>0.08</v>
      </c>
      <c r="L215" s="2">
        <v>0.11</v>
      </c>
      <c r="M215" s="2">
        <v>0.11</v>
      </c>
      <c r="N215" s="2">
        <v>7.0000000000000007E-2</v>
      </c>
      <c r="O215" s="2">
        <v>0.05</v>
      </c>
      <c r="P215" s="2">
        <v>0.1</v>
      </c>
      <c r="Q215" s="2">
        <f>AVERAGE(E215:P215)</f>
        <v>7.8333333333333338E-2</v>
      </c>
      <c r="R215" s="27">
        <f ca="1">OFFSET(D215,,List!$D$2)</f>
        <v>7.0000000000000007E-2</v>
      </c>
    </row>
    <row r="216" spans="1:18" x14ac:dyDescent="0.3">
      <c r="A216" t="s">
        <v>18</v>
      </c>
      <c r="B216" s="121" t="s">
        <v>28</v>
      </c>
      <c r="C216" s="119" t="s">
        <v>64</v>
      </c>
      <c r="D216" t="s">
        <v>120</v>
      </c>
      <c r="E216" s="2">
        <v>7.0000000000000007E-2</v>
      </c>
      <c r="F216" s="2">
        <v>0.05</v>
      </c>
      <c r="G216" s="2">
        <v>0.1</v>
      </c>
      <c r="H216" s="2">
        <v>0.1</v>
      </c>
      <c r="I216" s="2">
        <v>0.06</v>
      </c>
      <c r="J216" s="2">
        <v>0.08</v>
      </c>
      <c r="K216" s="2">
        <v>0.11</v>
      </c>
      <c r="L216" s="2">
        <v>0.06</v>
      </c>
      <c r="M216" s="2">
        <v>0.09</v>
      </c>
      <c r="N216" s="2">
        <v>0.09</v>
      </c>
      <c r="O216" s="2">
        <v>0.06</v>
      </c>
      <c r="P216" s="2">
        <v>0.09</v>
      </c>
      <c r="Q216" s="2">
        <f t="shared" ref="Q216:Q224" si="15">AVERAGE(E216:P216)</f>
        <v>0.08</v>
      </c>
      <c r="R216" s="27">
        <f ca="1">OFFSET(D216,,List!$D$2)</f>
        <v>0.08</v>
      </c>
    </row>
    <row r="217" spans="1:18" x14ac:dyDescent="0.3">
      <c r="A217" t="s">
        <v>18</v>
      </c>
      <c r="B217" s="121" t="s">
        <v>28</v>
      </c>
      <c r="C217" s="119" t="s">
        <v>64</v>
      </c>
      <c r="D217" t="s">
        <v>117</v>
      </c>
      <c r="E217" s="2">
        <v>0.08</v>
      </c>
      <c r="F217" s="2">
        <v>0.06</v>
      </c>
      <c r="G217" s="2">
        <v>0.1</v>
      </c>
      <c r="H217" s="2">
        <v>0.1</v>
      </c>
      <c r="I217" s="2">
        <v>0.08</v>
      </c>
      <c r="J217" s="2">
        <v>0.08</v>
      </c>
      <c r="K217" s="2">
        <v>0.06</v>
      </c>
      <c r="L217" s="2">
        <v>0.05</v>
      </c>
      <c r="M217" s="2">
        <v>0.11</v>
      </c>
      <c r="N217" s="2">
        <v>0.08</v>
      </c>
      <c r="O217" s="2">
        <v>0.05</v>
      </c>
      <c r="P217" s="2">
        <v>0.11</v>
      </c>
      <c r="Q217" s="2">
        <f t="shared" si="15"/>
        <v>0.08</v>
      </c>
      <c r="R217" s="27">
        <f ca="1">OFFSET(D217,,List!$D$2)</f>
        <v>0.08</v>
      </c>
    </row>
    <row r="218" spans="1:18" x14ac:dyDescent="0.3">
      <c r="A218" t="s">
        <v>18</v>
      </c>
      <c r="B218" s="121" t="s">
        <v>28</v>
      </c>
      <c r="C218" s="119" t="s">
        <v>64</v>
      </c>
      <c r="D218" t="s">
        <v>115</v>
      </c>
      <c r="E218" s="2">
        <v>0.11</v>
      </c>
      <c r="F218" s="2">
        <v>0.1</v>
      </c>
      <c r="G218" s="2">
        <v>7.0000000000000007E-2</v>
      </c>
      <c r="H218" s="2">
        <v>0.06</v>
      </c>
      <c r="I218" s="2">
        <v>0.09</v>
      </c>
      <c r="J218" s="2">
        <v>0.05</v>
      </c>
      <c r="K218" s="2">
        <v>0.1</v>
      </c>
      <c r="L218" s="2">
        <v>7.0000000000000007E-2</v>
      </c>
      <c r="M218" s="2">
        <v>0.09</v>
      </c>
      <c r="N218" s="2">
        <v>0.05</v>
      </c>
      <c r="O218" s="2">
        <v>0.11</v>
      </c>
      <c r="P218" s="2">
        <v>0.05</v>
      </c>
      <c r="Q218" s="2">
        <f t="shared" si="15"/>
        <v>7.9166666666666677E-2</v>
      </c>
      <c r="R218" s="27">
        <f ca="1">OFFSET(D218,,List!$D$2)</f>
        <v>0.05</v>
      </c>
    </row>
    <row r="219" spans="1:18" x14ac:dyDescent="0.3">
      <c r="A219" t="s">
        <v>18</v>
      </c>
      <c r="B219" s="121" t="s">
        <v>28</v>
      </c>
      <c r="C219" s="119" t="s">
        <v>64</v>
      </c>
      <c r="D219" t="s">
        <v>119</v>
      </c>
      <c r="E219" s="2">
        <v>7.0000000000000007E-2</v>
      </c>
      <c r="F219" s="2">
        <v>0.11</v>
      </c>
      <c r="G219" s="2">
        <v>0.11</v>
      </c>
      <c r="H219" s="2">
        <v>0.08</v>
      </c>
      <c r="I219" s="2">
        <v>0.1</v>
      </c>
      <c r="J219" s="2">
        <v>0.11</v>
      </c>
      <c r="K219" s="2">
        <v>0.06</v>
      </c>
      <c r="L219" s="2">
        <v>0.11</v>
      </c>
      <c r="M219" s="2">
        <v>0.06</v>
      </c>
      <c r="N219" s="2">
        <v>7.0000000000000007E-2</v>
      </c>
      <c r="O219" s="2">
        <v>0.1</v>
      </c>
      <c r="P219" s="2">
        <v>0.1</v>
      </c>
      <c r="Q219" s="2">
        <f t="shared" si="15"/>
        <v>8.9999999999999983E-2</v>
      </c>
      <c r="R219" s="27">
        <f ca="1">OFFSET(D219,,List!$D$2)</f>
        <v>0.11</v>
      </c>
    </row>
    <row r="220" spans="1:18" x14ac:dyDescent="0.3">
      <c r="A220" t="s">
        <v>18</v>
      </c>
      <c r="B220" s="121" t="s">
        <v>28</v>
      </c>
      <c r="C220" s="119" t="s">
        <v>64</v>
      </c>
      <c r="D220" t="s">
        <v>121</v>
      </c>
      <c r="E220" s="2">
        <v>0.1</v>
      </c>
      <c r="F220" s="2">
        <v>0.05</v>
      </c>
      <c r="G220" s="2">
        <v>7.0000000000000007E-2</v>
      </c>
      <c r="H220" s="2">
        <v>0.08</v>
      </c>
      <c r="I220" s="2">
        <v>0.08</v>
      </c>
      <c r="J220" s="2">
        <v>0.06</v>
      </c>
      <c r="K220" s="2">
        <v>0.09</v>
      </c>
      <c r="L220" s="2">
        <v>7.0000000000000007E-2</v>
      </c>
      <c r="M220" s="2">
        <v>0.1</v>
      </c>
      <c r="N220" s="2">
        <v>0.06</v>
      </c>
      <c r="O220" s="2">
        <v>0.05</v>
      </c>
      <c r="P220" s="2">
        <v>0.05</v>
      </c>
      <c r="Q220" s="2">
        <f t="shared" si="15"/>
        <v>7.166666666666667E-2</v>
      </c>
      <c r="R220" s="27">
        <f ca="1">OFFSET(D220,,List!$D$2)</f>
        <v>0.06</v>
      </c>
    </row>
    <row r="221" spans="1:18" x14ac:dyDescent="0.3">
      <c r="A221" t="s">
        <v>18</v>
      </c>
      <c r="B221" s="121" t="s">
        <v>28</v>
      </c>
      <c r="C221" s="119" t="s">
        <v>64</v>
      </c>
      <c r="D221" t="s">
        <v>114</v>
      </c>
      <c r="E221" s="2">
        <v>0.11</v>
      </c>
      <c r="F221" s="2">
        <v>0.09</v>
      </c>
      <c r="G221" s="2">
        <v>0.08</v>
      </c>
      <c r="H221" s="2">
        <v>0.11</v>
      </c>
      <c r="I221" s="2">
        <v>0.09</v>
      </c>
      <c r="J221" s="2">
        <v>0.05</v>
      </c>
      <c r="K221" s="2">
        <v>7.0000000000000007E-2</v>
      </c>
      <c r="L221" s="2">
        <v>0.11</v>
      </c>
      <c r="M221" s="2">
        <v>0.1</v>
      </c>
      <c r="N221" s="2">
        <v>0.1</v>
      </c>
      <c r="O221" s="2">
        <v>0.06</v>
      </c>
      <c r="P221" s="2">
        <v>0.1</v>
      </c>
      <c r="Q221" s="2">
        <f t="shared" si="15"/>
        <v>8.9166666666666672E-2</v>
      </c>
      <c r="R221" s="27">
        <f ca="1">OFFSET(D221,,List!$D$2)</f>
        <v>0.05</v>
      </c>
    </row>
    <row r="222" spans="1:18" x14ac:dyDescent="0.3">
      <c r="A222" t="s">
        <v>18</v>
      </c>
      <c r="B222" s="121" t="s">
        <v>28</v>
      </c>
      <c r="C222" s="119" t="s">
        <v>64</v>
      </c>
      <c r="D222" t="s">
        <v>149</v>
      </c>
      <c r="E222" s="2">
        <v>0.11</v>
      </c>
      <c r="F222" s="2">
        <v>0.05</v>
      </c>
      <c r="G222" s="2">
        <v>0.08</v>
      </c>
      <c r="H222" s="2">
        <v>0.11</v>
      </c>
      <c r="I222" s="2">
        <v>0.08</v>
      </c>
      <c r="J222" s="2">
        <v>7.0000000000000007E-2</v>
      </c>
      <c r="K222" s="2">
        <v>7.0000000000000007E-2</v>
      </c>
      <c r="L222" s="2">
        <v>0.09</v>
      </c>
      <c r="M222" s="2">
        <v>0.06</v>
      </c>
      <c r="N222" s="2">
        <v>0.09</v>
      </c>
      <c r="O222" s="2">
        <v>0.08</v>
      </c>
      <c r="P222" s="2">
        <v>0.11</v>
      </c>
      <c r="Q222" s="2">
        <f t="shared" si="15"/>
        <v>8.3333333333333329E-2</v>
      </c>
      <c r="R222" s="27">
        <f ca="1">OFFSET(D222,,List!$D$2)</f>
        <v>7.0000000000000007E-2</v>
      </c>
    </row>
    <row r="223" spans="1:18" x14ac:dyDescent="0.3">
      <c r="A223" t="s">
        <v>18</v>
      </c>
      <c r="B223" s="121" t="s">
        <v>28</v>
      </c>
      <c r="C223" s="119" t="s">
        <v>64</v>
      </c>
      <c r="D223" t="s">
        <v>118</v>
      </c>
      <c r="E223" s="2">
        <v>0.05</v>
      </c>
      <c r="F223" s="2">
        <v>0.06</v>
      </c>
      <c r="G223" s="2">
        <v>0.06</v>
      </c>
      <c r="H223" s="2">
        <v>0.08</v>
      </c>
      <c r="I223" s="2">
        <v>0.11</v>
      </c>
      <c r="J223" s="2">
        <v>0.1</v>
      </c>
      <c r="K223" s="2">
        <v>0.1</v>
      </c>
      <c r="L223" s="2">
        <v>0.06</v>
      </c>
      <c r="M223" s="2">
        <v>0.05</v>
      </c>
      <c r="N223" s="2">
        <v>0.08</v>
      </c>
      <c r="O223" s="2">
        <v>0.08</v>
      </c>
      <c r="P223" s="2">
        <v>0.08</v>
      </c>
      <c r="Q223" s="2">
        <f t="shared" si="15"/>
        <v>7.5833333333333322E-2</v>
      </c>
      <c r="R223" s="27">
        <f ca="1">OFFSET(D223,,List!$D$2)</f>
        <v>0.1</v>
      </c>
    </row>
    <row r="224" spans="1:18" x14ac:dyDescent="0.3">
      <c r="A224" t="s">
        <v>18</v>
      </c>
      <c r="B224" s="121" t="s">
        <v>28</v>
      </c>
      <c r="C224" s="119" t="s">
        <v>64</v>
      </c>
      <c r="D224" t="s">
        <v>113</v>
      </c>
      <c r="E224" s="2">
        <v>0.05</v>
      </c>
      <c r="F224" s="2">
        <v>0.09</v>
      </c>
      <c r="G224" s="2">
        <v>0.06</v>
      </c>
      <c r="H224" s="2">
        <v>0.06</v>
      </c>
      <c r="I224" s="2">
        <v>0.09</v>
      </c>
      <c r="J224" s="2">
        <v>0.06</v>
      </c>
      <c r="K224" s="2">
        <v>0.06</v>
      </c>
      <c r="L224" s="2">
        <v>0.11</v>
      </c>
      <c r="M224" s="2">
        <v>0.06</v>
      </c>
      <c r="N224" s="2">
        <v>0.06</v>
      </c>
      <c r="O224" s="2">
        <v>0.11</v>
      </c>
      <c r="P224" s="2">
        <v>0.08</v>
      </c>
      <c r="Q224" s="2">
        <f t="shared" si="15"/>
        <v>7.4166666666666659E-2</v>
      </c>
      <c r="R224" s="27">
        <f ca="1">OFFSET(D224,,List!$D$2)</f>
        <v>0.06</v>
      </c>
    </row>
    <row r="225" spans="1:18" x14ac:dyDescent="0.3"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3"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3">
      <c r="A227" s="15" t="s">
        <v>31</v>
      </c>
      <c r="B227" s="120" t="s">
        <v>44</v>
      </c>
      <c r="C227" s="120" t="s">
        <v>45</v>
      </c>
      <c r="D227" s="8" t="s">
        <v>111</v>
      </c>
      <c r="E227" s="7" t="s">
        <v>32</v>
      </c>
      <c r="F227" s="7" t="s">
        <v>33</v>
      </c>
      <c r="G227" s="7" t="s">
        <v>34</v>
      </c>
      <c r="H227" s="7" t="s">
        <v>35</v>
      </c>
      <c r="I227" s="7" t="s">
        <v>36</v>
      </c>
      <c r="J227" s="7" t="s">
        <v>37</v>
      </c>
      <c r="K227" s="7" t="s">
        <v>38</v>
      </c>
      <c r="L227" s="7" t="s">
        <v>39</v>
      </c>
      <c r="M227" s="7" t="s">
        <v>40</v>
      </c>
      <c r="N227" s="7" t="s">
        <v>41</v>
      </c>
      <c r="O227" s="7" t="s">
        <v>6</v>
      </c>
      <c r="P227" s="7" t="s">
        <v>42</v>
      </c>
      <c r="Q227" s="7" t="s">
        <v>15</v>
      </c>
      <c r="R227" s="9" t="s">
        <v>30</v>
      </c>
    </row>
    <row r="228" spans="1:18" x14ac:dyDescent="0.3">
      <c r="A228" t="s">
        <v>18</v>
      </c>
      <c r="B228" s="121" t="s">
        <v>29</v>
      </c>
      <c r="C228" s="119" t="s">
        <v>63</v>
      </c>
      <c r="D228" t="s">
        <v>88</v>
      </c>
      <c r="E228" s="2">
        <v>0.15</v>
      </c>
      <c r="F228" s="2">
        <v>0.17</v>
      </c>
      <c r="G228" s="2">
        <v>0.1</v>
      </c>
      <c r="H228" s="2">
        <v>0.12</v>
      </c>
      <c r="I228" s="2">
        <v>0.17</v>
      </c>
      <c r="J228" s="2">
        <v>0.2</v>
      </c>
      <c r="K228" s="2">
        <v>0.17</v>
      </c>
      <c r="L228" s="2">
        <v>0.18</v>
      </c>
      <c r="M228" s="2">
        <v>0.12</v>
      </c>
      <c r="N228" s="2">
        <v>0.2</v>
      </c>
      <c r="O228" s="2">
        <v>0.14000000000000001</v>
      </c>
      <c r="P228" s="2">
        <v>0.12</v>
      </c>
      <c r="Q228" s="2">
        <f>AVERAGE(E228:P228)</f>
        <v>0.15333333333333332</v>
      </c>
      <c r="R228" s="27">
        <f ca="1">AVERAGE(OFFSET(E228,,,,List!$D$2))</f>
        <v>0.1516666666666667</v>
      </c>
    </row>
    <row r="229" spans="1:18" x14ac:dyDescent="0.3">
      <c r="A229" t="s">
        <v>18</v>
      </c>
      <c r="B229" s="121" t="s">
        <v>29</v>
      </c>
      <c r="C229" s="119" t="s">
        <v>63</v>
      </c>
      <c r="D229" t="s">
        <v>89</v>
      </c>
      <c r="E229" s="2">
        <v>0.19</v>
      </c>
      <c r="F229" s="2">
        <v>0.18</v>
      </c>
      <c r="G229" s="2">
        <v>0.14000000000000001</v>
      </c>
      <c r="H229" s="2">
        <v>0.12</v>
      </c>
      <c r="I229" s="2">
        <v>0.19</v>
      </c>
      <c r="J229" s="2">
        <v>0.15</v>
      </c>
      <c r="K229" s="2">
        <v>0.19</v>
      </c>
      <c r="L229" s="2">
        <v>0.19</v>
      </c>
      <c r="M229" s="2">
        <v>0.13</v>
      </c>
      <c r="N229" s="2">
        <v>0.19</v>
      </c>
      <c r="O229" s="2">
        <v>0.15</v>
      </c>
      <c r="P229" s="2">
        <v>0.19</v>
      </c>
      <c r="Q229" s="2">
        <f t="shared" ref="Q229:Q237" si="16">AVERAGE(E229:P229)</f>
        <v>0.16749999999999998</v>
      </c>
      <c r="R229" s="27">
        <f ca="1">AVERAGE(OFFSET(E229,,,,List!$D$2))</f>
        <v>0.16166666666666668</v>
      </c>
    </row>
    <row r="230" spans="1:18" x14ac:dyDescent="0.3">
      <c r="A230" t="s">
        <v>18</v>
      </c>
      <c r="B230" s="121" t="s">
        <v>29</v>
      </c>
      <c r="C230" s="119" t="s">
        <v>63</v>
      </c>
      <c r="D230" t="s">
        <v>90</v>
      </c>
      <c r="E230" s="2">
        <v>0.18</v>
      </c>
      <c r="F230" s="2">
        <v>0.2</v>
      </c>
      <c r="G230" s="2">
        <v>0.11</v>
      </c>
      <c r="H230" s="2">
        <v>0.16</v>
      </c>
      <c r="I230" s="2">
        <v>0.11</v>
      </c>
      <c r="J230" s="2">
        <v>0.1</v>
      </c>
      <c r="K230" s="2">
        <v>0.1</v>
      </c>
      <c r="L230" s="2">
        <v>0.17</v>
      </c>
      <c r="M230" s="2">
        <v>0.2</v>
      </c>
      <c r="N230" s="2">
        <v>0.19</v>
      </c>
      <c r="O230" s="2">
        <v>0.13</v>
      </c>
      <c r="P230" s="2">
        <v>0.14000000000000001</v>
      </c>
      <c r="Q230" s="2">
        <f t="shared" si="16"/>
        <v>0.14916666666666667</v>
      </c>
      <c r="R230" s="27">
        <f ca="1">AVERAGE(OFFSET(E230,,,,List!$D$2))</f>
        <v>0.14333333333333334</v>
      </c>
    </row>
    <row r="231" spans="1:18" x14ac:dyDescent="0.3">
      <c r="A231" t="s">
        <v>18</v>
      </c>
      <c r="B231" s="121" t="s">
        <v>29</v>
      </c>
      <c r="C231" s="119" t="s">
        <v>63</v>
      </c>
      <c r="D231" t="s">
        <v>91</v>
      </c>
      <c r="E231" s="2">
        <v>0.14000000000000001</v>
      </c>
      <c r="F231" s="2">
        <v>0.17</v>
      </c>
      <c r="G231" s="2">
        <v>0.14000000000000001</v>
      </c>
      <c r="H231" s="2">
        <v>0.15</v>
      </c>
      <c r="I231" s="2">
        <v>0.16</v>
      </c>
      <c r="J231" s="2">
        <v>0.18</v>
      </c>
      <c r="K231" s="2">
        <v>0.13</v>
      </c>
      <c r="L231" s="2">
        <v>0.12</v>
      </c>
      <c r="M231" s="2">
        <v>0.16</v>
      </c>
      <c r="N231" s="2">
        <v>0.19</v>
      </c>
      <c r="O231" s="2">
        <v>0.18</v>
      </c>
      <c r="P231" s="2">
        <v>0.18</v>
      </c>
      <c r="Q231" s="2">
        <f t="shared" si="16"/>
        <v>0.15833333333333335</v>
      </c>
      <c r="R231" s="27">
        <f ca="1">AVERAGE(OFFSET(E231,,,,List!$D$2))</f>
        <v>0.1566666666666667</v>
      </c>
    </row>
    <row r="232" spans="1:18" x14ac:dyDescent="0.3">
      <c r="A232" t="s">
        <v>18</v>
      </c>
      <c r="B232" s="121" t="s">
        <v>29</v>
      </c>
      <c r="C232" s="119" t="s">
        <v>63</v>
      </c>
      <c r="D232" t="s">
        <v>72</v>
      </c>
      <c r="E232" s="2">
        <v>0.13</v>
      </c>
      <c r="F232" s="2">
        <v>0.11</v>
      </c>
      <c r="G232" s="2">
        <v>0.15</v>
      </c>
      <c r="H232" s="2">
        <v>0.17</v>
      </c>
      <c r="I232" s="2">
        <v>0.12</v>
      </c>
      <c r="J232" s="2">
        <v>0.19</v>
      </c>
      <c r="K232" s="2">
        <v>0.16</v>
      </c>
      <c r="L232" s="2">
        <v>0.19</v>
      </c>
      <c r="M232" s="2">
        <v>0.12</v>
      </c>
      <c r="N232" s="2">
        <v>0.14000000000000001</v>
      </c>
      <c r="O232" s="2">
        <v>0.17</v>
      </c>
      <c r="P232" s="2">
        <v>0.1</v>
      </c>
      <c r="Q232" s="2">
        <f t="shared" si="16"/>
        <v>0.14583333333333334</v>
      </c>
      <c r="R232" s="27">
        <f ca="1">AVERAGE(OFFSET(E232,,,,List!$D$2))</f>
        <v>0.14500000000000002</v>
      </c>
    </row>
    <row r="233" spans="1:18" x14ac:dyDescent="0.3">
      <c r="A233" t="s">
        <v>18</v>
      </c>
      <c r="B233" s="121" t="s">
        <v>29</v>
      </c>
      <c r="C233" s="119" t="s">
        <v>63</v>
      </c>
      <c r="D233" t="s">
        <v>71</v>
      </c>
      <c r="E233" s="2">
        <v>0.17</v>
      </c>
      <c r="F233" s="2">
        <v>0.19</v>
      </c>
      <c r="G233" s="2">
        <v>0.16</v>
      </c>
      <c r="H233" s="2">
        <v>0.17</v>
      </c>
      <c r="I233" s="2">
        <v>0.15</v>
      </c>
      <c r="J233" s="2">
        <v>0.17</v>
      </c>
      <c r="K233" s="2">
        <v>0.1</v>
      </c>
      <c r="L233" s="2">
        <v>0.13</v>
      </c>
      <c r="M233" s="2">
        <v>0.11</v>
      </c>
      <c r="N233" s="2">
        <v>0.15</v>
      </c>
      <c r="O233" s="2">
        <v>0.11</v>
      </c>
      <c r="P233" s="2">
        <v>0.17</v>
      </c>
      <c r="Q233" s="2">
        <f t="shared" si="16"/>
        <v>0.14833333333333334</v>
      </c>
      <c r="R233" s="27">
        <f ca="1">AVERAGE(OFFSET(E233,,,,List!$D$2))</f>
        <v>0.16833333333333333</v>
      </c>
    </row>
    <row r="234" spans="1:18" x14ac:dyDescent="0.3">
      <c r="A234" t="s">
        <v>18</v>
      </c>
      <c r="B234" s="121" t="s">
        <v>29</v>
      </c>
      <c r="C234" s="119" t="s">
        <v>63</v>
      </c>
      <c r="D234" t="s">
        <v>92</v>
      </c>
      <c r="E234" s="2">
        <v>0.2</v>
      </c>
      <c r="F234" s="2">
        <v>0.11</v>
      </c>
      <c r="G234" s="2">
        <v>0.11</v>
      </c>
      <c r="H234" s="2">
        <v>0.15</v>
      </c>
      <c r="I234" s="2">
        <v>0.13</v>
      </c>
      <c r="J234" s="2">
        <v>0.15</v>
      </c>
      <c r="K234" s="2">
        <v>0.1</v>
      </c>
      <c r="L234" s="2">
        <v>0.14000000000000001</v>
      </c>
      <c r="M234" s="2">
        <v>0.1</v>
      </c>
      <c r="N234" s="2">
        <v>0.13</v>
      </c>
      <c r="O234" s="2">
        <v>0.2</v>
      </c>
      <c r="P234" s="2">
        <v>0.17</v>
      </c>
      <c r="Q234" s="2">
        <f t="shared" si="16"/>
        <v>0.14083333333333331</v>
      </c>
      <c r="R234" s="27">
        <f ca="1">AVERAGE(OFFSET(E234,,,,List!$D$2))</f>
        <v>0.14166666666666666</v>
      </c>
    </row>
    <row r="235" spans="1:18" x14ac:dyDescent="0.3">
      <c r="A235" t="s">
        <v>18</v>
      </c>
      <c r="B235" s="121" t="s">
        <v>29</v>
      </c>
      <c r="C235" s="119" t="s">
        <v>63</v>
      </c>
      <c r="D235" t="s">
        <v>93</v>
      </c>
      <c r="E235" s="2">
        <v>0.2</v>
      </c>
      <c r="F235" s="2">
        <v>0.1</v>
      </c>
      <c r="G235" s="2">
        <v>0.17</v>
      </c>
      <c r="H235" s="2">
        <v>0.2</v>
      </c>
      <c r="I235" s="2">
        <v>0.12</v>
      </c>
      <c r="J235" s="2">
        <v>0.15</v>
      </c>
      <c r="K235" s="2">
        <v>0.19</v>
      </c>
      <c r="L235" s="2">
        <v>0.1</v>
      </c>
      <c r="M235" s="2">
        <v>0.17</v>
      </c>
      <c r="N235" s="2">
        <v>0.19</v>
      </c>
      <c r="O235" s="2">
        <v>0.1</v>
      </c>
      <c r="P235" s="2">
        <v>0.17</v>
      </c>
      <c r="Q235" s="2">
        <f t="shared" si="16"/>
        <v>0.155</v>
      </c>
      <c r="R235" s="27">
        <f ca="1">AVERAGE(OFFSET(E235,,,,List!$D$2))</f>
        <v>0.1566666666666667</v>
      </c>
    </row>
    <row r="236" spans="1:18" x14ac:dyDescent="0.3">
      <c r="A236" t="s">
        <v>18</v>
      </c>
      <c r="B236" s="121" t="s">
        <v>29</v>
      </c>
      <c r="C236" s="119" t="s">
        <v>63</v>
      </c>
      <c r="D236" t="s">
        <v>94</v>
      </c>
      <c r="E236" s="2">
        <v>0.11</v>
      </c>
      <c r="F236" s="2">
        <v>0.18</v>
      </c>
      <c r="G236" s="2">
        <v>0.18</v>
      </c>
      <c r="H236" s="2">
        <v>0.12</v>
      </c>
      <c r="I236" s="2">
        <v>0.16</v>
      </c>
      <c r="J236" s="2">
        <v>0.2</v>
      </c>
      <c r="K236" s="2">
        <v>0.1</v>
      </c>
      <c r="L236" s="2">
        <v>0.14000000000000001</v>
      </c>
      <c r="M236" s="2">
        <v>0.2</v>
      </c>
      <c r="N236" s="2">
        <v>0.14000000000000001</v>
      </c>
      <c r="O236" s="2">
        <v>0.14000000000000001</v>
      </c>
      <c r="P236" s="2">
        <v>0.14000000000000001</v>
      </c>
      <c r="Q236" s="2">
        <f t="shared" si="16"/>
        <v>0.15083333333333335</v>
      </c>
      <c r="R236" s="27">
        <f ca="1">AVERAGE(OFFSET(E236,,,,List!$D$2))</f>
        <v>0.15833333333333333</v>
      </c>
    </row>
    <row r="237" spans="1:18" x14ac:dyDescent="0.3">
      <c r="A237" t="s">
        <v>18</v>
      </c>
      <c r="B237" s="121" t="s">
        <v>29</v>
      </c>
      <c r="C237" s="119" t="s">
        <v>63</v>
      </c>
      <c r="D237" t="s">
        <v>95</v>
      </c>
      <c r="E237" s="2">
        <v>0.18</v>
      </c>
      <c r="F237" s="2">
        <v>0.19</v>
      </c>
      <c r="G237" s="2">
        <v>0.18</v>
      </c>
      <c r="H237" s="2">
        <v>0.1</v>
      </c>
      <c r="I237" s="2">
        <v>0.12</v>
      </c>
      <c r="J237" s="2">
        <v>0.12</v>
      </c>
      <c r="K237" s="2">
        <v>0.19</v>
      </c>
      <c r="L237" s="2">
        <v>0.1</v>
      </c>
      <c r="M237" s="2">
        <v>0.17</v>
      </c>
      <c r="N237" s="2">
        <v>0.14000000000000001</v>
      </c>
      <c r="O237" s="2">
        <v>0.19</v>
      </c>
      <c r="P237" s="2">
        <v>0.11</v>
      </c>
      <c r="Q237" s="2">
        <f t="shared" si="16"/>
        <v>0.1491666666666667</v>
      </c>
      <c r="R237" s="27">
        <f ca="1">AVERAGE(OFFSET(E237,,,,List!$D$2))</f>
        <v>0.14833333333333334</v>
      </c>
    </row>
    <row r="238" spans="1:18" x14ac:dyDescent="0.3"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3">
      <c r="A239" t="s">
        <v>18</v>
      </c>
      <c r="B239" s="121" t="s">
        <v>29</v>
      </c>
      <c r="C239" s="119" t="s">
        <v>87</v>
      </c>
      <c r="D239" t="s">
        <v>103</v>
      </c>
      <c r="E239" s="2">
        <v>0.2</v>
      </c>
      <c r="F239" s="2">
        <v>0.1</v>
      </c>
      <c r="G239" s="2">
        <v>0.1</v>
      </c>
      <c r="H239" s="2">
        <v>0.15</v>
      </c>
      <c r="I239" s="2">
        <v>0.12</v>
      </c>
      <c r="J239" s="2">
        <v>0.17</v>
      </c>
      <c r="K239" s="2">
        <v>0.15</v>
      </c>
      <c r="L239" s="2">
        <v>0.19</v>
      </c>
      <c r="M239" s="2">
        <v>0.15</v>
      </c>
      <c r="N239" s="2">
        <v>0.16</v>
      </c>
      <c r="O239" s="2">
        <v>0.16</v>
      </c>
      <c r="P239" s="2">
        <v>0.08</v>
      </c>
      <c r="Q239" s="2">
        <f>AVERAGE(E239:P239)</f>
        <v>0.14416666666666667</v>
      </c>
      <c r="R239" s="27">
        <f ca="1">AVERAGE(OFFSET(E239,,,,List!$D$2))</f>
        <v>0.14000000000000001</v>
      </c>
    </row>
    <row r="240" spans="1:18" x14ac:dyDescent="0.3">
      <c r="A240" t="s">
        <v>18</v>
      </c>
      <c r="B240" s="121" t="s">
        <v>29</v>
      </c>
      <c r="C240" s="119" t="s">
        <v>87</v>
      </c>
      <c r="D240" t="s">
        <v>98</v>
      </c>
      <c r="E240" s="2">
        <v>0.18</v>
      </c>
      <c r="F240" s="2">
        <v>0.18</v>
      </c>
      <c r="G240" s="2">
        <v>0.08</v>
      </c>
      <c r="H240" s="2">
        <v>0.18</v>
      </c>
      <c r="I240" s="2">
        <v>0.11</v>
      </c>
      <c r="J240" s="2">
        <v>0.11</v>
      </c>
      <c r="K240" s="2">
        <v>0.11</v>
      </c>
      <c r="L240" s="2">
        <v>0.15</v>
      </c>
      <c r="M240" s="2">
        <v>0.18</v>
      </c>
      <c r="N240" s="2">
        <v>0.12</v>
      </c>
      <c r="O240" s="2">
        <v>0.2</v>
      </c>
      <c r="P240" s="2">
        <v>0.11</v>
      </c>
      <c r="Q240" s="2">
        <f t="shared" ref="Q240:Q248" si="17">AVERAGE(E240:P240)</f>
        <v>0.14249999999999999</v>
      </c>
      <c r="R240" s="27">
        <f ca="1">AVERAGE(OFFSET(E240,,,,List!$D$2))</f>
        <v>0.13999999999999999</v>
      </c>
    </row>
    <row r="241" spans="1:18" x14ac:dyDescent="0.3">
      <c r="A241" t="s">
        <v>18</v>
      </c>
      <c r="B241" s="121" t="s">
        <v>29</v>
      </c>
      <c r="C241" s="119" t="s">
        <v>87</v>
      </c>
      <c r="D241" t="s">
        <v>67</v>
      </c>
      <c r="E241" s="2">
        <v>0.21</v>
      </c>
      <c r="F241" s="2">
        <v>0.08</v>
      </c>
      <c r="G241" s="2">
        <v>0.09</v>
      </c>
      <c r="H241" s="2">
        <v>0.15</v>
      </c>
      <c r="I241" s="2">
        <v>0.13</v>
      </c>
      <c r="J241" s="2">
        <v>0.21</v>
      </c>
      <c r="K241" s="2">
        <v>0.18</v>
      </c>
      <c r="L241" s="2">
        <v>0.19</v>
      </c>
      <c r="M241" s="2">
        <v>0.08</v>
      </c>
      <c r="N241" s="2">
        <v>0.21</v>
      </c>
      <c r="O241" s="2">
        <v>0.1</v>
      </c>
      <c r="P241" s="2">
        <v>0.21</v>
      </c>
      <c r="Q241" s="2">
        <f t="shared" si="17"/>
        <v>0.15333333333333335</v>
      </c>
      <c r="R241" s="27">
        <f ca="1">AVERAGE(OFFSET(E241,,,,List!$D$2))</f>
        <v>0.14499999999999999</v>
      </c>
    </row>
    <row r="242" spans="1:18" x14ac:dyDescent="0.3">
      <c r="A242" t="s">
        <v>18</v>
      </c>
      <c r="B242" s="121" t="s">
        <v>29</v>
      </c>
      <c r="C242" s="119" t="s">
        <v>87</v>
      </c>
      <c r="D242" t="s">
        <v>99</v>
      </c>
      <c r="E242" s="2">
        <v>0.17</v>
      </c>
      <c r="F242" s="2">
        <v>0.11</v>
      </c>
      <c r="G242" s="2">
        <v>0.12</v>
      </c>
      <c r="H242" s="2">
        <v>0.14000000000000001</v>
      </c>
      <c r="I242" s="2">
        <v>0.14000000000000001</v>
      </c>
      <c r="J242" s="2">
        <v>0.08</v>
      </c>
      <c r="K242" s="2">
        <v>0.15</v>
      </c>
      <c r="L242" s="2">
        <v>0.2</v>
      </c>
      <c r="M242" s="2">
        <v>0.08</v>
      </c>
      <c r="N242" s="2">
        <v>0.18</v>
      </c>
      <c r="O242" s="2">
        <v>0.14000000000000001</v>
      </c>
      <c r="P242" s="2">
        <v>0.13</v>
      </c>
      <c r="Q242" s="2">
        <f t="shared" si="17"/>
        <v>0.13666666666666669</v>
      </c>
      <c r="R242" s="27">
        <f ca="1">AVERAGE(OFFSET(E242,,,,List!$D$2))</f>
        <v>0.12666666666666668</v>
      </c>
    </row>
    <row r="243" spans="1:18" x14ac:dyDescent="0.3">
      <c r="A243" t="s">
        <v>18</v>
      </c>
      <c r="B243" s="121" t="s">
        <v>29</v>
      </c>
      <c r="C243" s="119" t="s">
        <v>87</v>
      </c>
      <c r="D243" t="s">
        <v>97</v>
      </c>
      <c r="E243" s="2">
        <v>0.08</v>
      </c>
      <c r="F243" s="2">
        <v>0.1</v>
      </c>
      <c r="G243" s="2">
        <v>0.22</v>
      </c>
      <c r="H243" s="2">
        <v>0.22</v>
      </c>
      <c r="I243" s="2">
        <v>0.11</v>
      </c>
      <c r="J243" s="2">
        <v>0.13</v>
      </c>
      <c r="K243" s="2">
        <v>0.09</v>
      </c>
      <c r="L243" s="2">
        <v>0.17</v>
      </c>
      <c r="M243" s="2">
        <v>0.15</v>
      </c>
      <c r="N243" s="2">
        <v>0.15</v>
      </c>
      <c r="O243" s="2">
        <v>0.14000000000000001</v>
      </c>
      <c r="P243" s="2">
        <v>0.18</v>
      </c>
      <c r="Q243" s="2">
        <f t="shared" si="17"/>
        <v>0.14499999999999996</v>
      </c>
      <c r="R243" s="27">
        <f ca="1">AVERAGE(OFFSET(E243,,,,List!$D$2))</f>
        <v>0.14333333333333334</v>
      </c>
    </row>
    <row r="244" spans="1:18" x14ac:dyDescent="0.3">
      <c r="A244" t="s">
        <v>18</v>
      </c>
      <c r="B244" s="121" t="s">
        <v>29</v>
      </c>
      <c r="C244" s="119" t="s">
        <v>87</v>
      </c>
      <c r="D244" t="s">
        <v>101</v>
      </c>
      <c r="E244" s="2">
        <v>0.11</v>
      </c>
      <c r="F244" s="2">
        <v>0.18</v>
      </c>
      <c r="G244" s="2">
        <v>0.22</v>
      </c>
      <c r="H244" s="2">
        <v>0.13</v>
      </c>
      <c r="I244" s="2">
        <v>0.14000000000000001</v>
      </c>
      <c r="J244" s="2">
        <v>0.2</v>
      </c>
      <c r="K244" s="2">
        <v>0.08</v>
      </c>
      <c r="L244" s="2">
        <v>0.15</v>
      </c>
      <c r="M244" s="2">
        <v>0.1</v>
      </c>
      <c r="N244" s="2">
        <v>0.09</v>
      </c>
      <c r="O244" s="2">
        <v>0.15</v>
      </c>
      <c r="P244" s="2">
        <v>0.2</v>
      </c>
      <c r="Q244" s="2">
        <f t="shared" si="17"/>
        <v>0.14583333333333334</v>
      </c>
      <c r="R244" s="27">
        <f ca="1">AVERAGE(OFFSET(E244,,,,List!$D$2))</f>
        <v>0.16333333333333333</v>
      </c>
    </row>
    <row r="245" spans="1:18" x14ac:dyDescent="0.3">
      <c r="A245" t="s">
        <v>18</v>
      </c>
      <c r="B245" s="121" t="s">
        <v>29</v>
      </c>
      <c r="C245" s="119" t="s">
        <v>87</v>
      </c>
      <c r="D245" t="s">
        <v>96</v>
      </c>
      <c r="E245" s="2">
        <v>0.08</v>
      </c>
      <c r="F245" s="2">
        <v>0.21</v>
      </c>
      <c r="G245" s="2">
        <v>0.21</v>
      </c>
      <c r="H245" s="2">
        <v>0.14000000000000001</v>
      </c>
      <c r="I245" s="2">
        <v>0.21</v>
      </c>
      <c r="J245" s="2">
        <v>0.09</v>
      </c>
      <c r="K245" s="2">
        <v>0.18</v>
      </c>
      <c r="L245" s="2">
        <v>0.13</v>
      </c>
      <c r="M245" s="2">
        <v>0.08</v>
      </c>
      <c r="N245" s="2">
        <v>0.08</v>
      </c>
      <c r="O245" s="2">
        <v>0.17</v>
      </c>
      <c r="P245" s="2">
        <v>0.08</v>
      </c>
      <c r="Q245" s="2">
        <f t="shared" si="17"/>
        <v>0.13833333333333334</v>
      </c>
      <c r="R245" s="27">
        <f ca="1">AVERAGE(OFFSET(E245,,,,List!$D$2))</f>
        <v>0.15666666666666665</v>
      </c>
    </row>
    <row r="246" spans="1:18" x14ac:dyDescent="0.3">
      <c r="A246" t="s">
        <v>18</v>
      </c>
      <c r="B246" s="121" t="s">
        <v>29</v>
      </c>
      <c r="C246" s="119" t="s">
        <v>87</v>
      </c>
      <c r="D246" t="s">
        <v>102</v>
      </c>
      <c r="E246" s="2">
        <v>0.1</v>
      </c>
      <c r="F246" s="2">
        <v>0.12</v>
      </c>
      <c r="G246" s="2">
        <v>0.22</v>
      </c>
      <c r="H246" s="2">
        <v>0.18</v>
      </c>
      <c r="I246" s="2">
        <v>0.17</v>
      </c>
      <c r="J246" s="2">
        <v>0.17</v>
      </c>
      <c r="K246" s="2">
        <v>0.2</v>
      </c>
      <c r="L246" s="2">
        <v>0.13</v>
      </c>
      <c r="M246" s="2">
        <v>0.13</v>
      </c>
      <c r="N246" s="2">
        <v>0.12</v>
      </c>
      <c r="O246" s="2">
        <v>0.13</v>
      </c>
      <c r="P246" s="2">
        <v>0.14000000000000001</v>
      </c>
      <c r="Q246" s="2">
        <f t="shared" si="17"/>
        <v>0.15083333333333335</v>
      </c>
      <c r="R246" s="27">
        <f ca="1">AVERAGE(OFFSET(E246,,,,List!$D$2))</f>
        <v>0.16</v>
      </c>
    </row>
    <row r="247" spans="1:18" x14ac:dyDescent="0.3">
      <c r="A247" t="s">
        <v>18</v>
      </c>
      <c r="B247" s="121" t="s">
        <v>29</v>
      </c>
      <c r="C247" s="119" t="s">
        <v>87</v>
      </c>
      <c r="D247" t="s">
        <v>66</v>
      </c>
      <c r="E247" s="2">
        <v>0.11</v>
      </c>
      <c r="F247" s="2">
        <v>0.17</v>
      </c>
      <c r="G247" s="2">
        <v>0.16</v>
      </c>
      <c r="H247" s="2">
        <v>0.22</v>
      </c>
      <c r="I247" s="2">
        <v>0.22</v>
      </c>
      <c r="J247" s="2">
        <v>0.11</v>
      </c>
      <c r="K247" s="2">
        <v>0.17</v>
      </c>
      <c r="L247" s="2">
        <v>0.11</v>
      </c>
      <c r="M247" s="2">
        <v>0.12</v>
      </c>
      <c r="N247" s="2">
        <v>0.21</v>
      </c>
      <c r="O247" s="2">
        <v>0.11</v>
      </c>
      <c r="P247" s="2">
        <v>0.12</v>
      </c>
      <c r="Q247" s="2">
        <f t="shared" si="17"/>
        <v>0.1525</v>
      </c>
      <c r="R247" s="27">
        <f ca="1">AVERAGE(OFFSET(E247,,,,List!$D$2))</f>
        <v>0.16500000000000001</v>
      </c>
    </row>
    <row r="248" spans="1:18" x14ac:dyDescent="0.3">
      <c r="A248" t="s">
        <v>18</v>
      </c>
      <c r="B248" s="121" t="s">
        <v>29</v>
      </c>
      <c r="C248" s="119" t="s">
        <v>87</v>
      </c>
      <c r="D248" t="s">
        <v>100</v>
      </c>
      <c r="E248" s="2">
        <v>0.22</v>
      </c>
      <c r="F248" s="2">
        <v>0.12</v>
      </c>
      <c r="G248" s="2">
        <v>0.17</v>
      </c>
      <c r="H248" s="2">
        <v>0.08</v>
      </c>
      <c r="I248" s="2">
        <v>0.09</v>
      </c>
      <c r="J248" s="2">
        <v>0.2</v>
      </c>
      <c r="K248" s="2">
        <v>0.13</v>
      </c>
      <c r="L248" s="2">
        <v>0.2</v>
      </c>
      <c r="M248" s="2">
        <v>0.19</v>
      </c>
      <c r="N248" s="2">
        <v>0.1</v>
      </c>
      <c r="O248" s="2">
        <v>0.11</v>
      </c>
      <c r="P248" s="2">
        <v>0.1</v>
      </c>
      <c r="Q248" s="2">
        <f t="shared" si="17"/>
        <v>0.14249999999999999</v>
      </c>
      <c r="R248" s="27">
        <f ca="1">AVERAGE(OFFSET(E248,,,,List!$D$2))</f>
        <v>0.14666666666666664</v>
      </c>
    </row>
    <row r="250" spans="1:18" x14ac:dyDescent="0.3">
      <c r="A250" t="s">
        <v>18</v>
      </c>
      <c r="B250" s="121" t="s">
        <v>29</v>
      </c>
      <c r="C250" s="119" t="s">
        <v>147</v>
      </c>
      <c r="D250" t="s">
        <v>68</v>
      </c>
      <c r="E250" s="2">
        <v>0.19</v>
      </c>
      <c r="F250" s="2">
        <v>0.13</v>
      </c>
      <c r="G250" s="2">
        <v>0.12</v>
      </c>
      <c r="H250" s="2">
        <v>0.18</v>
      </c>
      <c r="I250" s="2">
        <v>0.12</v>
      </c>
      <c r="J250" s="2">
        <v>0.17</v>
      </c>
      <c r="K250" s="2">
        <v>0.17</v>
      </c>
      <c r="L250" s="2">
        <v>0.18</v>
      </c>
      <c r="M250" s="2">
        <v>0.2</v>
      </c>
      <c r="N250" s="2">
        <v>0.19</v>
      </c>
      <c r="O250" s="2">
        <v>0.12</v>
      </c>
      <c r="P250" s="2">
        <v>0.1</v>
      </c>
      <c r="Q250" s="2">
        <f>AVERAGE(E250:P250)</f>
        <v>0.15583333333333335</v>
      </c>
      <c r="R250" s="27">
        <f ca="1">AVERAGE(OFFSET(E250,,,,List!$D$2))</f>
        <v>0.15166666666666667</v>
      </c>
    </row>
    <row r="251" spans="1:18" x14ac:dyDescent="0.3">
      <c r="A251" t="s">
        <v>18</v>
      </c>
      <c r="B251" s="121" t="s">
        <v>29</v>
      </c>
      <c r="C251" s="119" t="s">
        <v>147</v>
      </c>
      <c r="D251" t="s">
        <v>107</v>
      </c>
      <c r="E251" s="2">
        <v>0.14000000000000001</v>
      </c>
      <c r="F251" s="2">
        <v>0.15</v>
      </c>
      <c r="G251" s="2">
        <v>0.19</v>
      </c>
      <c r="H251" s="2">
        <v>0.13</v>
      </c>
      <c r="I251" s="2">
        <v>0.11</v>
      </c>
      <c r="J251" s="2">
        <v>0.13</v>
      </c>
      <c r="K251" s="2">
        <v>0.16</v>
      </c>
      <c r="L251" s="2">
        <v>0.1</v>
      </c>
      <c r="M251" s="2">
        <v>0.13</v>
      </c>
      <c r="N251" s="2">
        <v>0.15</v>
      </c>
      <c r="O251" s="2">
        <v>0.16</v>
      </c>
      <c r="P251" s="2">
        <v>0.11</v>
      </c>
      <c r="Q251" s="2">
        <f t="shared" ref="Q251:Q259" si="18">AVERAGE(E251:P251)</f>
        <v>0.13833333333333334</v>
      </c>
      <c r="R251" s="27">
        <f ca="1">AVERAGE(OFFSET(E251,,,,List!$D$2))</f>
        <v>0.14166666666666669</v>
      </c>
    </row>
    <row r="252" spans="1:18" x14ac:dyDescent="0.3">
      <c r="A252" t="s">
        <v>18</v>
      </c>
      <c r="B252" s="121" t="s">
        <v>29</v>
      </c>
      <c r="C252" s="119" t="s">
        <v>147</v>
      </c>
      <c r="D252" t="s">
        <v>109</v>
      </c>
      <c r="E252" s="2">
        <v>0.19</v>
      </c>
      <c r="F252" s="2">
        <v>0.12</v>
      </c>
      <c r="G252" s="2">
        <v>0.13</v>
      </c>
      <c r="H252" s="2">
        <v>0.1</v>
      </c>
      <c r="I252" s="2">
        <v>0.17</v>
      </c>
      <c r="J252" s="2">
        <v>0.11</v>
      </c>
      <c r="K252" s="2">
        <v>0.12</v>
      </c>
      <c r="L252" s="2">
        <v>0.14000000000000001</v>
      </c>
      <c r="M252" s="2">
        <v>0.12</v>
      </c>
      <c r="N252" s="2">
        <v>0.18</v>
      </c>
      <c r="O252" s="2">
        <v>0.2</v>
      </c>
      <c r="P252" s="2">
        <v>0.13</v>
      </c>
      <c r="Q252" s="2">
        <f t="shared" si="18"/>
        <v>0.14249999999999999</v>
      </c>
      <c r="R252" s="27">
        <f ca="1">AVERAGE(OFFSET(E252,,,,List!$D$2))</f>
        <v>0.13666666666666669</v>
      </c>
    </row>
    <row r="253" spans="1:18" x14ac:dyDescent="0.3">
      <c r="A253" t="s">
        <v>18</v>
      </c>
      <c r="B253" s="121" t="s">
        <v>29</v>
      </c>
      <c r="C253" s="119" t="s">
        <v>147</v>
      </c>
      <c r="D253" t="s">
        <v>69</v>
      </c>
      <c r="E253" s="2">
        <v>0.2</v>
      </c>
      <c r="F253" s="2">
        <v>0.15</v>
      </c>
      <c r="G253" s="2">
        <v>0.17</v>
      </c>
      <c r="H253" s="2">
        <v>0.15</v>
      </c>
      <c r="I253" s="2">
        <v>0.1</v>
      </c>
      <c r="J253" s="2">
        <v>0.15</v>
      </c>
      <c r="K253" s="2">
        <v>0.2</v>
      </c>
      <c r="L253" s="2">
        <v>0.19</v>
      </c>
      <c r="M253" s="2">
        <v>0.11</v>
      </c>
      <c r="N253" s="2">
        <v>0.18</v>
      </c>
      <c r="O253" s="2">
        <v>0.14000000000000001</v>
      </c>
      <c r="P253" s="2">
        <v>0.11</v>
      </c>
      <c r="Q253" s="2">
        <f t="shared" si="18"/>
        <v>0.1541666666666667</v>
      </c>
      <c r="R253" s="27">
        <f ca="1">AVERAGE(OFFSET(E253,,,,List!$D$2))</f>
        <v>0.15333333333333335</v>
      </c>
    </row>
    <row r="254" spans="1:18" x14ac:dyDescent="0.3">
      <c r="A254" t="s">
        <v>18</v>
      </c>
      <c r="B254" s="121" t="s">
        <v>29</v>
      </c>
      <c r="C254" s="119" t="s">
        <v>147</v>
      </c>
      <c r="D254" t="s">
        <v>105</v>
      </c>
      <c r="E254" s="2">
        <v>0.2</v>
      </c>
      <c r="F254" s="2">
        <v>0.12</v>
      </c>
      <c r="G254" s="2">
        <v>0.18</v>
      </c>
      <c r="H254" s="2">
        <v>0.14000000000000001</v>
      </c>
      <c r="I254" s="2">
        <v>0.2</v>
      </c>
      <c r="J254" s="2">
        <v>0.19</v>
      </c>
      <c r="K254" s="2">
        <v>0.17</v>
      </c>
      <c r="L254" s="2">
        <v>0.19</v>
      </c>
      <c r="M254" s="2">
        <v>0.2</v>
      </c>
      <c r="N254" s="2">
        <v>0.11</v>
      </c>
      <c r="O254" s="2">
        <v>0.19</v>
      </c>
      <c r="P254" s="2">
        <v>0.14000000000000001</v>
      </c>
      <c r="Q254" s="2">
        <f t="shared" si="18"/>
        <v>0.16916666666666666</v>
      </c>
      <c r="R254" s="27">
        <f ca="1">AVERAGE(OFFSET(E254,,,,List!$D$2))</f>
        <v>0.17166666666666666</v>
      </c>
    </row>
    <row r="255" spans="1:18" x14ac:dyDescent="0.3">
      <c r="A255" t="s">
        <v>18</v>
      </c>
      <c r="B255" s="121" t="s">
        <v>29</v>
      </c>
      <c r="C255" s="119" t="s">
        <v>147</v>
      </c>
      <c r="D255" t="s">
        <v>70</v>
      </c>
      <c r="E255" s="2">
        <v>0.11</v>
      </c>
      <c r="F255" s="2">
        <v>0.15</v>
      </c>
      <c r="G255" s="2">
        <v>0.12</v>
      </c>
      <c r="H255" s="2">
        <v>0.15</v>
      </c>
      <c r="I255" s="2">
        <v>0.11</v>
      </c>
      <c r="J255" s="2">
        <v>0.13</v>
      </c>
      <c r="K255" s="2">
        <v>0.12</v>
      </c>
      <c r="L255" s="2">
        <v>0.13</v>
      </c>
      <c r="M255" s="2">
        <v>0.15</v>
      </c>
      <c r="N255" s="2">
        <v>0.13</v>
      </c>
      <c r="O255" s="2">
        <v>0.15</v>
      </c>
      <c r="P255" s="2">
        <v>0.13</v>
      </c>
      <c r="Q255" s="2">
        <f t="shared" si="18"/>
        <v>0.13166666666666663</v>
      </c>
      <c r="R255" s="27">
        <f ca="1">AVERAGE(OFFSET(E255,,,,List!$D$2))</f>
        <v>0.12833333333333333</v>
      </c>
    </row>
    <row r="256" spans="1:18" x14ac:dyDescent="0.3">
      <c r="A256" t="s">
        <v>18</v>
      </c>
      <c r="B256" s="121" t="s">
        <v>29</v>
      </c>
      <c r="C256" s="119" t="s">
        <v>147</v>
      </c>
      <c r="D256" t="s">
        <v>110</v>
      </c>
      <c r="E256" s="2">
        <v>0.18</v>
      </c>
      <c r="F256" s="2">
        <v>0.19</v>
      </c>
      <c r="G256" s="2">
        <v>0.19</v>
      </c>
      <c r="H256" s="2">
        <v>0.17</v>
      </c>
      <c r="I256" s="2">
        <v>0.18</v>
      </c>
      <c r="J256" s="2">
        <v>0.12</v>
      </c>
      <c r="K256" s="2">
        <v>0.12</v>
      </c>
      <c r="L256" s="2">
        <v>0.15</v>
      </c>
      <c r="M256" s="2">
        <v>0.15</v>
      </c>
      <c r="N256" s="2">
        <v>0.18</v>
      </c>
      <c r="O256" s="2">
        <v>0.14000000000000001</v>
      </c>
      <c r="P256" s="2">
        <v>0.17</v>
      </c>
      <c r="Q256" s="2">
        <f t="shared" si="18"/>
        <v>0.16166666666666665</v>
      </c>
      <c r="R256" s="27">
        <f ca="1">AVERAGE(OFFSET(E256,,,,List!$D$2))</f>
        <v>0.17166666666666672</v>
      </c>
    </row>
    <row r="257" spans="1:18" x14ac:dyDescent="0.3">
      <c r="A257" t="s">
        <v>18</v>
      </c>
      <c r="B257" s="121" t="s">
        <v>29</v>
      </c>
      <c r="C257" s="119" t="s">
        <v>147</v>
      </c>
      <c r="D257" t="s">
        <v>148</v>
      </c>
      <c r="E257" s="2">
        <v>0.12</v>
      </c>
      <c r="F257" s="2">
        <v>0.14000000000000001</v>
      </c>
      <c r="G257" s="2">
        <v>0.19</v>
      </c>
      <c r="H257" s="2">
        <v>0.14000000000000001</v>
      </c>
      <c r="I257" s="2">
        <v>0.18</v>
      </c>
      <c r="J257" s="2">
        <v>0.2</v>
      </c>
      <c r="K257" s="2">
        <v>0.19</v>
      </c>
      <c r="L257" s="2">
        <v>0.11</v>
      </c>
      <c r="M257" s="2">
        <v>0.1</v>
      </c>
      <c r="N257" s="2">
        <v>0.2</v>
      </c>
      <c r="O257" s="2">
        <v>0.2</v>
      </c>
      <c r="P257" s="2">
        <v>0.11</v>
      </c>
      <c r="Q257" s="2">
        <f t="shared" si="18"/>
        <v>0.15666666666666668</v>
      </c>
      <c r="R257" s="27">
        <f ca="1">AVERAGE(OFFSET(E257,,,,List!$D$2))</f>
        <v>0.16166666666666665</v>
      </c>
    </row>
    <row r="258" spans="1:18" x14ac:dyDescent="0.3">
      <c r="A258" t="s">
        <v>18</v>
      </c>
      <c r="B258" s="121" t="s">
        <v>29</v>
      </c>
      <c r="C258" s="119" t="s">
        <v>147</v>
      </c>
      <c r="D258" t="s">
        <v>106</v>
      </c>
      <c r="E258" s="2">
        <v>0.12</v>
      </c>
      <c r="F258" s="2">
        <v>0.11</v>
      </c>
      <c r="G258" s="2">
        <v>0.14000000000000001</v>
      </c>
      <c r="H258" s="2">
        <v>0.19</v>
      </c>
      <c r="I258" s="2">
        <v>0.17</v>
      </c>
      <c r="J258" s="2">
        <v>0.15</v>
      </c>
      <c r="K258" s="2">
        <v>0.13</v>
      </c>
      <c r="L258" s="2">
        <v>0.14000000000000001</v>
      </c>
      <c r="M258" s="2">
        <v>0.16</v>
      </c>
      <c r="N258" s="2">
        <v>0.15</v>
      </c>
      <c r="O258" s="2">
        <v>0.17</v>
      </c>
      <c r="P258" s="2">
        <v>0.19</v>
      </c>
      <c r="Q258" s="2">
        <f t="shared" si="18"/>
        <v>0.15166666666666667</v>
      </c>
      <c r="R258" s="27">
        <f ca="1">AVERAGE(OFFSET(E258,,,,List!$D$2))</f>
        <v>0.1466666666666667</v>
      </c>
    </row>
    <row r="259" spans="1:18" x14ac:dyDescent="0.3">
      <c r="A259" t="s">
        <v>18</v>
      </c>
      <c r="B259" s="121" t="s">
        <v>29</v>
      </c>
      <c r="C259" s="119" t="s">
        <v>147</v>
      </c>
      <c r="D259" t="s">
        <v>108</v>
      </c>
      <c r="E259" s="2">
        <v>0.12</v>
      </c>
      <c r="F259" s="2">
        <v>0.14000000000000001</v>
      </c>
      <c r="G259" s="2">
        <v>0.13</v>
      </c>
      <c r="H259" s="2">
        <v>0.12</v>
      </c>
      <c r="I259" s="2">
        <v>0.1</v>
      </c>
      <c r="J259" s="2">
        <v>0.12</v>
      </c>
      <c r="K259" s="2">
        <v>0.13</v>
      </c>
      <c r="L259" s="2">
        <v>0.19</v>
      </c>
      <c r="M259" s="2">
        <v>0.18</v>
      </c>
      <c r="N259" s="2">
        <v>0.14000000000000001</v>
      </c>
      <c r="O259" s="2">
        <v>0.12</v>
      </c>
      <c r="P259" s="2">
        <v>0.12</v>
      </c>
      <c r="Q259" s="2">
        <f t="shared" si="18"/>
        <v>0.13416666666666668</v>
      </c>
      <c r="R259" s="27">
        <f ca="1">AVERAGE(OFFSET(E259,,,,List!$D$2))</f>
        <v>0.12166666666666666</v>
      </c>
    </row>
    <row r="261" spans="1:18" x14ac:dyDescent="0.3">
      <c r="A261" t="s">
        <v>18</v>
      </c>
      <c r="B261" s="121" t="s">
        <v>29</v>
      </c>
      <c r="C261" s="119" t="s">
        <v>64</v>
      </c>
      <c r="D261" t="s">
        <v>116</v>
      </c>
      <c r="E261" s="2">
        <v>0.19</v>
      </c>
      <c r="F261" s="2">
        <v>0.11</v>
      </c>
      <c r="G261" s="2">
        <v>0.16</v>
      </c>
      <c r="H261" s="2">
        <v>0.12</v>
      </c>
      <c r="I261" s="2">
        <v>0.18</v>
      </c>
      <c r="J261" s="2">
        <v>0.14000000000000001</v>
      </c>
      <c r="K261" s="2">
        <v>0.11</v>
      </c>
      <c r="L261" s="2">
        <v>0.11</v>
      </c>
      <c r="M261" s="2">
        <v>0.12</v>
      </c>
      <c r="N261" s="2">
        <v>0.18</v>
      </c>
      <c r="O261" s="2">
        <v>0.19</v>
      </c>
      <c r="P261" s="2">
        <v>0.17</v>
      </c>
      <c r="Q261" s="2">
        <f>AVERAGE(E261:P261)</f>
        <v>0.14833333333333334</v>
      </c>
      <c r="R261" s="27">
        <f ca="1">AVERAGE(OFFSET(E261,,,,List!$D$2))</f>
        <v>0.15</v>
      </c>
    </row>
    <row r="262" spans="1:18" x14ac:dyDescent="0.3">
      <c r="A262" t="s">
        <v>18</v>
      </c>
      <c r="B262" s="121" t="s">
        <v>29</v>
      </c>
      <c r="C262" s="119" t="s">
        <v>64</v>
      </c>
      <c r="D262" t="s">
        <v>120</v>
      </c>
      <c r="E262" s="2">
        <v>0.17</v>
      </c>
      <c r="F262" s="2">
        <v>0.19</v>
      </c>
      <c r="G262" s="2">
        <v>0.14000000000000001</v>
      </c>
      <c r="H262" s="2">
        <v>0.15</v>
      </c>
      <c r="I262" s="2">
        <v>0.11</v>
      </c>
      <c r="J262" s="2">
        <v>0.14000000000000001</v>
      </c>
      <c r="K262" s="2">
        <v>0.19</v>
      </c>
      <c r="L262" s="2">
        <v>0.16</v>
      </c>
      <c r="M262" s="2">
        <v>0.19</v>
      </c>
      <c r="N262" s="2">
        <v>0.12</v>
      </c>
      <c r="O262" s="2">
        <v>0.2</v>
      </c>
      <c r="P262" s="2">
        <v>0.11</v>
      </c>
      <c r="Q262" s="2">
        <f t="shared" ref="Q262:Q270" si="19">AVERAGE(E262:P262)</f>
        <v>0.15583333333333335</v>
      </c>
      <c r="R262" s="27">
        <f ca="1">AVERAGE(OFFSET(E262,,,,List!$D$2))</f>
        <v>0.15</v>
      </c>
    </row>
    <row r="263" spans="1:18" x14ac:dyDescent="0.3">
      <c r="A263" t="s">
        <v>18</v>
      </c>
      <c r="B263" s="121" t="s">
        <v>29</v>
      </c>
      <c r="C263" s="119" t="s">
        <v>64</v>
      </c>
      <c r="D263" t="s">
        <v>117</v>
      </c>
      <c r="E263" s="2">
        <v>0.15</v>
      </c>
      <c r="F263" s="2">
        <v>0.11</v>
      </c>
      <c r="G263" s="2">
        <v>0.16</v>
      </c>
      <c r="H263" s="2">
        <v>0.14000000000000001</v>
      </c>
      <c r="I263" s="2">
        <v>0.19</v>
      </c>
      <c r="J263" s="2">
        <v>0.18</v>
      </c>
      <c r="K263" s="2">
        <v>0.12</v>
      </c>
      <c r="L263" s="2">
        <v>0.19</v>
      </c>
      <c r="M263" s="2">
        <v>0.1</v>
      </c>
      <c r="N263" s="2">
        <v>0.14000000000000001</v>
      </c>
      <c r="O263" s="2">
        <v>0.2</v>
      </c>
      <c r="P263" s="2">
        <v>0.11</v>
      </c>
      <c r="Q263" s="2">
        <f t="shared" si="19"/>
        <v>0.14916666666666667</v>
      </c>
      <c r="R263" s="27">
        <f ca="1">AVERAGE(OFFSET(E263,,,,List!$D$2))</f>
        <v>0.155</v>
      </c>
    </row>
    <row r="264" spans="1:18" x14ac:dyDescent="0.3">
      <c r="A264" t="s">
        <v>18</v>
      </c>
      <c r="B264" s="121" t="s">
        <v>29</v>
      </c>
      <c r="C264" s="119" t="s">
        <v>64</v>
      </c>
      <c r="D264" t="s">
        <v>115</v>
      </c>
      <c r="E264" s="2">
        <v>0.18</v>
      </c>
      <c r="F264" s="2">
        <v>0.17</v>
      </c>
      <c r="G264" s="2">
        <v>0.18</v>
      </c>
      <c r="H264" s="2">
        <v>0.17</v>
      </c>
      <c r="I264" s="2">
        <v>0.17</v>
      </c>
      <c r="J264" s="2">
        <v>0.15</v>
      </c>
      <c r="K264" s="2">
        <v>0.2</v>
      </c>
      <c r="L264" s="2">
        <v>0.11</v>
      </c>
      <c r="M264" s="2">
        <v>0.18</v>
      </c>
      <c r="N264" s="2">
        <v>0.16</v>
      </c>
      <c r="O264" s="2">
        <v>0.12</v>
      </c>
      <c r="P264" s="2">
        <v>0.11</v>
      </c>
      <c r="Q264" s="2">
        <f t="shared" si="19"/>
        <v>0.15833333333333335</v>
      </c>
      <c r="R264" s="27">
        <f ca="1">AVERAGE(OFFSET(E264,,,,List!$D$2))</f>
        <v>0.17</v>
      </c>
    </row>
    <row r="265" spans="1:18" x14ac:dyDescent="0.3">
      <c r="A265" t="s">
        <v>18</v>
      </c>
      <c r="B265" s="121" t="s">
        <v>29</v>
      </c>
      <c r="C265" s="119" t="s">
        <v>64</v>
      </c>
      <c r="D265" t="s">
        <v>119</v>
      </c>
      <c r="E265" s="2">
        <v>0.17</v>
      </c>
      <c r="F265" s="2">
        <v>0.2</v>
      </c>
      <c r="G265" s="2">
        <v>0.11</v>
      </c>
      <c r="H265" s="2">
        <v>0.14000000000000001</v>
      </c>
      <c r="I265" s="2">
        <v>0.2</v>
      </c>
      <c r="J265" s="2">
        <v>0.13</v>
      </c>
      <c r="K265" s="2">
        <v>0.17</v>
      </c>
      <c r="L265" s="2">
        <v>0.17</v>
      </c>
      <c r="M265" s="2">
        <v>0.12</v>
      </c>
      <c r="N265" s="2">
        <v>0.2</v>
      </c>
      <c r="O265" s="2">
        <v>0.15</v>
      </c>
      <c r="P265" s="2">
        <v>0.2</v>
      </c>
      <c r="Q265" s="2">
        <f t="shared" si="19"/>
        <v>0.16333333333333333</v>
      </c>
      <c r="R265" s="27">
        <f ca="1">AVERAGE(OFFSET(E265,,,,List!$D$2))</f>
        <v>0.15833333333333335</v>
      </c>
    </row>
    <row r="266" spans="1:18" x14ac:dyDescent="0.3">
      <c r="A266" t="s">
        <v>18</v>
      </c>
      <c r="B266" s="121" t="s">
        <v>29</v>
      </c>
      <c r="C266" s="119" t="s">
        <v>64</v>
      </c>
      <c r="D266" t="s">
        <v>121</v>
      </c>
      <c r="E266" s="2">
        <v>0.19</v>
      </c>
      <c r="F266" s="2">
        <v>0.19</v>
      </c>
      <c r="G266" s="2">
        <v>0.15</v>
      </c>
      <c r="H266" s="2">
        <v>0.16</v>
      </c>
      <c r="I266" s="2">
        <v>0.2</v>
      </c>
      <c r="J266" s="2">
        <v>0.14000000000000001</v>
      </c>
      <c r="K266" s="2">
        <v>0.12</v>
      </c>
      <c r="L266" s="2">
        <v>0.14000000000000001</v>
      </c>
      <c r="M266" s="2">
        <v>0.18</v>
      </c>
      <c r="N266" s="2">
        <v>0.18</v>
      </c>
      <c r="O266" s="2">
        <v>0.17</v>
      </c>
      <c r="P266" s="2">
        <v>0.11</v>
      </c>
      <c r="Q266" s="2">
        <f t="shared" si="19"/>
        <v>0.16083333333333336</v>
      </c>
      <c r="R266" s="27">
        <f ca="1">AVERAGE(OFFSET(E266,,,,List!$D$2))</f>
        <v>0.17166666666666672</v>
      </c>
    </row>
    <row r="267" spans="1:18" x14ac:dyDescent="0.3">
      <c r="A267" t="s">
        <v>18</v>
      </c>
      <c r="B267" s="121" t="s">
        <v>29</v>
      </c>
      <c r="C267" s="119" t="s">
        <v>64</v>
      </c>
      <c r="D267" t="s">
        <v>114</v>
      </c>
      <c r="E267" s="2">
        <v>0.2</v>
      </c>
      <c r="F267" s="2">
        <v>0.11</v>
      </c>
      <c r="G267" s="2">
        <v>0.14000000000000001</v>
      </c>
      <c r="H267" s="2">
        <v>0.2</v>
      </c>
      <c r="I267" s="2">
        <v>0.14000000000000001</v>
      </c>
      <c r="J267" s="2">
        <v>0.18</v>
      </c>
      <c r="K267" s="2">
        <v>0.2</v>
      </c>
      <c r="L267" s="2">
        <v>0.12</v>
      </c>
      <c r="M267" s="2">
        <v>0.15</v>
      </c>
      <c r="N267" s="2">
        <v>0.2</v>
      </c>
      <c r="O267" s="2">
        <v>0.2</v>
      </c>
      <c r="P267" s="2">
        <v>0.11</v>
      </c>
      <c r="Q267" s="2">
        <f t="shared" si="19"/>
        <v>0.16250000000000001</v>
      </c>
      <c r="R267" s="27">
        <f ca="1">AVERAGE(OFFSET(E267,,,,List!$D$2))</f>
        <v>0.16166666666666665</v>
      </c>
    </row>
    <row r="268" spans="1:18" x14ac:dyDescent="0.3">
      <c r="A268" t="s">
        <v>18</v>
      </c>
      <c r="B268" s="121" t="s">
        <v>29</v>
      </c>
      <c r="C268" s="119" t="s">
        <v>64</v>
      </c>
      <c r="D268" t="s">
        <v>149</v>
      </c>
      <c r="E268" s="2">
        <v>0.16</v>
      </c>
      <c r="F268" s="2">
        <v>0.19</v>
      </c>
      <c r="G268" s="2">
        <v>0.11</v>
      </c>
      <c r="H268" s="2">
        <v>0.18</v>
      </c>
      <c r="I268" s="2">
        <v>0.12</v>
      </c>
      <c r="J268" s="2">
        <v>0.2</v>
      </c>
      <c r="K268" s="2">
        <v>0.2</v>
      </c>
      <c r="L268" s="2">
        <v>0.18</v>
      </c>
      <c r="M268" s="2">
        <v>0.13</v>
      </c>
      <c r="N268" s="2">
        <v>0.14000000000000001</v>
      </c>
      <c r="O268" s="2">
        <v>0.1</v>
      </c>
      <c r="P268" s="2">
        <v>0.19</v>
      </c>
      <c r="Q268" s="2">
        <f t="shared" si="19"/>
        <v>0.15833333333333333</v>
      </c>
      <c r="R268" s="27">
        <f ca="1">AVERAGE(OFFSET(E268,,,,List!$D$2))</f>
        <v>0.16</v>
      </c>
    </row>
    <row r="269" spans="1:18" x14ac:dyDescent="0.3">
      <c r="A269" t="s">
        <v>18</v>
      </c>
      <c r="B269" s="121" t="s">
        <v>29</v>
      </c>
      <c r="C269" s="119" t="s">
        <v>64</v>
      </c>
      <c r="D269" t="s">
        <v>118</v>
      </c>
      <c r="E269" s="2">
        <v>0.1</v>
      </c>
      <c r="F269" s="2">
        <v>0.14000000000000001</v>
      </c>
      <c r="G269" s="2">
        <v>0.17</v>
      </c>
      <c r="H269" s="2">
        <v>0.18</v>
      </c>
      <c r="I269" s="2">
        <v>0.15</v>
      </c>
      <c r="J269" s="2">
        <v>0.18</v>
      </c>
      <c r="K269" s="2">
        <v>0.2</v>
      </c>
      <c r="L269" s="2">
        <v>0.12</v>
      </c>
      <c r="M269" s="2">
        <v>0.13</v>
      </c>
      <c r="N269" s="2">
        <v>0.2</v>
      </c>
      <c r="O269" s="2">
        <v>0.17</v>
      </c>
      <c r="P269" s="2">
        <v>0.19</v>
      </c>
      <c r="Q269" s="2">
        <f t="shared" si="19"/>
        <v>0.16083333333333333</v>
      </c>
      <c r="R269" s="27">
        <f ca="1">AVERAGE(OFFSET(E269,,,,List!$D$2))</f>
        <v>0.15333333333333335</v>
      </c>
    </row>
    <row r="270" spans="1:18" x14ac:dyDescent="0.3">
      <c r="A270" t="s">
        <v>18</v>
      </c>
      <c r="B270" s="121" t="s">
        <v>29</v>
      </c>
      <c r="C270" s="119" t="s">
        <v>64</v>
      </c>
      <c r="D270" t="s">
        <v>113</v>
      </c>
      <c r="E270" s="2">
        <v>0.19</v>
      </c>
      <c r="F270" s="2">
        <v>0.18</v>
      </c>
      <c r="G270" s="2">
        <v>0.2</v>
      </c>
      <c r="H270" s="2">
        <v>0.13</v>
      </c>
      <c r="I270" s="2">
        <v>0.17</v>
      </c>
      <c r="J270" s="2">
        <v>0.13</v>
      </c>
      <c r="K270" s="2">
        <v>0.13</v>
      </c>
      <c r="L270" s="2">
        <v>0.12</v>
      </c>
      <c r="M270" s="2">
        <v>0.15</v>
      </c>
      <c r="N270" s="2">
        <v>0.17</v>
      </c>
      <c r="O270" s="2">
        <v>0.18</v>
      </c>
      <c r="P270" s="2">
        <v>0.19</v>
      </c>
      <c r="Q270" s="2">
        <f t="shared" si="19"/>
        <v>0.16166666666666665</v>
      </c>
      <c r="R270" s="27">
        <f ca="1">AVERAGE(OFFSET(E270,,,,List!$D$2))</f>
        <v>0.16666666666666666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4" tint="-0.249977111117893"/>
  </sheetPr>
  <dimension ref="A2:R221"/>
  <sheetViews>
    <sheetView zoomScale="85" zoomScaleNormal="85" workbookViewId="0">
      <selection activeCell="T8" sqref="T8:T14"/>
    </sheetView>
  </sheetViews>
  <sheetFormatPr defaultRowHeight="14.4" x14ac:dyDescent="0.3"/>
  <cols>
    <col min="2" max="2" width="13.21875" customWidth="1"/>
    <col min="4" max="4" width="14.33203125" bestFit="1" customWidth="1"/>
    <col min="5" max="16" width="17.44140625" bestFit="1" customWidth="1"/>
    <col min="17" max="17" width="16.33203125" bestFit="1" customWidth="1"/>
    <col min="18" max="18" width="18" bestFit="1" customWidth="1"/>
  </cols>
  <sheetData>
    <row r="2" spans="1:18" x14ac:dyDescent="0.3">
      <c r="A2" s="15" t="s">
        <v>31</v>
      </c>
      <c r="B2" s="15" t="s">
        <v>139</v>
      </c>
      <c r="C2" s="15" t="s">
        <v>45</v>
      </c>
      <c r="D2" s="8" t="s">
        <v>111</v>
      </c>
      <c r="E2" s="7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K2" s="7" t="s">
        <v>38</v>
      </c>
      <c r="L2" s="7" t="s">
        <v>39</v>
      </c>
      <c r="M2" s="7" t="s">
        <v>40</v>
      </c>
      <c r="N2" s="7" t="s">
        <v>41</v>
      </c>
      <c r="O2" s="7" t="s">
        <v>6</v>
      </c>
      <c r="P2" s="7" t="s">
        <v>42</v>
      </c>
      <c r="Q2" s="7" t="s">
        <v>15</v>
      </c>
      <c r="R2" s="9" t="s">
        <v>30</v>
      </c>
    </row>
    <row r="3" spans="1:18" x14ac:dyDescent="0.3">
      <c r="A3" t="s">
        <v>18</v>
      </c>
      <c r="B3" t="s">
        <v>73</v>
      </c>
      <c r="C3" t="s">
        <v>87</v>
      </c>
      <c r="D3" s="29" t="s">
        <v>103</v>
      </c>
      <c r="E3" s="14">
        <v>25740785.663999997</v>
      </c>
      <c r="F3" s="14">
        <v>28435524.163199998</v>
      </c>
      <c r="G3" s="14">
        <v>23796471.5068608</v>
      </c>
      <c r="H3" s="14">
        <v>27073272.985621631</v>
      </c>
      <c r="I3" s="14">
        <v>30413230.846806996</v>
      </c>
      <c r="J3" s="14">
        <v>26772013.759184688</v>
      </c>
      <c r="K3" s="14">
        <v>27324362.67463734</v>
      </c>
      <c r="L3" s="14">
        <v>32772157.482893161</v>
      </c>
      <c r="M3" s="14">
        <v>30777080.527355634</v>
      </c>
      <c r="N3" s="14">
        <v>29032078.131417826</v>
      </c>
      <c r="O3" s="14">
        <v>27841469.674715232</v>
      </c>
      <c r="P3" s="14">
        <v>29316475.195779935</v>
      </c>
      <c r="Q3" s="14">
        <f>SUM(E3:P3)</f>
        <v>339294922.61247325</v>
      </c>
      <c r="R3" s="20">
        <f ca="1">SUM(OFFSET(E3,,,,List!$D$2))</f>
        <v>162231298.92567411</v>
      </c>
    </row>
    <row r="4" spans="1:18" x14ac:dyDescent="0.3">
      <c r="A4" t="s">
        <v>18</v>
      </c>
      <c r="B4" t="s">
        <v>73</v>
      </c>
      <c r="C4" t="s">
        <v>87</v>
      </c>
      <c r="D4" s="29" t="s">
        <v>98</v>
      </c>
      <c r="E4" s="14">
        <v>107543394</v>
      </c>
      <c r="F4" s="14">
        <v>122675382.14399999</v>
      </c>
      <c r="G4" s="14">
        <v>136808608.46184</v>
      </c>
      <c r="H4" s="14">
        <v>113409173.8258668</v>
      </c>
      <c r="I4" s="14">
        <v>130342336.67641865</v>
      </c>
      <c r="J4" s="14">
        <v>113029187.91586405</v>
      </c>
      <c r="K4" s="14">
        <v>124903901.42278956</v>
      </c>
      <c r="L4" s="14">
        <v>132935356.58954526</v>
      </c>
      <c r="M4" s="14">
        <v>119194181.4645239</v>
      </c>
      <c r="N4" s="14">
        <v>135607357.25699511</v>
      </c>
      <c r="O4" s="14">
        <v>157927221.26266176</v>
      </c>
      <c r="P4" s="14">
        <v>162329617.25361207</v>
      </c>
      <c r="Q4" s="14">
        <f t="shared" ref="Q4:Q67" si="0">SUM(E4:P4)</f>
        <v>1556705718.274117</v>
      </c>
      <c r="R4" s="20">
        <f ca="1">SUM(OFFSET(E4,,,,List!$D$2))</f>
        <v>723808083.02398944</v>
      </c>
    </row>
    <row r="5" spans="1:18" x14ac:dyDescent="0.3">
      <c r="A5" t="s">
        <v>18</v>
      </c>
      <c r="B5" t="s">
        <v>73</v>
      </c>
      <c r="C5" t="s">
        <v>87</v>
      </c>
      <c r="D5" s="29" t="s">
        <v>67</v>
      </c>
      <c r="E5" s="14">
        <v>21816000</v>
      </c>
      <c r="F5" s="14">
        <v>18761760</v>
      </c>
      <c r="G5" s="14">
        <v>18949377.600000001</v>
      </c>
      <c r="H5" s="14">
        <v>21586866.552000001</v>
      </c>
      <c r="I5" s="14">
        <v>19555030.555920001</v>
      </c>
      <c r="J5" s="14">
        <v>24517962.448732801</v>
      </c>
      <c r="K5" s="14">
        <v>25451007.130809579</v>
      </c>
      <c r="L5" s="14">
        <v>20610730.008905161</v>
      </c>
      <c r="M5" s="14">
        <v>21050734.357409876</v>
      </c>
      <c r="N5" s="14">
        <v>21497477.719883796</v>
      </c>
      <c r="O5" s="14">
        <v>26245821.69977022</v>
      </c>
      <c r="P5" s="14">
        <v>23616467.562211417</v>
      </c>
      <c r="Q5" s="14">
        <f t="shared" si="0"/>
        <v>263659235.63564286</v>
      </c>
      <c r="R5" s="20">
        <f ca="1">SUM(OFFSET(E5,,,,List!$D$2))</f>
        <v>125186997.15665281</v>
      </c>
    </row>
    <row r="6" spans="1:18" x14ac:dyDescent="0.3">
      <c r="A6" t="s">
        <v>18</v>
      </c>
      <c r="B6" t="s">
        <v>73</v>
      </c>
      <c r="C6" t="s">
        <v>87</v>
      </c>
      <c r="D6" s="29" t="s">
        <v>99</v>
      </c>
      <c r="E6" s="14">
        <v>12419999.999999998</v>
      </c>
      <c r="F6" s="14">
        <v>9271800</v>
      </c>
      <c r="G6" s="14">
        <v>11017080</v>
      </c>
      <c r="H6" s="14">
        <v>11794885.848000001</v>
      </c>
      <c r="I6" s="14">
        <v>11238523.308</v>
      </c>
      <c r="J6" s="14">
        <v>12485999.395188</v>
      </c>
      <c r="K6" s="14">
        <v>11005840.921431167</v>
      </c>
      <c r="L6" s="14">
        <v>13315921.073169064</v>
      </c>
      <c r="M6" s="14">
        <v>10759264.227120604</v>
      </c>
      <c r="N6" s="14">
        <v>10984974.878841721</v>
      </c>
      <c r="O6" s="14">
        <v>11214123.817174546</v>
      </c>
      <c r="P6" s="14">
        <v>11085280.692466583</v>
      </c>
      <c r="Q6" s="14">
        <f t="shared" si="0"/>
        <v>136593694.16139171</v>
      </c>
      <c r="R6" s="20">
        <f ca="1">SUM(OFFSET(E6,,,,List!$D$2))</f>
        <v>68228288.551188007</v>
      </c>
    </row>
    <row r="7" spans="1:18" x14ac:dyDescent="0.3">
      <c r="A7" t="s">
        <v>18</v>
      </c>
      <c r="B7" t="s">
        <v>73</v>
      </c>
      <c r="C7" t="s">
        <v>87</v>
      </c>
      <c r="D7" t="s">
        <v>97</v>
      </c>
      <c r="E7" s="14">
        <v>28224000</v>
      </c>
      <c r="F7" s="14">
        <v>27318480</v>
      </c>
      <c r="G7" s="14">
        <v>29691030.600000001</v>
      </c>
      <c r="H7" s="14">
        <v>32411208.857999999</v>
      </c>
      <c r="I7" s="14">
        <v>30287820.315059997</v>
      </c>
      <c r="J7" s="14">
        <v>27500728.970916599</v>
      </c>
      <c r="K7" s="14">
        <v>30584518.579116009</v>
      </c>
      <c r="L7" s="14">
        <v>31835987.145465553</v>
      </c>
      <c r="M7" s="14">
        <v>35019585.860012114</v>
      </c>
      <c r="N7" s="14">
        <v>33440520.897597019</v>
      </c>
      <c r="O7" s="14">
        <v>30202578.152993154</v>
      </c>
      <c r="P7" s="14">
        <v>32800649.391960304</v>
      </c>
      <c r="Q7" s="14">
        <f t="shared" si="0"/>
        <v>369317108.77112073</v>
      </c>
      <c r="R7" s="20">
        <f ca="1">SUM(OFFSET(E7,,,,List!$D$2))</f>
        <v>175433268.74397659</v>
      </c>
    </row>
    <row r="8" spans="1:18" x14ac:dyDescent="0.3">
      <c r="A8" t="s">
        <v>18</v>
      </c>
      <c r="B8" t="s">
        <v>73</v>
      </c>
      <c r="C8" t="s">
        <v>87</v>
      </c>
      <c r="D8" s="29" t="s">
        <v>101</v>
      </c>
      <c r="E8" s="14">
        <v>5742000</v>
      </c>
      <c r="F8" s="14">
        <v>5799420</v>
      </c>
      <c r="G8" s="14">
        <v>6328700.3999999994</v>
      </c>
      <c r="H8" s="14">
        <v>7003986.1979999999</v>
      </c>
      <c r="I8" s="14">
        <v>6593267.0073600002</v>
      </c>
      <c r="J8" s="14">
        <v>7283499.6471930007</v>
      </c>
      <c r="K8" s="14">
        <v>7916817.2831822578</v>
      </c>
      <c r="L8" s="14">
        <v>6156201.1917984523</v>
      </c>
      <c r="M8" s="14">
        <v>7361259.8848596895</v>
      </c>
      <c r="N8" s="14">
        <v>7146139.5717196148</v>
      </c>
      <c r="O8" s="14">
        <v>8092461.6907624863</v>
      </c>
      <c r="P8" s="14">
        <v>6847972.3118317146</v>
      </c>
      <c r="Q8" s="14">
        <f t="shared" si="0"/>
        <v>82271725.186707214</v>
      </c>
      <c r="R8" s="20">
        <f ca="1">SUM(OFFSET(E8,,,,List!$D$2))</f>
        <v>38750873.252553001</v>
      </c>
    </row>
    <row r="9" spans="1:18" x14ac:dyDescent="0.3">
      <c r="A9" t="s">
        <v>18</v>
      </c>
      <c r="B9" t="s">
        <v>73</v>
      </c>
      <c r="C9" t="s">
        <v>87</v>
      </c>
      <c r="D9" s="29" t="s">
        <v>96</v>
      </c>
      <c r="E9" s="14">
        <v>86580000.000000015</v>
      </c>
      <c r="F9" s="14">
        <v>90597000</v>
      </c>
      <c r="G9" s="14">
        <v>81954834</v>
      </c>
      <c r="H9" s="14">
        <v>80363478</v>
      </c>
      <c r="I9" s="14">
        <v>78732099.396599993</v>
      </c>
      <c r="J9" s="14">
        <v>73780905.517020002</v>
      </c>
      <c r="K9" s="14">
        <v>89422457.486628249</v>
      </c>
      <c r="L9" s="14">
        <v>84462823.038990244</v>
      </c>
      <c r="M9" s="14">
        <v>75171912.504701316</v>
      </c>
      <c r="N9" s="14">
        <v>81042078.705911145</v>
      </c>
      <c r="O9" s="14">
        <v>75821262.688225091</v>
      </c>
      <c r="P9" s="14">
        <v>100075450.69587889</v>
      </c>
      <c r="Q9" s="14">
        <f t="shared" si="0"/>
        <v>998004302.03395498</v>
      </c>
      <c r="R9" s="20">
        <f ca="1">SUM(OFFSET(E9,,,,List!$D$2))</f>
        <v>492008316.91362</v>
      </c>
    </row>
    <row r="10" spans="1:18" x14ac:dyDescent="0.3">
      <c r="A10" t="s">
        <v>18</v>
      </c>
      <c r="B10" t="s">
        <v>73</v>
      </c>
      <c r="C10" t="s">
        <v>87</v>
      </c>
      <c r="D10" s="29" t="s">
        <v>102</v>
      </c>
      <c r="E10" s="14">
        <v>2226000</v>
      </c>
      <c r="F10" s="14">
        <v>1930110</v>
      </c>
      <c r="G10" s="14">
        <v>2249320.5</v>
      </c>
      <c r="H10" s="14">
        <v>1839087.2849999999</v>
      </c>
      <c r="I10" s="14">
        <v>2250826.4736300004</v>
      </c>
      <c r="J10" s="14">
        <v>1986408.9946890003</v>
      </c>
      <c r="K10" s="14">
        <v>2541279.2405387941</v>
      </c>
      <c r="L10" s="14">
        <v>2071365.5002707436</v>
      </c>
      <c r="M10" s="14">
        <v>2319479.0634553479</v>
      </c>
      <c r="N10" s="14">
        <v>2021130.3839206994</v>
      </c>
      <c r="O10" s="14">
        <v>2064538.7523935419</v>
      </c>
      <c r="P10" s="14">
        <v>2038326.0693575339</v>
      </c>
      <c r="Q10" s="14">
        <f t="shared" si="0"/>
        <v>25537872.263255659</v>
      </c>
      <c r="R10" s="20">
        <f ca="1">SUM(OFFSET(E10,,,,List!$D$2))</f>
        <v>12481753.253319001</v>
      </c>
    </row>
    <row r="11" spans="1:18" x14ac:dyDescent="0.3">
      <c r="A11" t="s">
        <v>18</v>
      </c>
      <c r="B11" t="s">
        <v>73</v>
      </c>
      <c r="C11" t="s">
        <v>87</v>
      </c>
      <c r="D11" s="29" t="s">
        <v>66</v>
      </c>
      <c r="E11" s="14">
        <v>172128000</v>
      </c>
      <c r="F11" s="14">
        <v>207433800</v>
      </c>
      <c r="G11" s="14">
        <v>199531560</v>
      </c>
      <c r="H11" s="14">
        <v>207572681.868</v>
      </c>
      <c r="I11" s="14">
        <v>221860937.34804001</v>
      </c>
      <c r="J11" s="14">
        <v>209689117.1155512</v>
      </c>
      <c r="K11" s="14">
        <v>232549342.4324623</v>
      </c>
      <c r="L11" s="14">
        <v>218098061.86701643</v>
      </c>
      <c r="M11" s="14">
        <v>235105516.49914625</v>
      </c>
      <c r="N11" s="14">
        <v>224621081.30391404</v>
      </c>
      <c r="O11" s="14">
        <v>196618319.83469275</v>
      </c>
      <c r="P11" s="14">
        <v>222589223.17989063</v>
      </c>
      <c r="Q11" s="14">
        <f t="shared" si="0"/>
        <v>2547797641.4487133</v>
      </c>
      <c r="R11" s="20">
        <f ca="1">SUM(OFFSET(E11,,,,List!$D$2))</f>
        <v>1218216096.3315911</v>
      </c>
    </row>
    <row r="12" spans="1:18" x14ac:dyDescent="0.3">
      <c r="A12" t="s">
        <v>18</v>
      </c>
      <c r="B12" t="s">
        <v>73</v>
      </c>
      <c r="C12" t="s">
        <v>87</v>
      </c>
      <c r="D12" t="s">
        <v>100</v>
      </c>
      <c r="E12" s="14">
        <v>19008000</v>
      </c>
      <c r="F12" s="14">
        <v>17064960</v>
      </c>
      <c r="G12" s="14">
        <v>19781779.199999999</v>
      </c>
      <c r="H12" s="14">
        <v>17012330.112</v>
      </c>
      <c r="I12" s="14">
        <v>19979596.991999999</v>
      </c>
      <c r="J12" s="14">
        <v>20784774.750777602</v>
      </c>
      <c r="K12" s="14">
        <v>22623117.449608516</v>
      </c>
      <c r="L12" s="14">
        <v>23466898.586918235</v>
      </c>
      <c r="M12" s="14">
        <v>19543397.823175594</v>
      </c>
      <c r="N12" s="14">
        <v>21628719.952605926</v>
      </c>
      <c r="O12" s="14">
        <v>23541706.736763597</v>
      </c>
      <c r="P12" s="14">
        <v>18207707.417577971</v>
      </c>
      <c r="Q12" s="14">
        <f t="shared" si="0"/>
        <v>242642989.02142748</v>
      </c>
      <c r="R12" s="20">
        <f ca="1">SUM(OFFSET(E12,,,,List!$D$2))</f>
        <v>113631441.05477761</v>
      </c>
    </row>
    <row r="13" spans="1:18" x14ac:dyDescent="0.3">
      <c r="D13" s="29"/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f t="shared" si="0"/>
        <v>0</v>
      </c>
      <c r="R13" s="20"/>
    </row>
    <row r="14" spans="1:18" x14ac:dyDescent="0.3">
      <c r="A14" t="s">
        <v>18</v>
      </c>
      <c r="B14" t="s">
        <v>73</v>
      </c>
      <c r="C14" t="s">
        <v>63</v>
      </c>
      <c r="D14" s="29" t="s">
        <v>88</v>
      </c>
      <c r="E14" s="14">
        <v>35511000</v>
      </c>
      <c r="F14" s="14">
        <v>34254150</v>
      </c>
      <c r="G14" s="14">
        <v>38666890.5</v>
      </c>
      <c r="H14" s="14">
        <v>37820289.108000003</v>
      </c>
      <c r="I14" s="14">
        <v>41935300.998989999</v>
      </c>
      <c r="J14" s="14">
        <v>46967537.118868805</v>
      </c>
      <c r="K14" s="14">
        <v>47437212.490057491</v>
      </c>
      <c r="L14" s="14">
        <v>41067072.527106911</v>
      </c>
      <c r="M14" s="14">
        <v>41045683.426832378</v>
      </c>
      <c r="N14" s="14">
        <v>46692705.346713424</v>
      </c>
      <c r="O14" s="14">
        <v>49363353.540375911</v>
      </c>
      <c r="P14" s="14">
        <v>43179712.020987742</v>
      </c>
      <c r="Q14" s="14">
        <f t="shared" si="0"/>
        <v>503940907.0779326</v>
      </c>
      <c r="R14" s="20">
        <f ca="1">SUM(OFFSET(E14,,,,List!$D$2))</f>
        <v>235155167.72585881</v>
      </c>
    </row>
    <row r="15" spans="1:18" x14ac:dyDescent="0.3">
      <c r="A15" t="s">
        <v>18</v>
      </c>
      <c r="B15" t="s">
        <v>73</v>
      </c>
      <c r="C15" t="s">
        <v>63</v>
      </c>
      <c r="D15" s="29" t="s">
        <v>71</v>
      </c>
      <c r="E15" s="14">
        <v>41340000</v>
      </c>
      <c r="F15" s="14">
        <v>41359500</v>
      </c>
      <c r="G15" s="14">
        <v>44557968.000000007</v>
      </c>
      <c r="H15" s="14">
        <v>42190825.950000003</v>
      </c>
      <c r="I15" s="14">
        <v>34901858.495399997</v>
      </c>
      <c r="J15" s="14">
        <v>36070664.919431999</v>
      </c>
      <c r="K15" s="14">
        <v>45125221.602048509</v>
      </c>
      <c r="L15" s="14">
        <v>46412739.392712466</v>
      </c>
      <c r="M15" s="14">
        <v>44765296.210664831</v>
      </c>
      <c r="N15" s="14">
        <v>41800651.121996276</v>
      </c>
      <c r="O15" s="14">
        <v>40926249.746485129</v>
      </c>
      <c r="P15" s="14">
        <v>36984405.691955246</v>
      </c>
      <c r="Q15" s="14">
        <f t="shared" si="0"/>
        <v>496435381.13069445</v>
      </c>
      <c r="R15" s="20">
        <f ca="1">SUM(OFFSET(E15,,,,List!$D$2))</f>
        <v>240420817.36483198</v>
      </c>
    </row>
    <row r="16" spans="1:18" x14ac:dyDescent="0.3">
      <c r="A16" t="s">
        <v>18</v>
      </c>
      <c r="B16" t="s">
        <v>73</v>
      </c>
      <c r="C16" t="s">
        <v>63</v>
      </c>
      <c r="D16" s="29" t="s">
        <v>72</v>
      </c>
      <c r="E16" s="14">
        <v>51292800</v>
      </c>
      <c r="F16" s="14">
        <v>49813200</v>
      </c>
      <c r="G16" s="14">
        <v>44777085.480000004</v>
      </c>
      <c r="H16" s="14">
        <v>46749289.694400005</v>
      </c>
      <c r="I16" s="14">
        <v>59020978.239179991</v>
      </c>
      <c r="J16" s="14">
        <v>49244024.887385391</v>
      </c>
      <c r="K16" s="14">
        <v>51307090.351088487</v>
      </c>
      <c r="L16" s="14">
        <v>53406492.721576907</v>
      </c>
      <c r="M16" s="14">
        <v>49133973.303850755</v>
      </c>
      <c r="N16" s="14">
        <v>61492235.719623648</v>
      </c>
      <c r="O16" s="14">
        <v>58838360.28330306</v>
      </c>
      <c r="P16" s="14">
        <v>58876496.257560752</v>
      </c>
      <c r="Q16" s="14">
        <f t="shared" si="0"/>
        <v>633952026.93796897</v>
      </c>
      <c r="R16" s="20">
        <f ca="1">SUM(OFFSET(E16,,,,List!$D$2))</f>
        <v>300897378.30096543</v>
      </c>
    </row>
    <row r="17" spans="1:18" x14ac:dyDescent="0.3">
      <c r="A17" t="s">
        <v>18</v>
      </c>
      <c r="B17" t="s">
        <v>73</v>
      </c>
      <c r="C17" t="s">
        <v>63</v>
      </c>
      <c r="D17" t="s">
        <v>94</v>
      </c>
      <c r="E17" s="14">
        <v>7526400.0000000009</v>
      </c>
      <c r="F17" s="14">
        <v>6583584</v>
      </c>
      <c r="G17" s="14">
        <v>6032463.3600000003</v>
      </c>
      <c r="H17" s="14">
        <v>6923622.7199999997</v>
      </c>
      <c r="I17" s="14">
        <v>6643215.9998399988</v>
      </c>
      <c r="J17" s="14">
        <v>6639020.2844716795</v>
      </c>
      <c r="K17" s="14">
        <v>7418752.0285202693</v>
      </c>
      <c r="L17" s="14">
        <v>8213414.5054213824</v>
      </c>
      <c r="M17" s="14">
        <v>8077244.7386209769</v>
      </c>
      <c r="N17" s="14">
        <v>7423060.6827632952</v>
      </c>
      <c r="O17" s="14">
        <v>7200368.8622803958</v>
      </c>
      <c r="P17" s="14">
        <v>7572264.2024868382</v>
      </c>
      <c r="Q17" s="14">
        <f t="shared" si="0"/>
        <v>86253411.384404853</v>
      </c>
      <c r="R17" s="20">
        <f ca="1">SUM(OFFSET(E17,,,,List!$D$2))</f>
        <v>40348306.36431168</v>
      </c>
    </row>
    <row r="18" spans="1:18" x14ac:dyDescent="0.3">
      <c r="A18" t="s">
        <v>18</v>
      </c>
      <c r="B18" t="s">
        <v>73</v>
      </c>
      <c r="C18" t="s">
        <v>63</v>
      </c>
      <c r="D18" s="29" t="s">
        <v>91</v>
      </c>
      <c r="E18" s="14">
        <v>2880000</v>
      </c>
      <c r="F18" s="14">
        <v>2617920</v>
      </c>
      <c r="G18" s="14">
        <v>3319813.4399999995</v>
      </c>
      <c r="H18" s="14">
        <v>2611194.8544000001</v>
      </c>
      <c r="I18" s="14">
        <v>2817123.1758719999</v>
      </c>
      <c r="J18" s="14">
        <v>3117716.2126166401</v>
      </c>
      <c r="K18" s="14">
        <v>3179465.1550801154</v>
      </c>
      <c r="L18" s="14">
        <v>3303892.3010529624</v>
      </c>
      <c r="M18" s="14">
        <v>3180999.8584530484</v>
      </c>
      <c r="N18" s="14">
        <v>3401798.6721574366</v>
      </c>
      <c r="O18" s="14">
        <v>2831367.4318539994</v>
      </c>
      <c r="P18" s="14">
        <v>3438043.57708384</v>
      </c>
      <c r="Q18" s="14">
        <f t="shared" si="0"/>
        <v>36699334.678570032</v>
      </c>
      <c r="R18" s="20">
        <f ca="1">SUM(OFFSET(E18,,,,List!$D$2))</f>
        <v>17363767.682888638</v>
      </c>
    </row>
    <row r="19" spans="1:18" x14ac:dyDescent="0.3">
      <c r="A19" t="s">
        <v>18</v>
      </c>
      <c r="B19" t="s">
        <v>73</v>
      </c>
      <c r="C19" t="s">
        <v>63</v>
      </c>
      <c r="D19" s="29" t="s">
        <v>92</v>
      </c>
      <c r="E19" s="14">
        <v>35996400</v>
      </c>
      <c r="F19" s="14">
        <v>37825308</v>
      </c>
      <c r="G19" s="14">
        <v>33010844.039999999</v>
      </c>
      <c r="H19" s="14">
        <v>34839422.254799999</v>
      </c>
      <c r="I19" s="14">
        <v>35944543.713419996</v>
      </c>
      <c r="J19" s="14">
        <v>34775400.133688763</v>
      </c>
      <c r="K19" s="14">
        <v>43228497.396954648</v>
      </c>
      <c r="L19" s="14">
        <v>35864214.090402015</v>
      </c>
      <c r="M19" s="14">
        <v>37010309.627638772</v>
      </c>
      <c r="N19" s="14">
        <v>40561724.445099436</v>
      </c>
      <c r="O19" s="14">
        <v>35746013.827156745</v>
      </c>
      <c r="P19" s="14">
        <v>42593986.138988458</v>
      </c>
      <c r="Q19" s="14">
        <f t="shared" si="0"/>
        <v>447396663.66814876</v>
      </c>
      <c r="R19" s="20">
        <f ca="1">SUM(OFFSET(E19,,,,List!$D$2))</f>
        <v>212391918.14190876</v>
      </c>
    </row>
    <row r="20" spans="1:18" x14ac:dyDescent="0.3">
      <c r="A20" t="s">
        <v>18</v>
      </c>
      <c r="B20" t="s">
        <v>73</v>
      </c>
      <c r="C20" t="s">
        <v>63</v>
      </c>
      <c r="D20" s="29" t="s">
        <v>95</v>
      </c>
      <c r="E20" s="14">
        <v>5685600</v>
      </c>
      <c r="F20" s="14">
        <v>6678726</v>
      </c>
      <c r="G20" s="14">
        <v>6178133.6399999997</v>
      </c>
      <c r="H20" s="14">
        <v>6940313.5962000005</v>
      </c>
      <c r="I20" s="14">
        <v>6881098.0765260002</v>
      </c>
      <c r="J20" s="14">
        <v>5780765.4775600201</v>
      </c>
      <c r="K20" s="14">
        <v>6560194.5307141794</v>
      </c>
      <c r="L20" s="14">
        <v>7553407.9826643057</v>
      </c>
      <c r="M20" s="14">
        <v>6424372.2631502729</v>
      </c>
      <c r="N20" s="14">
        <v>6691385.2353374567</v>
      </c>
      <c r="O20" s="14">
        <v>6348705.2035883572</v>
      </c>
      <c r="P20" s="14">
        <v>7170623.5976873236</v>
      </c>
      <c r="Q20" s="14">
        <f t="shared" si="0"/>
        <v>78893325.603427917</v>
      </c>
      <c r="R20" s="20">
        <f ca="1">SUM(OFFSET(E20,,,,List!$D$2))</f>
        <v>38144636.790286019</v>
      </c>
    </row>
    <row r="21" spans="1:18" x14ac:dyDescent="0.3">
      <c r="A21" t="s">
        <v>18</v>
      </c>
      <c r="B21" t="s">
        <v>73</v>
      </c>
      <c r="C21" t="s">
        <v>63</v>
      </c>
      <c r="D21" s="29" t="s">
        <v>89</v>
      </c>
      <c r="E21" s="14">
        <v>2798400</v>
      </c>
      <c r="F21" s="14">
        <v>3629333.9999999995</v>
      </c>
      <c r="G21" s="14">
        <v>3535870.62</v>
      </c>
      <c r="H21" s="14">
        <v>3702283.6133999997</v>
      </c>
      <c r="I21" s="14">
        <v>3176755.921728</v>
      </c>
      <c r="J21" s="14">
        <v>3743277.3944361606</v>
      </c>
      <c r="K21" s="14">
        <v>3071827.0118091744</v>
      </c>
      <c r="L21" s="14">
        <v>3000263.5693362574</v>
      </c>
      <c r="M21" s="14">
        <v>3787832.7562870248</v>
      </c>
      <c r="N21" s="14">
        <v>3443139.9754649056</v>
      </c>
      <c r="O21" s="14">
        <v>3161428.5229268679</v>
      </c>
      <c r="P21" s="14">
        <v>3654260.1026675785</v>
      </c>
      <c r="Q21" s="14">
        <f t="shared" si="0"/>
        <v>40704673.488055967</v>
      </c>
      <c r="R21" s="20">
        <f ca="1">SUM(OFFSET(E21,,,,List!$D$2))</f>
        <v>20585921.549564164</v>
      </c>
    </row>
    <row r="22" spans="1:18" x14ac:dyDescent="0.3">
      <c r="A22" t="s">
        <v>18</v>
      </c>
      <c r="B22" t="s">
        <v>73</v>
      </c>
      <c r="C22" t="s">
        <v>63</v>
      </c>
      <c r="D22" s="5" t="s">
        <v>93</v>
      </c>
      <c r="E22" s="14">
        <v>27716040</v>
      </c>
      <c r="F22" s="14">
        <v>26862162</v>
      </c>
      <c r="G22" s="14">
        <v>29415481.188000001</v>
      </c>
      <c r="H22" s="14">
        <v>26248319.184360001</v>
      </c>
      <c r="I22" s="14">
        <v>30880714.855797604</v>
      </c>
      <c r="J22" s="14">
        <v>32072244.325233568</v>
      </c>
      <c r="K22" s="14">
        <v>33284516.312572669</v>
      </c>
      <c r="L22" s="14">
        <v>27314106.199004948</v>
      </c>
      <c r="M22" s="14">
        <v>27890403.824302632</v>
      </c>
      <c r="N22" s="14">
        <v>27863119.733604949</v>
      </c>
      <c r="O22" s="14">
        <v>34017501.125313297</v>
      </c>
      <c r="P22" s="14">
        <v>35294703.667563684</v>
      </c>
      <c r="Q22" s="14">
        <f t="shared" si="0"/>
        <v>358859312.4157533</v>
      </c>
      <c r="R22" s="20">
        <f ca="1">SUM(OFFSET(E22,,,,List!$D$2))</f>
        <v>173194961.55339116</v>
      </c>
    </row>
    <row r="23" spans="1:18" x14ac:dyDescent="0.3">
      <c r="A23" t="s">
        <v>18</v>
      </c>
      <c r="B23" t="s">
        <v>73</v>
      </c>
      <c r="C23" t="s">
        <v>63</v>
      </c>
      <c r="D23" t="s">
        <v>90</v>
      </c>
      <c r="E23" s="14">
        <v>1926000</v>
      </c>
      <c r="F23" s="14">
        <v>1654380</v>
      </c>
      <c r="G23" s="14">
        <v>2001436.2000000002</v>
      </c>
      <c r="H23" s="14">
        <v>1928723.4720000001</v>
      </c>
      <c r="I23" s="14">
        <v>2079126.8119800002</v>
      </c>
      <c r="J23" s="14">
        <v>1929654.4519836002</v>
      </c>
      <c r="K23" s="14">
        <v>2101809.8981899801</v>
      </c>
      <c r="L23" s="14">
        <v>2007037.3791443228</v>
      </c>
      <c r="M23" s="14">
        <v>1754227.86311749</v>
      </c>
      <c r="N23" s="14">
        <v>1791456.4766569831</v>
      </c>
      <c r="O23" s="14">
        <v>1769604.6449087497</v>
      </c>
      <c r="P23" s="14">
        <v>1887710.8425577155</v>
      </c>
      <c r="Q23" s="14">
        <f t="shared" si="0"/>
        <v>22831168.040538844</v>
      </c>
      <c r="R23" s="20">
        <f ca="1">SUM(OFFSET(E23,,,,List!$D$2))</f>
        <v>11519320.935963601</v>
      </c>
    </row>
    <row r="24" spans="1:18" x14ac:dyDescent="0.3"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f t="shared" si="0"/>
        <v>0</v>
      </c>
      <c r="R24" s="20"/>
    </row>
    <row r="25" spans="1:18" x14ac:dyDescent="0.3">
      <c r="A25" t="s">
        <v>18</v>
      </c>
      <c r="B25" t="s">
        <v>73</v>
      </c>
      <c r="C25" t="s">
        <v>65</v>
      </c>
      <c r="D25" t="s">
        <v>68</v>
      </c>
      <c r="E25" s="14">
        <v>16396800.000000002</v>
      </c>
      <c r="F25" s="14">
        <v>14047080</v>
      </c>
      <c r="G25" s="14">
        <v>13291494.960000001</v>
      </c>
      <c r="H25" s="14">
        <v>17195311.569600001</v>
      </c>
      <c r="I25" s="14">
        <v>15234442.706400001</v>
      </c>
      <c r="J25" s="14">
        <v>16925465.846810404</v>
      </c>
      <c r="K25" s="14">
        <v>16939313.955230519</v>
      </c>
      <c r="L25" s="14">
        <v>14911258.477104295</v>
      </c>
      <c r="M25" s="14">
        <v>15535961.726987192</v>
      </c>
      <c r="N25" s="14">
        <v>13769935.057205178</v>
      </c>
      <c r="O25" s="14">
        <v>15363084.520219034</v>
      </c>
      <c r="P25" s="14">
        <v>17476721.516842853</v>
      </c>
      <c r="Q25" s="14">
        <f t="shared" si="0"/>
        <v>187086870.33639944</v>
      </c>
      <c r="R25" s="20">
        <f ca="1">SUM(OFFSET(E25,,,,List!$D$2))</f>
        <v>93090595.082810402</v>
      </c>
    </row>
    <row r="26" spans="1:18" x14ac:dyDescent="0.3">
      <c r="A26" t="s">
        <v>18</v>
      </c>
      <c r="B26" t="s">
        <v>73</v>
      </c>
      <c r="C26" t="s">
        <v>65</v>
      </c>
      <c r="D26" t="s">
        <v>107</v>
      </c>
      <c r="E26" s="14">
        <v>88998000</v>
      </c>
      <c r="F26" s="14">
        <v>99765780</v>
      </c>
      <c r="G26" s="14">
        <v>96772806.599999994</v>
      </c>
      <c r="H26" s="14">
        <v>90687094.019999996</v>
      </c>
      <c r="I26" s="14">
        <v>106859625.78690001</v>
      </c>
      <c r="J26" s="14">
        <v>108956109.87376681</v>
      </c>
      <c r="K26" s="14">
        <v>110045670.97250448</v>
      </c>
      <c r="L26" s="14">
        <v>90175160.195016399</v>
      </c>
      <c r="M26" s="14">
        <v>108021453.52663477</v>
      </c>
      <c r="N26" s="14">
        <v>108032043.86521579</v>
      </c>
      <c r="O26" s="14">
        <v>119915568.69038954</v>
      </c>
      <c r="P26" s="14">
        <v>109112364.30386795</v>
      </c>
      <c r="Q26" s="14">
        <f t="shared" si="0"/>
        <v>1237341677.834296</v>
      </c>
      <c r="R26" s="20">
        <f ca="1">SUM(OFFSET(E26,,,,List!$D$2))</f>
        <v>592039416.28066683</v>
      </c>
    </row>
    <row r="27" spans="1:18" x14ac:dyDescent="0.3">
      <c r="A27" t="s">
        <v>18</v>
      </c>
      <c r="B27" t="s">
        <v>73</v>
      </c>
      <c r="C27" t="s">
        <v>65</v>
      </c>
      <c r="D27" t="s">
        <v>109</v>
      </c>
      <c r="E27" s="14">
        <v>8321280</v>
      </c>
      <c r="F27" s="14">
        <v>9741571.1999999993</v>
      </c>
      <c r="G27" s="14">
        <v>8295616.4159999993</v>
      </c>
      <c r="H27" s="14">
        <v>10424503.09392</v>
      </c>
      <c r="I27" s="14">
        <v>10922346.185601601</v>
      </c>
      <c r="J27" s="14">
        <v>9540816.9923957754</v>
      </c>
      <c r="K27" s="14">
        <v>10639998.616728039</v>
      </c>
      <c r="L27" s="14">
        <v>8820157.3438857812</v>
      </c>
      <c r="M27" s="14">
        <v>11365837.239345228</v>
      </c>
      <c r="N27" s="14">
        <v>9721374.6621931158</v>
      </c>
      <c r="O27" s="14">
        <v>10027494.545172814</v>
      </c>
      <c r="P27" s="14">
        <v>9283788.6997391637</v>
      </c>
      <c r="Q27" s="14">
        <f t="shared" si="0"/>
        <v>117104784.9949815</v>
      </c>
      <c r="R27" s="20">
        <f ca="1">SUM(OFFSET(E27,,,,List!$D$2))</f>
        <v>57246133.88791737</v>
      </c>
    </row>
    <row r="28" spans="1:18" x14ac:dyDescent="0.3">
      <c r="A28" t="s">
        <v>18</v>
      </c>
      <c r="B28" t="s">
        <v>73</v>
      </c>
      <c r="C28" t="s">
        <v>65</v>
      </c>
      <c r="D28" t="s">
        <v>69</v>
      </c>
      <c r="E28" s="14">
        <v>951509999.99999988</v>
      </c>
      <c r="F28" s="14">
        <v>910884660.00000012</v>
      </c>
      <c r="G28" s="14">
        <v>928433814.00000012</v>
      </c>
      <c r="H28" s="14">
        <v>818372205.50399995</v>
      </c>
      <c r="I28" s="14">
        <v>757676266.92911994</v>
      </c>
      <c r="J28" s="14">
        <v>817429372.52557552</v>
      </c>
      <c r="K28" s="14">
        <v>799254613.07261336</v>
      </c>
      <c r="L28" s="14">
        <v>860472246.62333977</v>
      </c>
      <c r="M28" s="14">
        <v>842198299.94247305</v>
      </c>
      <c r="N28" s="14">
        <v>823472827.10332668</v>
      </c>
      <c r="O28" s="14">
        <v>1014500424.6874061</v>
      </c>
      <c r="P28" s="14">
        <v>996952309.23335361</v>
      </c>
      <c r="Q28" s="14">
        <f t="shared" si="0"/>
        <v>10521157039.621208</v>
      </c>
      <c r="R28" s="20">
        <f ca="1">SUM(OFFSET(E28,,,,List!$D$2))</f>
        <v>5184306318.9586954</v>
      </c>
    </row>
    <row r="29" spans="1:18" x14ac:dyDescent="0.3">
      <c r="A29" t="s">
        <v>18</v>
      </c>
      <c r="B29" t="s">
        <v>73</v>
      </c>
      <c r="C29" t="s">
        <v>65</v>
      </c>
      <c r="D29" t="s">
        <v>105</v>
      </c>
      <c r="E29" s="14">
        <v>3967380</v>
      </c>
      <c r="F29" s="14">
        <v>4007053.8000000003</v>
      </c>
      <c r="G29" s="14">
        <v>4092092.3862000005</v>
      </c>
      <c r="H29" s="14">
        <v>4859696.9689740008</v>
      </c>
      <c r="I29" s="14">
        <v>4495446.7849443601</v>
      </c>
      <c r="J29" s="14">
        <v>4030764.3774802135</v>
      </c>
      <c r="K29" s="14">
        <v>4819774.9217157084</v>
      </c>
      <c r="L29" s="14">
        <v>4962496.4121160274</v>
      </c>
      <c r="M29" s="14">
        <v>4582510.9725597138</v>
      </c>
      <c r="N29" s="14">
        <v>4869395.2532376712</v>
      </c>
      <c r="O29" s="14">
        <v>4577231.5380434105</v>
      </c>
      <c r="P29" s="14">
        <v>4918089.2057700483</v>
      </c>
      <c r="Q29" s="14">
        <f t="shared" si="0"/>
        <v>54181932.621041149</v>
      </c>
      <c r="R29" s="20">
        <f ca="1">SUM(OFFSET(E29,,,,List!$D$2))</f>
        <v>25452434.317598574</v>
      </c>
    </row>
    <row r="30" spans="1:18" x14ac:dyDescent="0.3">
      <c r="A30" t="s">
        <v>18</v>
      </c>
      <c r="B30" t="s">
        <v>73</v>
      </c>
      <c r="C30" t="s">
        <v>65</v>
      </c>
      <c r="D30" t="s">
        <v>70</v>
      </c>
      <c r="E30" s="14">
        <v>754680000</v>
      </c>
      <c r="F30" s="14">
        <v>706062720</v>
      </c>
      <c r="G30" s="14">
        <v>688812324</v>
      </c>
      <c r="H30" s="14">
        <v>826655825.54400003</v>
      </c>
      <c r="I30" s="14">
        <v>859722058.56576002</v>
      </c>
      <c r="J30" s="14">
        <v>776477816.93347931</v>
      </c>
      <c r="K30" s="14">
        <v>969762348.78304958</v>
      </c>
      <c r="L30" s="14">
        <v>732465718.3938756</v>
      </c>
      <c r="M30" s="14">
        <v>963447930.98506081</v>
      </c>
      <c r="N30" s="14">
        <v>990458881.90732038</v>
      </c>
      <c r="O30" s="14">
        <v>903837170.91946101</v>
      </c>
      <c r="P30" s="14">
        <v>806521110.47774422</v>
      </c>
      <c r="Q30" s="14">
        <f t="shared" si="0"/>
        <v>9978903906.5097523</v>
      </c>
      <c r="R30" s="20">
        <f ca="1">SUM(OFFSET(E30,,,,List!$D$2))</f>
        <v>4612410745.0432396</v>
      </c>
    </row>
    <row r="31" spans="1:18" x14ac:dyDescent="0.3">
      <c r="A31" t="s">
        <v>18</v>
      </c>
      <c r="B31" t="s">
        <v>73</v>
      </c>
      <c r="C31" t="s">
        <v>65</v>
      </c>
      <c r="D31" t="s">
        <v>110</v>
      </c>
      <c r="E31" s="14">
        <v>4298088</v>
      </c>
      <c r="F31" s="14">
        <v>4177254.96</v>
      </c>
      <c r="G31" s="14">
        <v>4756746.7019999996</v>
      </c>
      <c r="H31" s="14">
        <v>3718121.4003719999</v>
      </c>
      <c r="I31" s="14">
        <v>4303829.9625429595</v>
      </c>
      <c r="J31" s="14">
        <v>3622390.218473658</v>
      </c>
      <c r="K31" s="14">
        <v>3744699.1587915332</v>
      </c>
      <c r="L31" s="14">
        <v>4260348.537209034</v>
      </c>
      <c r="M31" s="14">
        <v>4039505.9803822804</v>
      </c>
      <c r="N31" s="14">
        <v>4656408.7958645746</v>
      </c>
      <c r="O31" s="14">
        <v>4568602.2299996987</v>
      </c>
      <c r="P31" s="14">
        <v>4071430.8108526729</v>
      </c>
      <c r="Q31" s="14">
        <f t="shared" si="0"/>
        <v>50217426.756488413</v>
      </c>
      <c r="R31" s="20">
        <f ca="1">SUM(OFFSET(E31,,,,List!$D$2))</f>
        <v>24876431.243388616</v>
      </c>
    </row>
    <row r="32" spans="1:18" x14ac:dyDescent="0.3">
      <c r="A32" t="s">
        <v>18</v>
      </c>
      <c r="B32" t="s">
        <v>73</v>
      </c>
      <c r="C32" t="s">
        <v>65</v>
      </c>
      <c r="D32" t="s">
        <v>104</v>
      </c>
      <c r="E32" s="14">
        <v>3210011.9999999995</v>
      </c>
      <c r="F32" s="14">
        <v>3270551.6999999997</v>
      </c>
      <c r="G32" s="14">
        <v>3217085.2896000003</v>
      </c>
      <c r="H32" s="14">
        <v>2959143.9869160005</v>
      </c>
      <c r="I32" s="14">
        <v>2871530.1159308399</v>
      </c>
      <c r="J32" s="14">
        <v>3018622.7810530118</v>
      </c>
      <c r="K32" s="14">
        <v>2839577.0180591806</v>
      </c>
      <c r="L32" s="14">
        <v>2626459.2902827389</v>
      </c>
      <c r="M32" s="14">
        <v>3445491.9402295281</v>
      </c>
      <c r="N32" s="14">
        <v>2740843.1018339144</v>
      </c>
      <c r="O32" s="14">
        <v>3576954.2278427994</v>
      </c>
      <c r="P32" s="14">
        <v>2795934.0481807762</v>
      </c>
      <c r="Q32" s="14">
        <f t="shared" si="0"/>
        <v>36572205.49992878</v>
      </c>
      <c r="R32" s="20">
        <f ca="1">SUM(OFFSET(E32,,,,List!$D$2))</f>
        <v>18546945.873499852</v>
      </c>
    </row>
    <row r="33" spans="1:18" x14ac:dyDescent="0.3">
      <c r="A33" t="s">
        <v>18</v>
      </c>
      <c r="B33" t="s">
        <v>73</v>
      </c>
      <c r="C33" t="s">
        <v>65</v>
      </c>
      <c r="D33" t="s">
        <v>106</v>
      </c>
      <c r="E33" s="14">
        <v>112326000</v>
      </c>
      <c r="F33" s="14">
        <v>130992960.00000001</v>
      </c>
      <c r="G33" s="14">
        <v>114583752.59999999</v>
      </c>
      <c r="H33" s="14">
        <v>106184881.662</v>
      </c>
      <c r="I33" s="14">
        <v>120501944.358</v>
      </c>
      <c r="J33" s="14">
        <v>132660590.54372221</v>
      </c>
      <c r="K33" s="14">
        <v>140133398.1211392</v>
      </c>
      <c r="L33" s="14">
        <v>117945610.08529218</v>
      </c>
      <c r="M33" s="14">
        <v>125394806.51173168</v>
      </c>
      <c r="N33" s="14">
        <v>136780654.94299692</v>
      </c>
      <c r="O33" s="14">
        <v>115123717.91035573</v>
      </c>
      <c r="P33" s="14">
        <v>124026618.76208991</v>
      </c>
      <c r="Q33" s="14">
        <f t="shared" si="0"/>
        <v>1476654935.497328</v>
      </c>
      <c r="R33" s="20">
        <f ca="1">SUM(OFFSET(E33,,,,List!$D$2))</f>
        <v>717250129.16372228</v>
      </c>
    </row>
    <row r="34" spans="1:18" x14ac:dyDescent="0.3">
      <c r="A34" t="s">
        <v>18</v>
      </c>
      <c r="B34" t="s">
        <v>73</v>
      </c>
      <c r="C34" t="s">
        <v>65</v>
      </c>
      <c r="D34" t="s">
        <v>108</v>
      </c>
      <c r="E34" s="14">
        <v>62927999.999999993</v>
      </c>
      <c r="F34" s="14">
        <v>55194480</v>
      </c>
      <c r="G34" s="14">
        <v>57998805.600000001</v>
      </c>
      <c r="H34" s="14">
        <v>59147519.808000006</v>
      </c>
      <c r="I34" s="14">
        <v>59738995.006080009</v>
      </c>
      <c r="J34" s="14">
        <v>51634021.741312809</v>
      </c>
      <c r="K34" s="14">
        <v>62697626.17509748</v>
      </c>
      <c r="L34" s="14">
        <v>67467333.437389925</v>
      </c>
      <c r="M34" s="14">
        <v>66348796.06724374</v>
      </c>
      <c r="N34" s="14">
        <v>51919427.264871985</v>
      </c>
      <c r="O34" s="14">
        <v>59755638.496244527</v>
      </c>
      <c r="P34" s="14">
        <v>57273950.244410701</v>
      </c>
      <c r="Q34" s="14">
        <f t="shared" si="0"/>
        <v>712104593.84065115</v>
      </c>
      <c r="R34" s="20">
        <f ca="1">SUM(OFFSET(E34,,,,List!$D$2))</f>
        <v>346641822.15539283</v>
      </c>
    </row>
    <row r="35" spans="1:18" x14ac:dyDescent="0.3"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f t="shared" si="0"/>
        <v>0</v>
      </c>
      <c r="R35" s="20"/>
    </row>
    <row r="36" spans="1:18" x14ac:dyDescent="0.3">
      <c r="A36" t="s">
        <v>18</v>
      </c>
      <c r="B36" t="s">
        <v>73</v>
      </c>
      <c r="C36" t="s">
        <v>64</v>
      </c>
      <c r="D36" t="s">
        <v>116</v>
      </c>
      <c r="E36" s="14">
        <v>21402000</v>
      </c>
      <c r="F36" s="14">
        <v>26088300</v>
      </c>
      <c r="G36" s="14">
        <v>22334069.399999999</v>
      </c>
      <c r="H36" s="14">
        <v>25598858.646000002</v>
      </c>
      <c r="I36" s="14">
        <v>23038972.781400003</v>
      </c>
      <c r="J36" s="14">
        <v>27923235.011056807</v>
      </c>
      <c r="K36" s="14">
        <v>27941333.404119525</v>
      </c>
      <c r="L36" s="14">
        <v>25055803.178740826</v>
      </c>
      <c r="M36" s="14">
        <v>27703805.956788804</v>
      </c>
      <c r="N36" s="14">
        <v>25290378.245553162</v>
      </c>
      <c r="O36" s="14">
        <v>23097648.642348286</v>
      </c>
      <c r="P36" s="14">
        <v>30464439.874043141</v>
      </c>
      <c r="Q36" s="14">
        <f t="shared" si="0"/>
        <v>305938845.14005059</v>
      </c>
      <c r="R36" s="20">
        <f ca="1">SUM(OFFSET(E36,,,,List!$D$2))</f>
        <v>146385435.83845681</v>
      </c>
    </row>
    <row r="37" spans="1:18" x14ac:dyDescent="0.3">
      <c r="A37" t="s">
        <v>18</v>
      </c>
      <c r="B37" t="s">
        <v>73</v>
      </c>
      <c r="C37" t="s">
        <v>64</v>
      </c>
      <c r="D37" t="s">
        <v>120</v>
      </c>
      <c r="E37" s="14">
        <v>50160000</v>
      </c>
      <c r="F37" s="14">
        <v>49510200</v>
      </c>
      <c r="G37" s="14">
        <v>58727157</v>
      </c>
      <c r="H37" s="14">
        <v>56378070.719999999</v>
      </c>
      <c r="I37" s="14">
        <v>62280149.998500004</v>
      </c>
      <c r="J37" s="14">
        <v>66497405.86982701</v>
      </c>
      <c r="K37" s="14">
        <v>64137047.499312423</v>
      </c>
      <c r="L37" s="14">
        <v>57445012.165893592</v>
      </c>
      <c r="M37" s="14">
        <v>56785005.643136524</v>
      </c>
      <c r="N37" s="14">
        <v>69820867.808169603</v>
      </c>
      <c r="O37" s="14">
        <v>61704191.92546989</v>
      </c>
      <c r="P37" s="14">
        <v>55961924.26873228</v>
      </c>
      <c r="Q37" s="14">
        <f t="shared" si="0"/>
        <v>709407032.89904141</v>
      </c>
      <c r="R37" s="20">
        <f ca="1">SUM(OFFSET(E37,,,,List!$D$2))</f>
        <v>343552983.58832705</v>
      </c>
    </row>
    <row r="38" spans="1:18" x14ac:dyDescent="0.3">
      <c r="A38" t="s">
        <v>18</v>
      </c>
      <c r="B38" t="s">
        <v>73</v>
      </c>
      <c r="C38" t="s">
        <v>64</v>
      </c>
      <c r="D38" t="s">
        <v>117</v>
      </c>
      <c r="E38" s="14">
        <v>63648000</v>
      </c>
      <c r="F38" s="14">
        <v>61193880</v>
      </c>
      <c r="G38" s="14">
        <v>65551626</v>
      </c>
      <c r="H38" s="14">
        <v>57379523.292000003</v>
      </c>
      <c r="I38" s="14">
        <v>55405919.908440001</v>
      </c>
      <c r="J38" s="14">
        <v>59819288.011491604</v>
      </c>
      <c r="K38" s="14">
        <v>58468529.895103082</v>
      </c>
      <c r="L38" s="14">
        <v>69551564.561885953</v>
      </c>
      <c r="M38" s="14">
        <v>70909788.511349201</v>
      </c>
      <c r="N38" s="14">
        <v>70949551.009579867</v>
      </c>
      <c r="O38" s="14">
        <v>64222730.371407427</v>
      </c>
      <c r="P38" s="14">
        <v>77837949.210145801</v>
      </c>
      <c r="Q38" s="14">
        <f t="shared" si="0"/>
        <v>774938350.77140296</v>
      </c>
      <c r="R38" s="20">
        <f ca="1">SUM(OFFSET(E38,,,,List!$D$2))</f>
        <v>362998237.21193159</v>
      </c>
    </row>
    <row r="39" spans="1:18" x14ac:dyDescent="0.3">
      <c r="A39" t="s">
        <v>18</v>
      </c>
      <c r="B39" t="s">
        <v>73</v>
      </c>
      <c r="C39" t="s">
        <v>64</v>
      </c>
      <c r="D39" t="s">
        <v>115</v>
      </c>
      <c r="E39" s="14">
        <v>29376000</v>
      </c>
      <c r="F39" s="14">
        <v>25597440</v>
      </c>
      <c r="G39" s="14">
        <v>33198134.399999999</v>
      </c>
      <c r="H39" s="14">
        <v>28485762.048</v>
      </c>
      <c r="I39" s="14">
        <v>31467865.262400005</v>
      </c>
      <c r="J39" s="14">
        <v>34204071.070454396</v>
      </c>
      <c r="K39" s="14">
        <v>29960344.730562624</v>
      </c>
      <c r="L39" s="14">
        <v>32112598.066309165</v>
      </c>
      <c r="M39" s="14">
        <v>35552351.359181121</v>
      </c>
      <c r="N39" s="14">
        <v>28978284.98504483</v>
      </c>
      <c r="O39" s="14">
        <v>29268067.834895276</v>
      </c>
      <c r="P39" s="14">
        <v>33737810.80315917</v>
      </c>
      <c r="Q39" s="14">
        <f t="shared" si="0"/>
        <v>371938730.56000656</v>
      </c>
      <c r="R39" s="20">
        <f ca="1">SUM(OFFSET(E39,,,,List!$D$2))</f>
        <v>182329272.7808544</v>
      </c>
    </row>
    <row r="40" spans="1:18" x14ac:dyDescent="0.3">
      <c r="A40" t="s">
        <v>18</v>
      </c>
      <c r="B40" t="s">
        <v>73</v>
      </c>
      <c r="C40" t="s">
        <v>64</v>
      </c>
      <c r="D40" t="s">
        <v>119</v>
      </c>
      <c r="E40" s="14">
        <v>3322704</v>
      </c>
      <c r="F40" s="14">
        <v>3584744.52</v>
      </c>
      <c r="G40" s="14">
        <v>3774659.7083999999</v>
      </c>
      <c r="H40" s="14">
        <v>4084721.0415900005</v>
      </c>
      <c r="I40" s="14">
        <v>3929112.6209580004</v>
      </c>
      <c r="J40" s="14">
        <v>4087455.8595826076</v>
      </c>
      <c r="K40" s="14">
        <v>3847764.2732536858</v>
      </c>
      <c r="L40" s="14">
        <v>4614912.2752336394</v>
      </c>
      <c r="M40" s="14">
        <v>4088650.3491105055</v>
      </c>
      <c r="N40" s="14">
        <v>3675287.7988154334</v>
      </c>
      <c r="O40" s="14">
        <v>3920582.2878599693</v>
      </c>
      <c r="P40" s="14">
        <v>3622784.8672714569</v>
      </c>
      <c r="Q40" s="14">
        <f t="shared" si="0"/>
        <v>46553379.602075309</v>
      </c>
      <c r="R40" s="20">
        <f ca="1">SUM(OFFSET(E40,,,,List!$D$2))</f>
        <v>22783397.750530608</v>
      </c>
    </row>
    <row r="41" spans="1:18" x14ac:dyDescent="0.3">
      <c r="A41" t="s">
        <v>18</v>
      </c>
      <c r="B41" t="s">
        <v>73</v>
      </c>
      <c r="C41" t="s">
        <v>64</v>
      </c>
      <c r="D41" t="s">
        <v>121</v>
      </c>
      <c r="E41" s="14">
        <v>682020</v>
      </c>
      <c r="F41" s="14">
        <v>765378</v>
      </c>
      <c r="G41" s="14">
        <v>881256.22919999994</v>
      </c>
      <c r="H41" s="14">
        <v>835415.44464600005</v>
      </c>
      <c r="I41" s="14">
        <v>843769.59909246</v>
      </c>
      <c r="J41" s="14">
        <v>780526.30764646444</v>
      </c>
      <c r="K41" s="14">
        <v>868773.56773547293</v>
      </c>
      <c r="L41" s="14">
        <v>934333.79530069593</v>
      </c>
      <c r="M41" s="14">
        <v>919059.4689079544</v>
      </c>
      <c r="N41" s="14">
        <v>953113.90458623995</v>
      </c>
      <c r="O41" s="14">
        <v>736632.72904021759</v>
      </c>
      <c r="P41" s="14">
        <v>921544.28568224492</v>
      </c>
      <c r="Q41" s="14">
        <f t="shared" si="0"/>
        <v>10121823.331837749</v>
      </c>
      <c r="R41" s="20">
        <f ca="1">SUM(OFFSET(E41,,,,List!$D$2))</f>
        <v>4788365.5805849247</v>
      </c>
    </row>
    <row r="42" spans="1:18" x14ac:dyDescent="0.3">
      <c r="A42" t="s">
        <v>18</v>
      </c>
      <c r="B42" t="s">
        <v>73</v>
      </c>
      <c r="C42" t="s">
        <v>64</v>
      </c>
      <c r="D42" t="s">
        <v>114</v>
      </c>
      <c r="E42" s="14">
        <v>112716000</v>
      </c>
      <c r="F42" s="14">
        <v>122860440.00000001</v>
      </c>
      <c r="G42" s="14">
        <v>128642770.79999998</v>
      </c>
      <c r="H42" s="14">
        <v>118431039.34799999</v>
      </c>
      <c r="I42" s="14">
        <v>130067176.41791999</v>
      </c>
      <c r="J42" s="14">
        <v>124330284.8866296</v>
      </c>
      <c r="K42" s="14">
        <v>103065114.46215227</v>
      </c>
      <c r="L42" s="14">
        <v>114864293.08333659</v>
      </c>
      <c r="M42" s="14">
        <v>116012936.01416996</v>
      </c>
      <c r="N42" s="14">
        <v>123275829.19589041</v>
      </c>
      <c r="O42" s="14">
        <v>128206862.36372603</v>
      </c>
      <c r="P42" s="14">
        <v>119528243.98833533</v>
      </c>
      <c r="Q42" s="14">
        <f t="shared" si="0"/>
        <v>1442000990.5601602</v>
      </c>
      <c r="R42" s="20">
        <f ca="1">SUM(OFFSET(E42,,,,List!$D$2))</f>
        <v>737047711.45254946</v>
      </c>
    </row>
    <row r="43" spans="1:18" x14ac:dyDescent="0.3">
      <c r="A43" t="s">
        <v>18</v>
      </c>
      <c r="B43" t="s">
        <v>73</v>
      </c>
      <c r="C43" t="s">
        <v>64</v>
      </c>
      <c r="D43" t="s">
        <v>112</v>
      </c>
      <c r="E43" s="14">
        <v>37968000</v>
      </c>
      <c r="F43" s="14">
        <v>35293440</v>
      </c>
      <c r="G43" s="14">
        <v>29819563.199999999</v>
      </c>
      <c r="H43" s="14">
        <v>39118468.368000001</v>
      </c>
      <c r="I43" s="14">
        <v>36013223.578080006</v>
      </c>
      <c r="J43" s="14">
        <v>31076265.161356803</v>
      </c>
      <c r="K43" s="14">
        <v>32457040.124776181</v>
      </c>
      <c r="L43" s="14">
        <v>34582797.917563722</v>
      </c>
      <c r="M43" s="14">
        <v>32017907.072011076</v>
      </c>
      <c r="N43" s="14">
        <v>33807999.149218976</v>
      </c>
      <c r="O43" s="14">
        <v>34146079.140711166</v>
      </c>
      <c r="P43" s="14">
        <v>40485372.96379102</v>
      </c>
      <c r="Q43" s="14">
        <f t="shared" si="0"/>
        <v>416786156.67550898</v>
      </c>
      <c r="R43" s="20">
        <f ca="1">SUM(OFFSET(E43,,,,List!$D$2))</f>
        <v>209288960.30743682</v>
      </c>
    </row>
    <row r="44" spans="1:18" x14ac:dyDescent="0.3">
      <c r="A44" t="s">
        <v>18</v>
      </c>
      <c r="B44" t="s">
        <v>73</v>
      </c>
      <c r="C44" t="s">
        <v>64</v>
      </c>
      <c r="D44" t="s">
        <v>118</v>
      </c>
      <c r="E44" s="14">
        <v>6156000</v>
      </c>
      <c r="F44" s="14">
        <v>5941224</v>
      </c>
      <c r="G44" s="14">
        <v>7186808.5200000005</v>
      </c>
      <c r="H44" s="14">
        <v>6060642.6024000002</v>
      </c>
      <c r="I44" s="14">
        <v>6121249.0284239994</v>
      </c>
      <c r="J44" s="14">
        <v>6110572.431281399</v>
      </c>
      <c r="K44" s="14">
        <v>6607326.025400864</v>
      </c>
      <c r="L44" s="14">
        <v>7626742.0407484267</v>
      </c>
      <c r="M44" s="14">
        <v>8073346.4544807142</v>
      </c>
      <c r="N44" s="14">
        <v>7705231.4831158593</v>
      </c>
      <c r="O44" s="14">
        <v>8311176.8715939038</v>
      </c>
      <c r="P44" s="14">
        <v>7173301.2017193185</v>
      </c>
      <c r="Q44" s="14">
        <f t="shared" si="0"/>
        <v>83073620.659164473</v>
      </c>
      <c r="R44" s="20">
        <f ca="1">SUM(OFFSET(E44,,,,List!$D$2))</f>
        <v>37576496.582105398</v>
      </c>
    </row>
    <row r="45" spans="1:18" x14ac:dyDescent="0.3">
      <c r="A45" t="s">
        <v>18</v>
      </c>
      <c r="B45" t="s">
        <v>73</v>
      </c>
      <c r="C45" t="s">
        <v>64</v>
      </c>
      <c r="D45" t="s">
        <v>113</v>
      </c>
      <c r="E45" s="14">
        <v>9399300</v>
      </c>
      <c r="F45" s="14">
        <v>8906079</v>
      </c>
      <c r="G45" s="14">
        <v>9884769</v>
      </c>
      <c r="H45" s="14">
        <v>10582633.691400001</v>
      </c>
      <c r="I45" s="14">
        <v>9276776.6283480003</v>
      </c>
      <c r="J45" s="14">
        <v>8860330.0253580287</v>
      </c>
      <c r="K45" s="14">
        <v>9257517.2333913203</v>
      </c>
      <c r="L45" s="14">
        <v>8830642.8276293855</v>
      </c>
      <c r="M45" s="14">
        <v>9443593.3297824841</v>
      </c>
      <c r="N45" s="14">
        <v>9855963.5718496535</v>
      </c>
      <c r="O45" s="14">
        <v>10061561.091520494</v>
      </c>
      <c r="P45" s="14">
        <v>11675692.381521868</v>
      </c>
      <c r="Q45" s="14">
        <f t="shared" si="0"/>
        <v>116034858.78080124</v>
      </c>
      <c r="R45" s="20">
        <f ca="1">SUM(OFFSET(E45,,,,List!$D$2))</f>
        <v>56909888.345106028</v>
      </c>
    </row>
    <row r="46" spans="1:18" x14ac:dyDescent="0.3"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14">
        <f t="shared" si="0"/>
        <v>0</v>
      </c>
      <c r="R46" s="20"/>
    </row>
    <row r="47" spans="1:18" x14ac:dyDescent="0.3">
      <c r="A47" t="s">
        <v>18</v>
      </c>
      <c r="B47" t="s">
        <v>75</v>
      </c>
      <c r="C47" t="s">
        <v>87</v>
      </c>
      <c r="D47" t="s">
        <v>103</v>
      </c>
      <c r="E47" s="14">
        <v>22612565.184000004</v>
      </c>
      <c r="F47" s="14">
        <v>24828387.651592802</v>
      </c>
      <c r="G47" s="14">
        <v>28274186.8279224</v>
      </c>
      <c r="H47" s="14">
        <v>21393245.497107424</v>
      </c>
      <c r="I47" s="14">
        <v>22380199.517675992</v>
      </c>
      <c r="J47" s="14">
        <v>21153690.80322982</v>
      </c>
      <c r="K47" s="14">
        <v>21894893.991391595</v>
      </c>
      <c r="L47" s="14">
        <v>21652131.279136483</v>
      </c>
      <c r="M47" s="14">
        <v>24854469.192973454</v>
      </c>
      <c r="N47" s="14">
        <v>21412506.639719397</v>
      </c>
      <c r="O47" s="14">
        <v>21169560.831626672</v>
      </c>
      <c r="P47" s="14">
        <v>28066185.282507692</v>
      </c>
      <c r="Q47" s="14">
        <f t="shared" si="0"/>
        <v>279692022.69888377</v>
      </c>
      <c r="R47" s="20">
        <f ca="1">SUM(OFFSET(E47,,,,List!$D$2))</f>
        <v>140642275.48152843</v>
      </c>
    </row>
    <row r="48" spans="1:18" x14ac:dyDescent="0.3">
      <c r="A48" t="s">
        <v>18</v>
      </c>
      <c r="B48" t="s">
        <v>75</v>
      </c>
      <c r="C48" t="s">
        <v>87</v>
      </c>
      <c r="D48" t="s">
        <v>98</v>
      </c>
      <c r="E48" s="14">
        <v>117137951.70000002</v>
      </c>
      <c r="F48" s="14">
        <v>125275212.06354004</v>
      </c>
      <c r="G48" s="14">
        <v>113692706.73929869</v>
      </c>
      <c r="H48" s="14">
        <v>100946420.16471361</v>
      </c>
      <c r="I48" s="14">
        <v>119529205.73743734</v>
      </c>
      <c r="J48" s="14">
        <v>128832349.49641821</v>
      </c>
      <c r="K48" s="14">
        <v>100991852.86801182</v>
      </c>
      <c r="L48" s="14">
        <v>101007001.64594203</v>
      </c>
      <c r="M48" s="14">
        <v>130051506.91923174</v>
      </c>
      <c r="N48" s="14">
        <v>124264272.92003438</v>
      </c>
      <c r="O48" s="14">
        <v>112667687.08798432</v>
      </c>
      <c r="P48" s="14">
        <v>113846284.01672843</v>
      </c>
      <c r="Q48" s="14">
        <f t="shared" si="0"/>
        <v>1388242451.3593407</v>
      </c>
      <c r="R48" s="20">
        <f ca="1">SUM(OFFSET(E48,,,,List!$D$2))</f>
        <v>705413845.90140796</v>
      </c>
    </row>
    <row r="49" spans="1:18" x14ac:dyDescent="0.3">
      <c r="A49" t="s">
        <v>18</v>
      </c>
      <c r="B49" t="s">
        <v>75</v>
      </c>
      <c r="C49" t="s">
        <v>87</v>
      </c>
      <c r="D49" t="s">
        <v>67</v>
      </c>
      <c r="E49" s="14">
        <v>19602000</v>
      </c>
      <c r="F49" s="14">
        <v>18812821.500000004</v>
      </c>
      <c r="G49" s="14">
        <v>20994296.872230008</v>
      </c>
      <c r="H49" s="14">
        <v>19016554.883104157</v>
      </c>
      <c r="I49" s="14">
        <v>19811882.67326732</v>
      </c>
      <c r="J49" s="14">
        <v>21201894.267565094</v>
      </c>
      <c r="K49" s="14">
        <v>18232400.549129732</v>
      </c>
      <c r="L49" s="14">
        <v>21604671.300044775</v>
      </c>
      <c r="M49" s="14">
        <v>22202625.17507207</v>
      </c>
      <c r="N49" s="14">
        <v>20818083.345795311</v>
      </c>
      <c r="O49" s="14">
        <v>18441639.651634648</v>
      </c>
      <c r="P49" s="14">
        <v>21419310.074611817</v>
      </c>
      <c r="Q49" s="14">
        <f t="shared" si="0"/>
        <v>242158180.29245493</v>
      </c>
      <c r="R49" s="20">
        <f ca="1">SUM(OFFSET(E49,,,,List!$D$2))</f>
        <v>119439450.19616657</v>
      </c>
    </row>
    <row r="50" spans="1:18" x14ac:dyDescent="0.3">
      <c r="A50" t="s">
        <v>18</v>
      </c>
      <c r="B50" t="s">
        <v>75</v>
      </c>
      <c r="C50" t="s">
        <v>87</v>
      </c>
      <c r="D50" t="s">
        <v>99</v>
      </c>
      <c r="E50" s="14">
        <v>9207000</v>
      </c>
      <c r="F50" s="14">
        <v>8812321.6500000022</v>
      </c>
      <c r="G50" s="14">
        <v>11388415.756162502</v>
      </c>
      <c r="H50" s="14">
        <v>11390124.018525928</v>
      </c>
      <c r="I50" s="14">
        <v>8717228.3762376215</v>
      </c>
      <c r="J50" s="14">
        <v>10700021.406060889</v>
      </c>
      <c r="K50" s="14">
        <v>9710735.0750799663</v>
      </c>
      <c r="L50" s="14">
        <v>8522943.7238708735</v>
      </c>
      <c r="M50" s="14">
        <v>8920697.614984313</v>
      </c>
      <c r="N50" s="14">
        <v>8822901.9894084893</v>
      </c>
      <c r="O50" s="14">
        <v>11203791.831369435</v>
      </c>
      <c r="P50" s="14">
        <v>11403799.345279437</v>
      </c>
      <c r="Q50" s="14">
        <f t="shared" si="0"/>
        <v>118799980.78697947</v>
      </c>
      <c r="R50" s="20">
        <f ca="1">SUM(OFFSET(E50,,,,List!$D$2))</f>
        <v>60215111.206986941</v>
      </c>
    </row>
    <row r="51" spans="1:18" x14ac:dyDescent="0.3">
      <c r="A51" t="s">
        <v>18</v>
      </c>
      <c r="B51" t="s">
        <v>75</v>
      </c>
      <c r="C51" t="s">
        <v>87</v>
      </c>
      <c r="D51" t="s">
        <v>97</v>
      </c>
      <c r="E51" s="14">
        <v>24794000.000000004</v>
      </c>
      <c r="F51" s="14">
        <v>25336799.950000007</v>
      </c>
      <c r="G51" s="14">
        <v>24262277.045737509</v>
      </c>
      <c r="H51" s="14">
        <v>23726673.800910052</v>
      </c>
      <c r="I51" s="14">
        <v>25348203.22029702</v>
      </c>
      <c r="J51" s="14">
        <v>24542898.893840279</v>
      </c>
      <c r="K51" s="14">
        <v>24816322.969648801</v>
      </c>
      <c r="L51" s="14">
        <v>26438744.032317787</v>
      </c>
      <c r="M51" s="14">
        <v>27522004.123266421</v>
      </c>
      <c r="N51" s="14">
        <v>24287763.903427865</v>
      </c>
      <c r="O51" s="14">
        <v>25640929.682903014</v>
      </c>
      <c r="P51" s="14">
        <v>27264445.874293692</v>
      </c>
      <c r="Q51" s="14">
        <f t="shared" si="0"/>
        <v>303981063.49664247</v>
      </c>
      <c r="R51" s="20">
        <f ca="1">SUM(OFFSET(E51,,,,List!$D$2))</f>
        <v>148010852.91078487</v>
      </c>
    </row>
    <row r="52" spans="1:18" x14ac:dyDescent="0.3">
      <c r="A52" t="s">
        <v>18</v>
      </c>
      <c r="B52" t="s">
        <v>75</v>
      </c>
      <c r="C52" t="s">
        <v>87</v>
      </c>
      <c r="D52" t="s">
        <v>101</v>
      </c>
      <c r="E52" s="14">
        <v>6413000.0000000009</v>
      </c>
      <c r="F52" s="14">
        <v>6413961.950000002</v>
      </c>
      <c r="G52" s="14">
        <v>5809742.5306800017</v>
      </c>
      <c r="H52" s="14">
        <v>6597467.97015101</v>
      </c>
      <c r="I52" s="14">
        <v>5206122.5024752468</v>
      </c>
      <c r="J52" s="14">
        <v>5993993.4728396656</v>
      </c>
      <c r="K52" s="14">
        <v>6237110.4535519294</v>
      </c>
      <c r="L52" s="14">
        <v>6298609.5737133604</v>
      </c>
      <c r="M52" s="14">
        <v>6844708.1082873465</v>
      </c>
      <c r="N52" s="14">
        <v>6482244.4703706577</v>
      </c>
      <c r="O52" s="14">
        <v>5392582.2039875519</v>
      </c>
      <c r="P52" s="14">
        <v>6181189.7900500149</v>
      </c>
      <c r="Q52" s="14">
        <f t="shared" si="0"/>
        <v>73870733.02610679</v>
      </c>
      <c r="R52" s="20">
        <f ca="1">SUM(OFFSET(E52,,,,List!$D$2))</f>
        <v>36434288.426145926</v>
      </c>
    </row>
    <row r="53" spans="1:18" x14ac:dyDescent="0.3">
      <c r="A53" t="s">
        <v>18</v>
      </c>
      <c r="B53" t="s">
        <v>75</v>
      </c>
      <c r="C53" t="s">
        <v>87</v>
      </c>
      <c r="D53" t="s">
        <v>96</v>
      </c>
      <c r="E53" s="14">
        <v>67925000</v>
      </c>
      <c r="F53" s="14">
        <v>80807119.249999985</v>
      </c>
      <c r="G53" s="14">
        <v>64369306.447875001</v>
      </c>
      <c r="H53" s="14">
        <v>79400719.607405379</v>
      </c>
      <c r="I53" s="14">
        <v>67250335.074257374</v>
      </c>
      <c r="J53" s="14">
        <v>65113813.391821124</v>
      </c>
      <c r="K53" s="14">
        <v>60829718.0156653</v>
      </c>
      <c r="L53" s="14">
        <v>62270344.6492116</v>
      </c>
      <c r="M53" s="14">
        <v>79460288.014952868</v>
      </c>
      <c r="N53" s="14">
        <v>70880617.105922118</v>
      </c>
      <c r="O53" s="14">
        <v>68743029.525806561</v>
      </c>
      <c r="P53" s="14">
        <v>75198966.697132513</v>
      </c>
      <c r="Q53" s="14">
        <f t="shared" si="0"/>
        <v>842249257.7800498</v>
      </c>
      <c r="R53" s="20">
        <f ca="1">SUM(OFFSET(E53,,,,List!$D$2))</f>
        <v>424866293.77135891</v>
      </c>
    </row>
    <row r="54" spans="1:18" x14ac:dyDescent="0.3">
      <c r="A54" t="s">
        <v>18</v>
      </c>
      <c r="B54" t="s">
        <v>75</v>
      </c>
      <c r="C54" t="s">
        <v>87</v>
      </c>
      <c r="D54" t="s">
        <v>102</v>
      </c>
      <c r="E54" s="14">
        <v>1886500.0000000002</v>
      </c>
      <c r="F54" s="14">
        <v>1906035.8625000005</v>
      </c>
      <c r="G54" s="14">
        <v>1636740.9118156256</v>
      </c>
      <c r="H54" s="14">
        <v>2060677.0265400778</v>
      </c>
      <c r="I54" s="14">
        <v>1752801.2865099006</v>
      </c>
      <c r="J54" s="14">
        <v>2080559.7178451733</v>
      </c>
      <c r="K54" s="14">
        <v>1714792.5033375339</v>
      </c>
      <c r="L54" s="14">
        <v>1734319.943810934</v>
      </c>
      <c r="M54" s="14">
        <v>1638214.5311468111</v>
      </c>
      <c r="N54" s="14">
        <v>1657736.2664244419</v>
      </c>
      <c r="O54" s="14">
        <v>2024283.9223344491</v>
      </c>
      <c r="P54" s="14">
        <v>2198123.6419161819</v>
      </c>
      <c r="Q54" s="14">
        <f t="shared" si="0"/>
        <v>22290785.614181131</v>
      </c>
      <c r="R54" s="20">
        <f ca="1">SUM(OFFSET(E54,,,,List!$D$2))</f>
        <v>11323314.805210778</v>
      </c>
    </row>
    <row r="55" spans="1:18" x14ac:dyDescent="0.3">
      <c r="A55" t="s">
        <v>18</v>
      </c>
      <c r="B55" t="s">
        <v>75</v>
      </c>
      <c r="C55" t="s">
        <v>87</v>
      </c>
      <c r="D55" t="s">
        <v>66</v>
      </c>
      <c r="E55" s="14">
        <v>154198000</v>
      </c>
      <c r="F55" s="14">
        <v>164980743.40000004</v>
      </c>
      <c r="G55" s="14">
        <v>200876249.31836009</v>
      </c>
      <c r="H55" s="14">
        <v>168617855.27715388</v>
      </c>
      <c r="I55" s="14">
        <v>186583908.37623757</v>
      </c>
      <c r="J55" s="14">
        <v>190200586.26946506</v>
      </c>
      <c r="K55" s="14">
        <v>165104516.08378589</v>
      </c>
      <c r="L55" s="14">
        <v>168719048.75600713</v>
      </c>
      <c r="M55" s="14">
        <v>206442563.94182831</v>
      </c>
      <c r="N55" s="14">
        <v>161587980.25545886</v>
      </c>
      <c r="O55" s="14">
        <v>184956205.56230235</v>
      </c>
      <c r="P55" s="14">
        <v>152656656.93608367</v>
      </c>
      <c r="Q55" s="14">
        <f t="shared" si="0"/>
        <v>2104924314.1766829</v>
      </c>
      <c r="R55" s="20">
        <f ca="1">SUM(OFFSET(E55,,,,List!$D$2))</f>
        <v>1065457342.6412166</v>
      </c>
    </row>
    <row r="56" spans="1:18" x14ac:dyDescent="0.3">
      <c r="A56" t="s">
        <v>18</v>
      </c>
      <c r="B56" t="s">
        <v>75</v>
      </c>
      <c r="C56" t="s">
        <v>87</v>
      </c>
      <c r="D56" t="s">
        <v>100</v>
      </c>
      <c r="E56" s="14">
        <v>14960000</v>
      </c>
      <c r="F56" s="14">
        <v>19362904</v>
      </c>
      <c r="G56" s="14">
        <v>15492646.748480001</v>
      </c>
      <c r="H56" s="14">
        <v>17607921.188059404</v>
      </c>
      <c r="I56" s="14">
        <v>19371618.613861378</v>
      </c>
      <c r="J56" s="14">
        <v>14971223.366504945</v>
      </c>
      <c r="K56" s="14">
        <v>19201272.075895078</v>
      </c>
      <c r="L56" s="14">
        <v>18147042.967621706</v>
      </c>
      <c r="M56" s="14">
        <v>17444919.780413769</v>
      </c>
      <c r="N56" s="14">
        <v>17095061.033161018</v>
      </c>
      <c r="O56" s="14">
        <v>16745096.935773397</v>
      </c>
      <c r="P56" s="14">
        <v>17452771.171905924</v>
      </c>
      <c r="Q56" s="14">
        <f t="shared" si="0"/>
        <v>207852477.88167664</v>
      </c>
      <c r="R56" s="20">
        <f ca="1">SUM(OFFSET(E56,,,,List!$D$2))</f>
        <v>101766313.91690573</v>
      </c>
    </row>
    <row r="57" spans="1:18" x14ac:dyDescent="0.3"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f t="shared" si="0"/>
        <v>0</v>
      </c>
      <c r="R57" s="20"/>
    </row>
    <row r="58" spans="1:18" x14ac:dyDescent="0.3">
      <c r="A58" t="s">
        <v>18</v>
      </c>
      <c r="B58" t="s">
        <v>75</v>
      </c>
      <c r="C58" t="s">
        <v>63</v>
      </c>
      <c r="D58" t="s">
        <v>88</v>
      </c>
      <c r="E58" s="14">
        <v>32551750</v>
      </c>
      <c r="F58" s="14">
        <v>32922437.625</v>
      </c>
      <c r="G58" s="14">
        <v>37317692.789396256</v>
      </c>
      <c r="H58" s="14">
        <v>40250607.340829544</v>
      </c>
      <c r="I58" s="14">
        <v>40988583.930693045</v>
      </c>
      <c r="J58" s="14">
        <v>39530634.63905827</v>
      </c>
      <c r="K58" s="14">
        <v>34777533.35420502</v>
      </c>
      <c r="L58" s="14">
        <v>40640897.349969529</v>
      </c>
      <c r="M58" s="14">
        <v>42111750.006538585</v>
      </c>
      <c r="N58" s="14">
        <v>40286846.474733509</v>
      </c>
      <c r="O58" s="14">
        <v>41391786.488114841</v>
      </c>
      <c r="P58" s="14">
        <v>32239146.748103987</v>
      </c>
      <c r="Q58" s="14">
        <f t="shared" si="0"/>
        <v>455009666.74664259</v>
      </c>
      <c r="R58" s="20">
        <f ca="1">SUM(OFFSET(E58,,,,List!$D$2))</f>
        <v>223561706.32497713</v>
      </c>
    </row>
    <row r="59" spans="1:18" x14ac:dyDescent="0.3">
      <c r="A59" t="s">
        <v>18</v>
      </c>
      <c r="B59" t="s">
        <v>75</v>
      </c>
      <c r="C59" t="s">
        <v>63</v>
      </c>
      <c r="D59" t="s">
        <v>71</v>
      </c>
      <c r="E59" s="14">
        <v>36107500</v>
      </c>
      <c r="F59" s="14">
        <v>40046006.000000007</v>
      </c>
      <c r="G59" s="14">
        <v>41124834.675031245</v>
      </c>
      <c r="H59" s="14">
        <v>37912055.308040403</v>
      </c>
      <c r="I59" s="14">
        <v>33267452.988861367</v>
      </c>
      <c r="J59" s="14">
        <v>40785575.421250589</v>
      </c>
      <c r="K59" s="14">
        <v>41149515.128244169</v>
      </c>
      <c r="L59" s="14">
        <v>39366309.835708484</v>
      </c>
      <c r="M59" s="14">
        <v>40446002.458061583</v>
      </c>
      <c r="N59" s="14">
        <v>33292411.064902816</v>
      </c>
      <c r="O59" s="14">
        <v>31865258.478108253</v>
      </c>
      <c r="P59" s="14">
        <v>38315663.983777046</v>
      </c>
      <c r="Q59" s="14">
        <f t="shared" si="0"/>
        <v>453678585.34198594</v>
      </c>
      <c r="R59" s="20">
        <f ca="1">SUM(OFFSET(E59,,,,List!$D$2))</f>
        <v>229243424.39318359</v>
      </c>
    </row>
    <row r="60" spans="1:18" x14ac:dyDescent="0.3">
      <c r="A60" t="s">
        <v>18</v>
      </c>
      <c r="B60" t="s">
        <v>75</v>
      </c>
      <c r="C60" t="s">
        <v>63</v>
      </c>
      <c r="D60" t="s">
        <v>72</v>
      </c>
      <c r="E60" s="14">
        <v>44757900</v>
      </c>
      <c r="F60" s="14">
        <v>43408110.240000002</v>
      </c>
      <c r="G60" s="14">
        <v>44319092.736880511</v>
      </c>
      <c r="H60" s="14">
        <v>48848775.35597381</v>
      </c>
      <c r="I60" s="14">
        <v>39808676.251485132</v>
      </c>
      <c r="J60" s="14">
        <v>44339039.32030046</v>
      </c>
      <c r="K60" s="14">
        <v>51585802.858026832</v>
      </c>
      <c r="L60" s="14">
        <v>38468868.08700633</v>
      </c>
      <c r="M60" s="14">
        <v>42095780.856487095</v>
      </c>
      <c r="N60" s="14">
        <v>40743963.119627975</v>
      </c>
      <c r="O60" s="14">
        <v>39391738.890292719</v>
      </c>
      <c r="P60" s="14">
        <v>51171657.293991588</v>
      </c>
      <c r="Q60" s="14">
        <f t="shared" si="0"/>
        <v>528939405.01007241</v>
      </c>
      <c r="R60" s="20">
        <f ca="1">SUM(OFFSET(E60,,,,List!$D$2))</f>
        <v>265481593.90463993</v>
      </c>
    </row>
    <row r="61" spans="1:18" x14ac:dyDescent="0.3">
      <c r="A61" t="s">
        <v>18</v>
      </c>
      <c r="B61" t="s">
        <v>75</v>
      </c>
      <c r="C61" t="s">
        <v>63</v>
      </c>
      <c r="D61" t="s">
        <v>94</v>
      </c>
      <c r="E61" s="14">
        <v>5544000.0000000009</v>
      </c>
      <c r="F61" s="14">
        <v>6099314.7600000016</v>
      </c>
      <c r="G61" s="14">
        <v>5607281.8061260022</v>
      </c>
      <c r="H61" s="14">
        <v>6594166.4849282485</v>
      </c>
      <c r="I61" s="14">
        <v>5362416.2435643543</v>
      </c>
      <c r="J61" s="14">
        <v>5733097.8891733652</v>
      </c>
      <c r="K61" s="14">
        <v>5857268.775445058</v>
      </c>
      <c r="L61" s="14">
        <v>6906447.4206870971</v>
      </c>
      <c r="M61" s="14">
        <v>6537439.6348823318</v>
      </c>
      <c r="N61" s="14">
        <v>6723469.8805679679</v>
      </c>
      <c r="O61" s="14">
        <v>5490629.1531509608</v>
      </c>
      <c r="P61" s="14">
        <v>6848890.5053388402</v>
      </c>
      <c r="Q61" s="14">
        <f t="shared" si="0"/>
        <v>73304422.553864226</v>
      </c>
      <c r="R61" s="20">
        <f ca="1">SUM(OFFSET(E61,,,,List!$D$2))</f>
        <v>34940277.183791973</v>
      </c>
    </row>
    <row r="62" spans="1:18" x14ac:dyDescent="0.3">
      <c r="A62" t="s">
        <v>18</v>
      </c>
      <c r="B62" t="s">
        <v>75</v>
      </c>
      <c r="C62" t="s">
        <v>63</v>
      </c>
      <c r="D62" t="s">
        <v>91</v>
      </c>
      <c r="E62" s="14">
        <v>2244000</v>
      </c>
      <c r="F62" s="14">
        <v>2561184.1200000006</v>
      </c>
      <c r="G62" s="14">
        <v>2825647.503558001</v>
      </c>
      <c r="H62" s="14">
        <v>2878895.1142477132</v>
      </c>
      <c r="I62" s="14">
        <v>2747247.7306930684</v>
      </c>
      <c r="J62" s="14">
        <v>2800499.4297344545</v>
      </c>
      <c r="K62" s="14">
        <v>2774495.7357371328</v>
      </c>
      <c r="L62" s="14">
        <v>2695628.7126661362</v>
      </c>
      <c r="M62" s="14">
        <v>2696033.0569730368</v>
      </c>
      <c r="N62" s="14">
        <v>2828615.7688890137</v>
      </c>
      <c r="O62" s="14">
        <v>2538204.1671067039</v>
      </c>
      <c r="P62" s="14">
        <v>2300592.5635694168</v>
      </c>
      <c r="Q62" s="14">
        <f t="shared" si="0"/>
        <v>31891043.903174676</v>
      </c>
      <c r="R62" s="20">
        <f ca="1">SUM(OFFSET(E62,,,,List!$D$2))</f>
        <v>16057473.898233239</v>
      </c>
    </row>
    <row r="63" spans="1:18" x14ac:dyDescent="0.3">
      <c r="A63" t="s">
        <v>18</v>
      </c>
      <c r="B63" t="s">
        <v>75</v>
      </c>
      <c r="C63" t="s">
        <v>63</v>
      </c>
      <c r="D63" t="s">
        <v>92</v>
      </c>
      <c r="E63" s="14">
        <v>31330200</v>
      </c>
      <c r="F63" s="14">
        <v>33001649.505000006</v>
      </c>
      <c r="G63" s="14">
        <v>35006999.737421259</v>
      </c>
      <c r="H63" s="14">
        <v>34011900.764885254</v>
      </c>
      <c r="I63" s="14">
        <v>29681502.224999987</v>
      </c>
      <c r="J63" s="14">
        <v>37691155.650423735</v>
      </c>
      <c r="K63" s="14">
        <v>35361608.746192552</v>
      </c>
      <c r="L63" s="14">
        <v>38036113.9676935</v>
      </c>
      <c r="M63" s="14">
        <v>32702616.664116565</v>
      </c>
      <c r="N63" s="14">
        <v>35043773.632088773</v>
      </c>
      <c r="O63" s="14">
        <v>32712428.184924681</v>
      </c>
      <c r="P63" s="14">
        <v>37725090.413818605</v>
      </c>
      <c r="Q63" s="14">
        <f t="shared" si="0"/>
        <v>412305039.49156487</v>
      </c>
      <c r="R63" s="20">
        <f ca="1">SUM(OFFSET(E63,,,,List!$D$2))</f>
        <v>200723407.88273025</v>
      </c>
    </row>
    <row r="64" spans="1:18" x14ac:dyDescent="0.3">
      <c r="A64" t="s">
        <v>18</v>
      </c>
      <c r="B64" t="s">
        <v>75</v>
      </c>
      <c r="C64" t="s">
        <v>63</v>
      </c>
      <c r="D64" t="s">
        <v>95</v>
      </c>
      <c r="E64" s="14">
        <v>4928550</v>
      </c>
      <c r="F64" s="14">
        <v>5779166.745000001</v>
      </c>
      <c r="G64" s="14">
        <v>5723366.6237371266</v>
      </c>
      <c r="H64" s="14">
        <v>6007602.6103510186</v>
      </c>
      <c r="I64" s="14">
        <v>5951819.7530940566</v>
      </c>
      <c r="J64" s="14">
        <v>5952712.5260570208</v>
      </c>
      <c r="K64" s="14">
        <v>5556698.4040735345</v>
      </c>
      <c r="L64" s="14">
        <v>5897788.9644770529</v>
      </c>
      <c r="M64" s="14">
        <v>5671801.5700208899</v>
      </c>
      <c r="N64" s="14">
        <v>6523550.1912948526</v>
      </c>
      <c r="O64" s="14">
        <v>5446563.1085831355</v>
      </c>
      <c r="P64" s="14">
        <v>5277149.4651416289</v>
      </c>
      <c r="Q64" s="14">
        <f t="shared" si="0"/>
        <v>68716769.961830318</v>
      </c>
      <c r="R64" s="20">
        <f ca="1">SUM(OFFSET(E64,,,,List!$D$2))</f>
        <v>34343218.258239225</v>
      </c>
    </row>
    <row r="65" spans="1:18" x14ac:dyDescent="0.3">
      <c r="A65" t="s">
        <v>18</v>
      </c>
      <c r="B65" t="s">
        <v>75</v>
      </c>
      <c r="C65" t="s">
        <v>63</v>
      </c>
      <c r="D65" t="s">
        <v>89</v>
      </c>
      <c r="E65" s="14">
        <v>2856700.0000000005</v>
      </c>
      <c r="F65" s="14">
        <v>3119517.8575000013</v>
      </c>
      <c r="G65" s="14">
        <v>3207462.0221462515</v>
      </c>
      <c r="H65" s="14">
        <v>3178780.0219818503</v>
      </c>
      <c r="I65" s="14">
        <v>3150089.3450495042</v>
      </c>
      <c r="J65" s="14">
        <v>2596296.3463163176</v>
      </c>
      <c r="K65" s="14">
        <v>3326091.9117705869</v>
      </c>
      <c r="L65" s="14">
        <v>3063965.234065983</v>
      </c>
      <c r="M65" s="14">
        <v>3064424.8288510931</v>
      </c>
      <c r="N65" s="14">
        <v>3210831.3731742506</v>
      </c>
      <c r="O65" s="14">
        <v>2977762.9616707559</v>
      </c>
      <c r="P65" s="14">
        <v>2832218.9581681923</v>
      </c>
      <c r="Q65" s="14">
        <f t="shared" si="0"/>
        <v>36584140.860694788</v>
      </c>
      <c r="R65" s="20">
        <f ca="1">SUM(OFFSET(E65,,,,List!$D$2))</f>
        <v>18108845.592993926</v>
      </c>
    </row>
    <row r="66" spans="1:18" x14ac:dyDescent="0.3">
      <c r="A66" t="s">
        <v>18</v>
      </c>
      <c r="B66" t="s">
        <v>75</v>
      </c>
      <c r="C66" t="s">
        <v>63</v>
      </c>
      <c r="D66" t="s">
        <v>93</v>
      </c>
      <c r="E66" s="14">
        <v>26689520.000000004</v>
      </c>
      <c r="F66" s="14">
        <v>27463528.911500007</v>
      </c>
      <c r="G66" s="14">
        <v>22590215.540127408</v>
      </c>
      <c r="H66" s="14">
        <v>25161059.080692343</v>
      </c>
      <c r="I66" s="14">
        <v>23624129.163663365</v>
      </c>
      <c r="J66" s="14">
        <v>26709543.146042861</v>
      </c>
      <c r="K66" s="14">
        <v>27227271.684774667</v>
      </c>
      <c r="L66" s="14">
        <v>22864062.868131485</v>
      </c>
      <c r="M66" s="14">
        <v>23638306.830737945</v>
      </c>
      <c r="N66" s="14">
        <v>25954642.502750199</v>
      </c>
      <c r="O66" s="14">
        <v>24159429.264532749</v>
      </c>
      <c r="P66" s="14">
        <v>22877784.392809536</v>
      </c>
      <c r="Q66" s="14">
        <f t="shared" si="0"/>
        <v>298959493.38576251</v>
      </c>
      <c r="R66" s="20">
        <f ca="1">SUM(OFFSET(E66,,,,List!$D$2))</f>
        <v>152237995.84202597</v>
      </c>
    </row>
    <row r="67" spans="1:18" x14ac:dyDescent="0.3">
      <c r="A67" t="s">
        <v>18</v>
      </c>
      <c r="B67" t="s">
        <v>75</v>
      </c>
      <c r="C67" t="s">
        <v>63</v>
      </c>
      <c r="D67" t="s">
        <v>90</v>
      </c>
      <c r="E67" s="14">
        <v>1848000.0000000005</v>
      </c>
      <c r="F67" s="14">
        <v>1617242.5500000005</v>
      </c>
      <c r="G67" s="14">
        <v>1848554.441580001</v>
      </c>
      <c r="H67" s="14">
        <v>1452653.4980149013</v>
      </c>
      <c r="I67" s="14">
        <v>1452871.3960396037</v>
      </c>
      <c r="J67" s="14">
        <v>1585188.3564534651</v>
      </c>
      <c r="K67" s="14">
        <v>1783604.4015453001</v>
      </c>
      <c r="L67" s="14">
        <v>1701285.2782145354</v>
      </c>
      <c r="M67" s="14">
        <v>1883258.3853855776</v>
      </c>
      <c r="N67" s="14">
        <v>1404394.5114226998</v>
      </c>
      <c r="O67" s="14">
        <v>1718575.7381451647</v>
      </c>
      <c r="P67" s="14">
        <v>1801469.7516455927</v>
      </c>
      <c r="Q67" s="14">
        <f t="shared" si="0"/>
        <v>20097098.308446839</v>
      </c>
      <c r="R67" s="20">
        <f ca="1">SUM(OFFSET(E67,,,,List!$D$2))</f>
        <v>9804510.2420879714</v>
      </c>
    </row>
    <row r="68" spans="1:18" x14ac:dyDescent="0.3"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f t="shared" ref="Q68:Q131" si="1">SUM(E68:P68)</f>
        <v>0</v>
      </c>
      <c r="R68" s="20"/>
    </row>
    <row r="69" spans="1:18" x14ac:dyDescent="0.3">
      <c r="A69" t="s">
        <v>18</v>
      </c>
      <c r="B69" t="s">
        <v>75</v>
      </c>
      <c r="C69" t="s">
        <v>65</v>
      </c>
      <c r="D69" t="s">
        <v>68</v>
      </c>
      <c r="E69" s="14">
        <v>15164600</v>
      </c>
      <c r="F69" s="14">
        <v>15032654.560000006</v>
      </c>
      <c r="G69" s="14">
        <v>12215863.934774505</v>
      </c>
      <c r="H69" s="14">
        <v>13694560.704013206</v>
      </c>
      <c r="I69" s="14">
        <v>11950967.892574256</v>
      </c>
      <c r="J69" s="14">
        <v>14504473.461549208</v>
      </c>
      <c r="K69" s="14">
        <v>12894799.228949726</v>
      </c>
      <c r="L69" s="14">
        <v>15180529.997065101</v>
      </c>
      <c r="M69" s="14">
        <v>14376640.329136452</v>
      </c>
      <c r="N69" s="14">
        <v>15050703.218886094</v>
      </c>
      <c r="O69" s="14">
        <v>13171340.721322812</v>
      </c>
      <c r="P69" s="14">
        <v>11963522.057105714</v>
      </c>
      <c r="Q69" s="14">
        <f t="shared" si="1"/>
        <v>165200656.10537708</v>
      </c>
      <c r="R69" s="20">
        <f ca="1">SUM(OFFSET(E69,,,,List!$D$2))</f>
        <v>82563120.552911177</v>
      </c>
    </row>
    <row r="70" spans="1:18" x14ac:dyDescent="0.3">
      <c r="A70" t="s">
        <v>18</v>
      </c>
      <c r="B70" t="s">
        <v>75</v>
      </c>
      <c r="C70" t="s">
        <v>65</v>
      </c>
      <c r="D70" t="s">
        <v>107</v>
      </c>
      <c r="E70" s="14">
        <v>96822000</v>
      </c>
      <c r="F70" s="14">
        <v>93249985.400000021</v>
      </c>
      <c r="G70" s="14">
        <v>83399514.22592628</v>
      </c>
      <c r="H70" s="14">
        <v>96865576.435811818</v>
      </c>
      <c r="I70" s="14">
        <v>78042307.830445513</v>
      </c>
      <c r="J70" s="14">
        <v>97791810.864960805</v>
      </c>
      <c r="K70" s="14">
        <v>78963029.431375861</v>
      </c>
      <c r="L70" s="14">
        <v>80769757.383194908</v>
      </c>
      <c r="M70" s="14">
        <v>98733400.146091819</v>
      </c>
      <c r="N70" s="14">
        <v>98748210.156113744</v>
      </c>
      <c r="O70" s="14">
        <v>88886720.148873448</v>
      </c>
      <c r="P70" s="14">
        <v>79022269.472796261</v>
      </c>
      <c r="Q70" s="14">
        <f t="shared" si="1"/>
        <v>1071294581.4955904</v>
      </c>
      <c r="R70" s="20">
        <f ca="1">SUM(OFFSET(E70,,,,List!$D$2))</f>
        <v>546171194.75714445</v>
      </c>
    </row>
    <row r="71" spans="1:18" x14ac:dyDescent="0.3">
      <c r="A71" t="s">
        <v>18</v>
      </c>
      <c r="B71" t="s">
        <v>75</v>
      </c>
      <c r="C71" t="s">
        <v>65</v>
      </c>
      <c r="D71" t="s">
        <v>109</v>
      </c>
      <c r="E71" s="14">
        <v>9534800</v>
      </c>
      <c r="F71" s="14">
        <v>9709616.2240000013</v>
      </c>
      <c r="G71" s="14">
        <v>8844012.6069306023</v>
      </c>
      <c r="H71" s="14">
        <v>9192215.2562264148</v>
      </c>
      <c r="I71" s="14">
        <v>8499737.9308910873</v>
      </c>
      <c r="J71" s="14">
        <v>9715443.3046636805</v>
      </c>
      <c r="K71" s="14">
        <v>7721465.6721712938</v>
      </c>
      <c r="L71" s="14">
        <v>9110960.7714867704</v>
      </c>
      <c r="M71" s="14">
        <v>9112327.4156024959</v>
      </c>
      <c r="N71" s="14">
        <v>9634476.7941271123</v>
      </c>
      <c r="O71" s="14">
        <v>7378859.1628822498</v>
      </c>
      <c r="P71" s="14">
        <v>8595489.8021636661</v>
      </c>
      <c r="Q71" s="14">
        <f t="shared" si="1"/>
        <v>107049404.94114536</v>
      </c>
      <c r="R71" s="20">
        <f ca="1">SUM(OFFSET(E71,,,,List!$D$2))</f>
        <v>55495825.322711788</v>
      </c>
    </row>
    <row r="72" spans="1:18" x14ac:dyDescent="0.3">
      <c r="A72" t="s">
        <v>18</v>
      </c>
      <c r="B72" t="s">
        <v>75</v>
      </c>
      <c r="C72" t="s">
        <v>65</v>
      </c>
      <c r="D72" t="s">
        <v>69</v>
      </c>
      <c r="E72" s="14">
        <v>735696500.00000012</v>
      </c>
      <c r="F72" s="14">
        <v>743392492.15000021</v>
      </c>
      <c r="G72" s="14">
        <v>789024654.14773035</v>
      </c>
      <c r="H72" s="14">
        <v>698088045.40210044</v>
      </c>
      <c r="I72" s="14">
        <v>774083275.84900987</v>
      </c>
      <c r="J72" s="14">
        <v>690707297.4409337</v>
      </c>
      <c r="K72" s="14">
        <v>660445589.09442675</v>
      </c>
      <c r="L72" s="14">
        <v>850356338.67209888</v>
      </c>
      <c r="M72" s="14">
        <v>653050131.45151222</v>
      </c>
      <c r="N72" s="14">
        <v>675932324.63301718</v>
      </c>
      <c r="O72" s="14">
        <v>691225483.34646976</v>
      </c>
      <c r="P72" s="14">
        <v>729314286.24418998</v>
      </c>
      <c r="Q72" s="14">
        <f t="shared" si="1"/>
        <v>8691316418.4314899</v>
      </c>
      <c r="R72" s="20">
        <f ca="1">SUM(OFFSET(E72,,,,List!$D$2))</f>
        <v>4430992264.9897747</v>
      </c>
    </row>
    <row r="73" spans="1:18" x14ac:dyDescent="0.3">
      <c r="A73" t="s">
        <v>18</v>
      </c>
      <c r="B73" t="s">
        <v>75</v>
      </c>
      <c r="C73" t="s">
        <v>65</v>
      </c>
      <c r="D73" t="s">
        <v>105</v>
      </c>
      <c r="E73" s="14">
        <v>3596356.5000000005</v>
      </c>
      <c r="F73" s="14">
        <v>3637310.514750001</v>
      </c>
      <c r="G73" s="14">
        <v>4122903.5928375088</v>
      </c>
      <c r="H73" s="14">
        <v>4163948.7149291448</v>
      </c>
      <c r="I73" s="14">
        <v>4002842.3050136119</v>
      </c>
      <c r="J73" s="14">
        <v>4326953.2551055755</v>
      </c>
      <c r="K73" s="14">
        <v>3761373.9600254889</v>
      </c>
      <c r="L73" s="14">
        <v>4004643.8542562346</v>
      </c>
      <c r="M73" s="14">
        <v>4490728.7388142981</v>
      </c>
      <c r="N73" s="14">
        <v>4167697.6743863728</v>
      </c>
      <c r="O73" s="14">
        <v>3965977.060637651</v>
      </c>
      <c r="P73" s="14">
        <v>4573700.3179921666</v>
      </c>
      <c r="Q73" s="14">
        <f t="shared" si="1"/>
        <v>48814436.488748066</v>
      </c>
      <c r="R73" s="20">
        <f ca="1">SUM(OFFSET(E73,,,,List!$D$2))</f>
        <v>23850314.882635847</v>
      </c>
    </row>
    <row r="74" spans="1:18" x14ac:dyDescent="0.3">
      <c r="A74" t="s">
        <v>18</v>
      </c>
      <c r="B74" t="s">
        <v>75</v>
      </c>
      <c r="C74" t="s">
        <v>65</v>
      </c>
      <c r="D74" t="s">
        <v>70</v>
      </c>
      <c r="E74" s="14">
        <v>808302000.00000012</v>
      </c>
      <c r="F74" s="14">
        <v>801140153.00000024</v>
      </c>
      <c r="G74" s="14">
        <v>793976139.25910521</v>
      </c>
      <c r="H74" s="14">
        <v>655674965.24036217</v>
      </c>
      <c r="I74" s="14">
        <v>663059686.6683166</v>
      </c>
      <c r="J74" s="14">
        <v>816195871.53392851</v>
      </c>
      <c r="K74" s="14">
        <v>830895413.43099165</v>
      </c>
      <c r="L74" s="14">
        <v>809151099.11819065</v>
      </c>
      <c r="M74" s="14">
        <v>758237270.85980237</v>
      </c>
      <c r="N74" s="14">
        <v>700016313.64655197</v>
      </c>
      <c r="O74" s="14">
        <v>670949594.58969915</v>
      </c>
      <c r="P74" s="14">
        <v>649168164.08229351</v>
      </c>
      <c r="Q74" s="14">
        <f t="shared" si="1"/>
        <v>8956766671.4292431</v>
      </c>
      <c r="R74" s="20">
        <f ca="1">SUM(OFFSET(E74,,,,List!$D$2))</f>
        <v>4538348815.7017136</v>
      </c>
    </row>
    <row r="75" spans="1:18" x14ac:dyDescent="0.3">
      <c r="A75" t="s">
        <v>18</v>
      </c>
      <c r="B75" t="s">
        <v>75</v>
      </c>
      <c r="C75" t="s">
        <v>65</v>
      </c>
      <c r="D75" t="s">
        <v>110</v>
      </c>
      <c r="E75" s="14">
        <v>4014252.0000000009</v>
      </c>
      <c r="F75" s="14">
        <v>4237901.5899</v>
      </c>
      <c r="G75" s="14">
        <v>3234673.1836583186</v>
      </c>
      <c r="H75" s="14">
        <v>3830130.0415803948</v>
      </c>
      <c r="I75" s="14">
        <v>3942278.4803415826</v>
      </c>
      <c r="J75" s="14">
        <v>3496507.2007422792</v>
      </c>
      <c r="K75" s="14">
        <v>3980663.7172339987</v>
      </c>
      <c r="L75" s="14">
        <v>3348724.0515069398</v>
      </c>
      <c r="M75" s="14">
        <v>3795789.8747966215</v>
      </c>
      <c r="N75" s="14">
        <v>3833578.4515452711</v>
      </c>
      <c r="O75" s="14">
        <v>4094727.0263536931</v>
      </c>
      <c r="P75" s="14">
        <v>3276272.9883261169</v>
      </c>
      <c r="Q75" s="14">
        <f t="shared" si="1"/>
        <v>45085498.605985217</v>
      </c>
      <c r="R75" s="20">
        <f ca="1">SUM(OFFSET(E75,,,,List!$D$2))</f>
        <v>22755742.496222574</v>
      </c>
    </row>
    <row r="76" spans="1:18" x14ac:dyDescent="0.3">
      <c r="A76" t="s">
        <v>18</v>
      </c>
      <c r="B76" t="s">
        <v>75</v>
      </c>
      <c r="C76" t="s">
        <v>65</v>
      </c>
      <c r="D76" t="s">
        <v>104</v>
      </c>
      <c r="E76" s="14">
        <v>2813453.5</v>
      </c>
      <c r="F76" s="14">
        <v>2426644.94215</v>
      </c>
      <c r="G76" s="14">
        <v>2375370.4508298058</v>
      </c>
      <c r="H76" s="14">
        <v>2814719.743992608</v>
      </c>
      <c r="I76" s="14">
        <v>2970103.8942636126</v>
      </c>
      <c r="J76" s="14">
        <v>2686409.9010797068</v>
      </c>
      <c r="K76" s="14">
        <v>2350961.2547442606</v>
      </c>
      <c r="L76" s="14">
        <v>2428829.741754422</v>
      </c>
      <c r="M76" s="14">
        <v>2971886.3576042959</v>
      </c>
      <c r="N76" s="14">
        <v>2584636.6439634236</v>
      </c>
      <c r="O76" s="14">
        <v>2404072.635697817</v>
      </c>
      <c r="P76" s="14">
        <v>2740536.8186975936</v>
      </c>
      <c r="Q76" s="14">
        <f t="shared" si="1"/>
        <v>31567625.884777546</v>
      </c>
      <c r="R76" s="20">
        <f ca="1">SUM(OFFSET(E76,,,,List!$D$2))</f>
        <v>16086702.432315733</v>
      </c>
    </row>
    <row r="77" spans="1:18" x14ac:dyDescent="0.3">
      <c r="A77" t="s">
        <v>18</v>
      </c>
      <c r="B77" t="s">
        <v>75</v>
      </c>
      <c r="C77" t="s">
        <v>65</v>
      </c>
      <c r="D77" t="s">
        <v>106</v>
      </c>
      <c r="E77" s="14">
        <v>97658000.000000015</v>
      </c>
      <c r="F77" s="14">
        <v>114659196.30000004</v>
      </c>
      <c r="G77" s="14">
        <v>112552758.23167755</v>
      </c>
      <c r="H77" s="14">
        <v>121065463.11865096</v>
      </c>
      <c r="I77" s="14">
        <v>116835074.76485147</v>
      </c>
      <c r="J77" s="14">
        <v>90295190.92923297</v>
      </c>
      <c r="K77" s="14">
        <v>105183115.12446311</v>
      </c>
      <c r="L77" s="14">
        <v>92447511.671521872</v>
      </c>
      <c r="M77" s="14">
        <v>116905191.58402285</v>
      </c>
      <c r="N77" s="14">
        <v>116922727.36276047</v>
      </c>
      <c r="O77" s="14">
        <v>112687892.4710698</v>
      </c>
      <c r="P77" s="14">
        <v>121210817.96852088</v>
      </c>
      <c r="Q77" s="14">
        <f t="shared" si="1"/>
        <v>1318422939.526772</v>
      </c>
      <c r="R77" s="20">
        <f ca="1">SUM(OFFSET(E77,,,,List!$D$2))</f>
        <v>653065683.34441304</v>
      </c>
    </row>
    <row r="78" spans="1:18" x14ac:dyDescent="0.3">
      <c r="A78" t="s">
        <v>18</v>
      </c>
      <c r="B78" t="s">
        <v>75</v>
      </c>
      <c r="C78" t="s">
        <v>65</v>
      </c>
      <c r="D78" t="s">
        <v>108</v>
      </c>
      <c r="E78" s="14">
        <v>48070000.000000007</v>
      </c>
      <c r="F78" s="14">
        <v>45546831.000000015</v>
      </c>
      <c r="G78" s="14">
        <v>44035207.59049502</v>
      </c>
      <c r="H78" s="14">
        <v>45054268.339947008</v>
      </c>
      <c r="I78" s="14">
        <v>45567330.148514837</v>
      </c>
      <c r="J78" s="14">
        <v>57220896.366979934</v>
      </c>
      <c r="K78" s="14">
        <v>47100368.085251808</v>
      </c>
      <c r="L78" s="14">
        <v>57744595.46250499</v>
      </c>
      <c r="M78" s="14">
        <v>53193789.481943503</v>
      </c>
      <c r="N78" s="14">
        <v>53201768.550365806</v>
      </c>
      <c r="O78" s="14">
        <v>53209748.815648369</v>
      </c>
      <c r="P78" s="14">
        <v>47642539.486945212</v>
      </c>
      <c r="Q78" s="14">
        <f t="shared" si="1"/>
        <v>597587343.32859659</v>
      </c>
      <c r="R78" s="20">
        <f ca="1">SUM(OFFSET(E78,,,,List!$D$2))</f>
        <v>285494533.44593686</v>
      </c>
    </row>
    <row r="79" spans="1:18" x14ac:dyDescent="0.3"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f t="shared" si="1"/>
        <v>0</v>
      </c>
      <c r="R79" s="20"/>
    </row>
    <row r="80" spans="1:18" x14ac:dyDescent="0.3">
      <c r="A80" t="s">
        <v>18</v>
      </c>
      <c r="B80" t="s">
        <v>75</v>
      </c>
      <c r="C80" t="s">
        <v>64</v>
      </c>
      <c r="D80" t="s">
        <v>116</v>
      </c>
      <c r="E80" s="14">
        <v>23226500</v>
      </c>
      <c r="F80" s="14">
        <v>20072510.425000004</v>
      </c>
      <c r="G80" s="14">
        <v>21203359.576932505</v>
      </c>
      <c r="H80" s="14">
        <v>25944171.375531279</v>
      </c>
      <c r="I80" s="14">
        <v>19404638.418316822</v>
      </c>
      <c r="J80" s="14">
        <v>21889910.047275797</v>
      </c>
      <c r="K80" s="14">
        <v>25730144.97784793</v>
      </c>
      <c r="L80" s="14">
        <v>23025161.920689914</v>
      </c>
      <c r="M80" s="14">
        <v>25060552.37394667</v>
      </c>
      <c r="N80" s="14">
        <v>21451437.733299661</v>
      </c>
      <c r="O80" s="14">
        <v>21454655.44895966</v>
      </c>
      <c r="P80" s="14">
        <v>22587235.418186322</v>
      </c>
      <c r="Q80" s="14">
        <f t="shared" si="1"/>
        <v>271050277.71598655</v>
      </c>
      <c r="R80" s="20">
        <f ca="1">SUM(OFFSET(E80,,,,List!$D$2))</f>
        <v>131741089.84305641</v>
      </c>
    </row>
    <row r="81" spans="1:18" x14ac:dyDescent="0.3">
      <c r="A81" t="s">
        <v>18</v>
      </c>
      <c r="B81" t="s">
        <v>75</v>
      </c>
      <c r="C81" t="s">
        <v>64</v>
      </c>
      <c r="D81" t="s">
        <v>120</v>
      </c>
      <c r="E81" s="14">
        <v>50160000.000000007</v>
      </c>
      <c r="F81" s="14">
        <v>44419161.875000015</v>
      </c>
      <c r="G81" s="14">
        <v>45993795.034550019</v>
      </c>
      <c r="H81" s="14">
        <v>44955223.783264175</v>
      </c>
      <c r="I81" s="14">
        <v>58032306.330445528</v>
      </c>
      <c r="J81" s="14">
        <v>46537387.339632109</v>
      </c>
      <c r="K81" s="14">
        <v>47590308.800491102</v>
      </c>
      <c r="L81" s="14">
        <v>44459154.115153298</v>
      </c>
      <c r="M81" s="14">
        <v>59113388.207936175</v>
      </c>
      <c r="N81" s="14">
        <v>53366991.434062585</v>
      </c>
      <c r="O81" s="14">
        <v>49188722.248834349</v>
      </c>
      <c r="P81" s="14">
        <v>59663355.994867779</v>
      </c>
      <c r="Q81" s="14">
        <f t="shared" si="1"/>
        <v>603479795.16423714</v>
      </c>
      <c r="R81" s="20">
        <f ca="1">SUM(OFFSET(E81,,,,List!$D$2))</f>
        <v>290097874.36289185</v>
      </c>
    </row>
    <row r="82" spans="1:18" x14ac:dyDescent="0.3">
      <c r="A82" t="s">
        <v>18</v>
      </c>
      <c r="B82" t="s">
        <v>75</v>
      </c>
      <c r="C82" t="s">
        <v>64</v>
      </c>
      <c r="D82" t="s">
        <v>117</v>
      </c>
      <c r="E82" s="14">
        <v>51051000.000000007</v>
      </c>
      <c r="F82" s="14">
        <v>57791667.450000018</v>
      </c>
      <c r="G82" s="14">
        <v>60606177.763230026</v>
      </c>
      <c r="H82" s="14">
        <v>63982783.617110863</v>
      </c>
      <c r="I82" s="14">
        <v>51081637.492574237</v>
      </c>
      <c r="J82" s="14">
        <v>56142087.624393545</v>
      </c>
      <c r="K82" s="14">
        <v>50535458.043783486</v>
      </c>
      <c r="L82" s="14">
        <v>50543038.362490065</v>
      </c>
      <c r="M82" s="14">
        <v>60660743.781893335</v>
      </c>
      <c r="N82" s="14">
        <v>52243475.824924424</v>
      </c>
      <c r="O82" s="14">
        <v>56746048.892216288</v>
      </c>
      <c r="P82" s="14">
        <v>62373824.245050147</v>
      </c>
      <c r="Q82" s="14">
        <f t="shared" si="1"/>
        <v>673757943.0976665</v>
      </c>
      <c r="R82" s="20">
        <f ca="1">SUM(OFFSET(E82,,,,List!$D$2))</f>
        <v>340655353.94730866</v>
      </c>
    </row>
    <row r="83" spans="1:18" x14ac:dyDescent="0.3">
      <c r="A83" t="s">
        <v>18</v>
      </c>
      <c r="B83" t="s">
        <v>75</v>
      </c>
      <c r="C83" t="s">
        <v>64</v>
      </c>
      <c r="D83" t="s">
        <v>115</v>
      </c>
      <c r="E83" s="14">
        <v>29832000</v>
      </c>
      <c r="F83" s="14">
        <v>29308395.600000013</v>
      </c>
      <c r="G83" s="14">
        <v>23238970.122720011</v>
      </c>
      <c r="H83" s="14">
        <v>24298931.239521988</v>
      </c>
      <c r="I83" s="14">
        <v>28000794.178217817</v>
      </c>
      <c r="J83" s="14">
        <v>26155607.881482176</v>
      </c>
      <c r="K83" s="14">
        <v>28273432.73560698</v>
      </c>
      <c r="L83" s="14">
        <v>24842068.528491855</v>
      </c>
      <c r="M83" s="14">
        <v>25638745.737880848</v>
      </c>
      <c r="N83" s="14">
        <v>25378234.93582667</v>
      </c>
      <c r="O83" s="14">
        <v>25382041.671067044</v>
      </c>
      <c r="P83" s="14">
        <v>28030208.245788306</v>
      </c>
      <c r="Q83" s="14">
        <f t="shared" si="1"/>
        <v>318379430.87660372</v>
      </c>
      <c r="R83" s="20">
        <f ca="1">SUM(OFFSET(E83,,,,List!$D$2))</f>
        <v>160834699.02194202</v>
      </c>
    </row>
    <row r="84" spans="1:18" x14ac:dyDescent="0.3">
      <c r="A84" t="s">
        <v>18</v>
      </c>
      <c r="B84" t="s">
        <v>75</v>
      </c>
      <c r="C84" t="s">
        <v>64</v>
      </c>
      <c r="D84" t="s">
        <v>119</v>
      </c>
      <c r="E84" s="14">
        <v>3011200.5000000005</v>
      </c>
      <c r="F84" s="14">
        <v>3115502.2552500009</v>
      </c>
      <c r="G84" s="14">
        <v>3808407.265163464</v>
      </c>
      <c r="H84" s="14">
        <v>3220318.2085595564</v>
      </c>
      <c r="I84" s="14">
        <v>3359330.3425829196</v>
      </c>
      <c r="J84" s="14">
        <v>3013459.5779967499</v>
      </c>
      <c r="K84" s="14">
        <v>3221767.5691357567</v>
      </c>
      <c r="L84" s="14">
        <v>3534081.5601683334</v>
      </c>
      <c r="M84" s="14">
        <v>3465305.5611787834</v>
      </c>
      <c r="N84" s="14">
        <v>3673774.8784337384</v>
      </c>
      <c r="O84" s="14">
        <v>3570335.5877410085</v>
      </c>
      <c r="P84" s="14">
        <v>3085510.0125150108</v>
      </c>
      <c r="Q84" s="14">
        <f t="shared" si="1"/>
        <v>40078993.318725318</v>
      </c>
      <c r="R84" s="20">
        <f ca="1">SUM(OFFSET(E84,,,,List!$D$2))</f>
        <v>19528218.149552692</v>
      </c>
    </row>
    <row r="85" spans="1:18" x14ac:dyDescent="0.3">
      <c r="A85" t="s">
        <v>18</v>
      </c>
      <c r="B85" t="s">
        <v>75</v>
      </c>
      <c r="C85" t="s">
        <v>64</v>
      </c>
      <c r="D85" t="s">
        <v>121</v>
      </c>
      <c r="E85" s="14">
        <v>590452.5</v>
      </c>
      <c r="F85" s="14">
        <v>653068.94565000001</v>
      </c>
      <c r="G85" s="14">
        <v>632321.15367295884</v>
      </c>
      <c r="H85" s="14">
        <v>611567.12266427325</v>
      </c>
      <c r="I85" s="14">
        <v>778474.90984158381</v>
      </c>
      <c r="J85" s="14">
        <v>716026.27813428745</v>
      </c>
      <c r="K85" s="14">
        <v>660511.64851670596</v>
      </c>
      <c r="L85" s="14">
        <v>618887.94261573208</v>
      </c>
      <c r="M85" s="14">
        <v>695484.01776081393</v>
      </c>
      <c r="N85" s="14">
        <v>612117.73951986083</v>
      </c>
      <c r="O85" s="14">
        <v>737434.23933140479</v>
      </c>
      <c r="P85" s="14">
        <v>779292.67641828407</v>
      </c>
      <c r="Q85" s="14">
        <f t="shared" si="1"/>
        <v>8085639.1741259042</v>
      </c>
      <c r="R85" s="20">
        <f ca="1">SUM(OFFSET(E85,,,,List!$D$2))</f>
        <v>3981910.909963103</v>
      </c>
    </row>
    <row r="86" spans="1:18" x14ac:dyDescent="0.3">
      <c r="A86" t="s">
        <v>18</v>
      </c>
      <c r="B86" t="s">
        <v>75</v>
      </c>
      <c r="C86" t="s">
        <v>64</v>
      </c>
      <c r="D86" t="s">
        <v>114</v>
      </c>
      <c r="E86" s="14">
        <v>108438000.00000001</v>
      </c>
      <c r="F86" s="14">
        <v>96176424.300000027</v>
      </c>
      <c r="G86" s="14">
        <v>109493840.76287255</v>
      </c>
      <c r="H86" s="14">
        <v>90064516.876923874</v>
      </c>
      <c r="I86" s="14">
        <v>112597533.19306928</v>
      </c>
      <c r="J86" s="14">
        <v>111590655.34283872</v>
      </c>
      <c r="K86" s="14">
        <v>113655236.03180328</v>
      </c>
      <c r="L86" s="14">
        <v>91142642.380464107</v>
      </c>
      <c r="M86" s="14">
        <v>98325911.489604875</v>
      </c>
      <c r="N86" s="14">
        <v>97316278.497408241</v>
      </c>
      <c r="O86" s="14">
        <v>92208198.258173242</v>
      </c>
      <c r="P86" s="14">
        <v>94271407.920976683</v>
      </c>
      <c r="Q86" s="14">
        <f t="shared" si="1"/>
        <v>1215280645.0541348</v>
      </c>
      <c r="R86" s="20">
        <f ca="1">SUM(OFFSET(E86,,,,List!$D$2))</f>
        <v>628360970.47570443</v>
      </c>
    </row>
    <row r="87" spans="1:18" x14ac:dyDescent="0.3">
      <c r="A87" t="s">
        <v>18</v>
      </c>
      <c r="B87" t="s">
        <v>75</v>
      </c>
      <c r="C87" t="s">
        <v>64</v>
      </c>
      <c r="D87" t="s">
        <v>112</v>
      </c>
      <c r="E87" s="14">
        <v>35420000</v>
      </c>
      <c r="F87" s="14">
        <v>28032204.200000007</v>
      </c>
      <c r="G87" s="14">
        <v>34198257.169230014</v>
      </c>
      <c r="H87" s="14">
        <v>32970832.424641244</v>
      </c>
      <c r="I87" s="14">
        <v>28353005.42574257</v>
      </c>
      <c r="J87" s="14">
        <v>34213648.69345396</v>
      </c>
      <c r="K87" s="14">
        <v>29594621.181196086</v>
      </c>
      <c r="L87" s="14">
        <v>28365766.192107722</v>
      </c>
      <c r="M87" s="14">
        <v>33612307.556706339</v>
      </c>
      <c r="N87" s="14">
        <v>33925765.452407189</v>
      </c>
      <c r="O87" s="14">
        <v>33313929.693275508</v>
      </c>
      <c r="P87" s="14">
        <v>30233840.969513804</v>
      </c>
      <c r="Q87" s="14">
        <f t="shared" si="1"/>
        <v>382234178.95827436</v>
      </c>
      <c r="R87" s="20">
        <f ca="1">SUM(OFFSET(E87,,,,List!$D$2))</f>
        <v>193187947.91306779</v>
      </c>
    </row>
    <row r="88" spans="1:18" x14ac:dyDescent="0.3">
      <c r="A88" t="s">
        <v>18</v>
      </c>
      <c r="B88" t="s">
        <v>75</v>
      </c>
      <c r="C88" t="s">
        <v>64</v>
      </c>
      <c r="D88" t="s">
        <v>118</v>
      </c>
      <c r="E88" s="14">
        <v>5643000.0000000009</v>
      </c>
      <c r="F88" s="14">
        <v>7086162.7650000015</v>
      </c>
      <c r="G88" s="14">
        <v>7149944.500825502</v>
      </c>
      <c r="H88" s="14">
        <v>5833724.388618933</v>
      </c>
      <c r="I88" s="14">
        <v>6211025.2180693047</v>
      </c>
      <c r="J88" s="14">
        <v>5835474.6371943187</v>
      </c>
      <c r="K88" s="14">
        <v>5522567.702562484</v>
      </c>
      <c r="L88" s="14">
        <v>5460630.2230847115</v>
      </c>
      <c r="M88" s="14">
        <v>5900876.2742081434</v>
      </c>
      <c r="N88" s="14">
        <v>5901761.4056492746</v>
      </c>
      <c r="O88" s="14">
        <v>6153823.1238967236</v>
      </c>
      <c r="P88" s="14">
        <v>5966335.5994867785</v>
      </c>
      <c r="Q88" s="14">
        <f t="shared" si="1"/>
        <v>72665325.838596165</v>
      </c>
      <c r="R88" s="20">
        <f ca="1">SUM(OFFSET(E88,,,,List!$D$2))</f>
        <v>37759331.509708054</v>
      </c>
    </row>
    <row r="89" spans="1:18" x14ac:dyDescent="0.3">
      <c r="A89" t="s">
        <v>18</v>
      </c>
      <c r="B89" t="s">
        <v>75</v>
      </c>
      <c r="C89" t="s">
        <v>64</v>
      </c>
      <c r="D89" t="s">
        <v>113</v>
      </c>
      <c r="E89" s="14">
        <v>10037224.999999998</v>
      </c>
      <c r="F89" s="14">
        <v>8261964.1087500006</v>
      </c>
      <c r="G89" s="14">
        <v>8263203.4033663142</v>
      </c>
      <c r="H89" s="14">
        <v>7553523.06590892</v>
      </c>
      <c r="I89" s="14">
        <v>9332222.2342202924</v>
      </c>
      <c r="J89" s="14">
        <v>9155838.790078178</v>
      </c>
      <c r="K89" s="14">
        <v>8001447.5235990509</v>
      </c>
      <c r="L89" s="14">
        <v>9158585.7477215752</v>
      </c>
      <c r="M89" s="14">
        <v>7914916.4919121591</v>
      </c>
      <c r="N89" s="14">
        <v>8449773.6437265724</v>
      </c>
      <c r="O89" s="14">
        <v>9874374.3493138719</v>
      </c>
      <c r="P89" s="14">
        <v>8007450.4098375151</v>
      </c>
      <c r="Q89" s="14">
        <f t="shared" si="1"/>
        <v>104010524.76843445</v>
      </c>
      <c r="R89" s="20">
        <f ca="1">SUM(OFFSET(E89,,,,List!$D$2))</f>
        <v>52603976.602323711</v>
      </c>
    </row>
    <row r="90" spans="1:18" x14ac:dyDescent="0.3"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4">
        <f t="shared" si="1"/>
        <v>0</v>
      </c>
      <c r="R90" s="20"/>
    </row>
    <row r="91" spans="1:18" x14ac:dyDescent="0.3">
      <c r="A91" t="s">
        <v>18</v>
      </c>
      <c r="B91" t="s">
        <v>76</v>
      </c>
      <c r="C91" t="s">
        <v>87</v>
      </c>
      <c r="D91" t="s">
        <v>103</v>
      </c>
      <c r="E91" s="14">
        <v>33404925.84</v>
      </c>
      <c r="F91" s="14">
        <v>33442005.307682395</v>
      </c>
      <c r="G91" s="14">
        <v>28530037.752089083</v>
      </c>
      <c r="H91" s="14">
        <v>26230138.249586236</v>
      </c>
      <c r="I91" s="14">
        <v>28009870.616579492</v>
      </c>
      <c r="J91" s="14">
        <v>27456774.873527147</v>
      </c>
      <c r="K91" s="14">
        <v>28072087.040309884</v>
      </c>
      <c r="L91" s="14">
        <v>33372605.880097989</v>
      </c>
      <c r="M91" s="14">
        <v>27255240.35924663</v>
      </c>
      <c r="N91" s="14">
        <v>33740126.588658273</v>
      </c>
      <c r="O91" s="14">
        <v>32015269.705040991</v>
      </c>
      <c r="P91" s="14">
        <v>31168674.361172844</v>
      </c>
      <c r="Q91" s="14">
        <f t="shared" si="1"/>
        <v>362697756.57399094</v>
      </c>
      <c r="R91" s="20">
        <f ca="1">SUM(OFFSET(E91,,,,List!$D$2))</f>
        <v>177073752.63946435</v>
      </c>
    </row>
    <row r="92" spans="1:18" x14ac:dyDescent="0.3">
      <c r="A92" t="s">
        <v>18</v>
      </c>
      <c r="B92" t="s">
        <v>76</v>
      </c>
      <c r="C92" t="s">
        <v>87</v>
      </c>
      <c r="D92" t="s">
        <v>98</v>
      </c>
      <c r="E92" s="14">
        <v>132953156.7</v>
      </c>
      <c r="F92" s="14">
        <v>130356389.65849499</v>
      </c>
      <c r="G92" s="14">
        <v>118137824.54302494</v>
      </c>
      <c r="H92" s="14">
        <v>149899027.56489745</v>
      </c>
      <c r="I92" s="14">
        <v>147311921.6233753</v>
      </c>
      <c r="J92" s="14">
        <v>158501638.81760168</v>
      </c>
      <c r="K92" s="14">
        <v>126942060.50935139</v>
      </c>
      <c r="L92" s="14">
        <v>158853707.74564594</v>
      </c>
      <c r="M92" s="14">
        <v>143818466.76147249</v>
      </c>
      <c r="N92" s="14">
        <v>123212032.38560018</v>
      </c>
      <c r="O92" s="14">
        <v>138594154.76578447</v>
      </c>
      <c r="P92" s="14">
        <v>149847833.81978044</v>
      </c>
      <c r="Q92" s="14">
        <f t="shared" si="1"/>
        <v>1678428214.8950291</v>
      </c>
      <c r="R92" s="20">
        <f ca="1">SUM(OFFSET(E92,,,,List!$D$2))</f>
        <v>837159958.90739441</v>
      </c>
    </row>
    <row r="93" spans="1:18" x14ac:dyDescent="0.3">
      <c r="A93" t="s">
        <v>18</v>
      </c>
      <c r="B93" t="s">
        <v>76</v>
      </c>
      <c r="C93" t="s">
        <v>87</v>
      </c>
      <c r="D93" t="s">
        <v>67</v>
      </c>
      <c r="E93" s="14">
        <v>24102000</v>
      </c>
      <c r="F93" s="14">
        <v>26237090.880000003</v>
      </c>
      <c r="G93" s="14">
        <v>25093615.2093198</v>
      </c>
      <c r="H93" s="14">
        <v>26295369.548473276</v>
      </c>
      <c r="I93" s="14">
        <v>20683580.82109949</v>
      </c>
      <c r="J93" s="14">
        <v>23294857.045287274</v>
      </c>
      <c r="K93" s="14">
        <v>24262965.420914918</v>
      </c>
      <c r="L93" s="14">
        <v>21460006.363499261</v>
      </c>
      <c r="M93" s="14">
        <v>23136429.045221414</v>
      </c>
      <c r="N93" s="14">
        <v>25998287.275109969</v>
      </c>
      <c r="O93" s="14">
        <v>23661041.249077581</v>
      </c>
      <c r="P93" s="14">
        <v>26766654.655496381</v>
      </c>
      <c r="Q93" s="14">
        <f t="shared" si="1"/>
        <v>290991897.51349938</v>
      </c>
      <c r="R93" s="20">
        <f ca="1">SUM(OFFSET(E93,,,,List!$D$2))</f>
        <v>145706513.50417984</v>
      </c>
    </row>
    <row r="94" spans="1:18" x14ac:dyDescent="0.3">
      <c r="A94" t="s">
        <v>18</v>
      </c>
      <c r="B94" t="s">
        <v>76</v>
      </c>
      <c r="C94" t="s">
        <v>87</v>
      </c>
      <c r="D94" t="s">
        <v>99</v>
      </c>
      <c r="E94" s="14">
        <v>11817000</v>
      </c>
      <c r="F94" s="14">
        <v>13469935.049999999</v>
      </c>
      <c r="G94" s="14">
        <v>9967090.1532345004</v>
      </c>
      <c r="H94" s="14">
        <v>12912904.688982412</v>
      </c>
      <c r="I94" s="14">
        <v>12927238.013187183</v>
      </c>
      <c r="J94" s="14">
        <v>12235682.488433721</v>
      </c>
      <c r="K94" s="14">
        <v>10835887.469534818</v>
      </c>
      <c r="L94" s="14">
        <v>13559894.130782498</v>
      </c>
      <c r="M94" s="14">
        <v>10505827.474615846</v>
      </c>
      <c r="N94" s="14">
        <v>10399314.910043988</v>
      </c>
      <c r="O94" s="14">
        <v>12658657.068256507</v>
      </c>
      <c r="P94" s="14">
        <v>11488342.927359067</v>
      </c>
      <c r="Q94" s="14">
        <f t="shared" si="1"/>
        <v>142777774.37443054</v>
      </c>
      <c r="R94" s="20">
        <f ca="1">SUM(OFFSET(E94,,,,List!$D$2))</f>
        <v>73329850.39383781</v>
      </c>
    </row>
    <row r="95" spans="1:18" x14ac:dyDescent="0.3">
      <c r="A95" t="s">
        <v>18</v>
      </c>
      <c r="B95" t="s">
        <v>76</v>
      </c>
      <c r="C95" t="s">
        <v>87</v>
      </c>
      <c r="D95" t="s">
        <v>97</v>
      </c>
      <c r="E95" s="14">
        <v>28983500</v>
      </c>
      <c r="F95" s="14">
        <v>29334525.220000003</v>
      </c>
      <c r="G95" s="14">
        <v>29367086.542994201</v>
      </c>
      <c r="H95" s="14">
        <v>36430043.22861401</v>
      </c>
      <c r="I95" s="14">
        <v>33911148.606310211</v>
      </c>
      <c r="J95" s="14">
        <v>30105530.738101333</v>
      </c>
      <c r="K95" s="14">
        <v>34627727.348296046</v>
      </c>
      <c r="L95" s="14">
        <v>35629113.129143</v>
      </c>
      <c r="M95" s="14">
        <v>35668661.444716349</v>
      </c>
      <c r="N95" s="14">
        <v>31526205.933100525</v>
      </c>
      <c r="O95" s="14">
        <v>29306828.591565818</v>
      </c>
      <c r="P95" s="14">
        <v>36432391.058870077</v>
      </c>
      <c r="Q95" s="14">
        <f t="shared" si="1"/>
        <v>391322761.84171152</v>
      </c>
      <c r="R95" s="20">
        <f ca="1">SUM(OFFSET(E95,,,,List!$D$2))</f>
        <v>188131834.33601975</v>
      </c>
    </row>
    <row r="96" spans="1:18" x14ac:dyDescent="0.3">
      <c r="A96" t="s">
        <v>18</v>
      </c>
      <c r="B96" t="s">
        <v>76</v>
      </c>
      <c r="C96" t="s">
        <v>87</v>
      </c>
      <c r="D96" t="s">
        <v>101</v>
      </c>
      <c r="E96" s="14">
        <v>7865000.0000000009</v>
      </c>
      <c r="F96" s="14">
        <v>6513722.2149999999</v>
      </c>
      <c r="G96" s="14">
        <v>7309199.4457052993</v>
      </c>
      <c r="H96" s="14">
        <v>6671667.4226409122</v>
      </c>
      <c r="I96" s="14">
        <v>6535436.9955557408</v>
      </c>
      <c r="J96" s="14">
        <v>7333566.1068496956</v>
      </c>
      <c r="K96" s="14">
        <v>6549953.7179977959</v>
      </c>
      <c r="L96" s="14">
        <v>6989568.6171714608</v>
      </c>
      <c r="M96" s="14">
        <v>6853052.254040923</v>
      </c>
      <c r="N96" s="14">
        <v>7582833.788573741</v>
      </c>
      <c r="O96" s="14">
        <v>6795976.8476517266</v>
      </c>
      <c r="P96" s="14">
        <v>7020654.0111638736</v>
      </c>
      <c r="Q96" s="14">
        <f t="shared" si="1"/>
        <v>84020631.422351167</v>
      </c>
      <c r="R96" s="20">
        <f ca="1">SUM(OFFSET(E96,,,,List!$D$2))</f>
        <v>42228592.185751647</v>
      </c>
    </row>
    <row r="97" spans="1:18" x14ac:dyDescent="0.3">
      <c r="A97" t="s">
        <v>18</v>
      </c>
      <c r="B97" t="s">
        <v>76</v>
      </c>
      <c r="C97" t="s">
        <v>87</v>
      </c>
      <c r="D97" t="s">
        <v>96</v>
      </c>
      <c r="E97" s="14">
        <v>71825000</v>
      </c>
      <c r="F97" s="14">
        <v>90515360.650000006</v>
      </c>
      <c r="G97" s="14">
        <v>73678293.877831489</v>
      </c>
      <c r="H97" s="14">
        <v>72064442.834977582</v>
      </c>
      <c r="I97" s="14">
        <v>80632014.880233154</v>
      </c>
      <c r="J97" s="14">
        <v>87519117.799213395</v>
      </c>
      <c r="K97" s="14">
        <v>84213690.659971654</v>
      </c>
      <c r="L97" s="14">
        <v>83455580.302497104</v>
      </c>
      <c r="M97" s="14">
        <v>79285551.915172026</v>
      </c>
      <c r="N97" s="14">
        <v>86201391.899543896</v>
      </c>
      <c r="O97" s="14">
        <v>89714781.402752489</v>
      </c>
      <c r="P97" s="14">
        <v>95801989.130783513</v>
      </c>
      <c r="Q97" s="14">
        <f t="shared" si="1"/>
        <v>994907215.35297644</v>
      </c>
      <c r="R97" s="20">
        <f ca="1">SUM(OFFSET(E97,,,,List!$D$2))</f>
        <v>476234230.04225564</v>
      </c>
    </row>
    <row r="98" spans="1:18" x14ac:dyDescent="0.3">
      <c r="A98" t="s">
        <v>18</v>
      </c>
      <c r="B98" t="s">
        <v>76</v>
      </c>
      <c r="C98" t="s">
        <v>87</v>
      </c>
      <c r="D98" t="s">
        <v>102</v>
      </c>
      <c r="E98" s="14">
        <v>2138500</v>
      </c>
      <c r="F98" s="14">
        <v>2186424.2399999998</v>
      </c>
      <c r="G98" s="14">
        <v>2599260.7654513498</v>
      </c>
      <c r="H98" s="14">
        <v>2442365.0535474308</v>
      </c>
      <c r="I98" s="14">
        <v>2559331.9702875628</v>
      </c>
      <c r="J98" s="14">
        <v>2058888.880265289</v>
      </c>
      <c r="K98" s="14">
        <v>1992468.4386916372</v>
      </c>
      <c r="L98" s="14">
        <v>1948825.3642066633</v>
      </c>
      <c r="M98" s="14">
        <v>2501855.9185804902</v>
      </c>
      <c r="N98" s="14">
        <v>2573567.831273512</v>
      </c>
      <c r="O98" s="14">
        <v>2553420.7014629552</v>
      </c>
      <c r="P98" s="14">
        <v>2325961.755338734</v>
      </c>
      <c r="Q98" s="14">
        <f t="shared" si="1"/>
        <v>27880870.919105619</v>
      </c>
      <c r="R98" s="20">
        <f ca="1">SUM(OFFSET(E98,,,,List!$D$2))</f>
        <v>13984770.909551632</v>
      </c>
    </row>
    <row r="99" spans="1:18" x14ac:dyDescent="0.3">
      <c r="A99" t="s">
        <v>18</v>
      </c>
      <c r="B99" t="s">
        <v>76</v>
      </c>
      <c r="C99" t="s">
        <v>87</v>
      </c>
      <c r="D99" t="s">
        <v>66</v>
      </c>
      <c r="E99" s="14">
        <v>205543000</v>
      </c>
      <c r="F99" s="14">
        <v>195164392.28</v>
      </c>
      <c r="G99" s="14">
        <v>201752145.12789047</v>
      </c>
      <c r="H99" s="14">
        <v>240245243.9054212</v>
      </c>
      <c r="I99" s="14">
        <v>236255068.05312693</v>
      </c>
      <c r="J99" s="14">
        <v>202424725.78354287</v>
      </c>
      <c r="K99" s="14">
        <v>241046148.91468811</v>
      </c>
      <c r="L99" s="14">
        <v>196467799.40600422</v>
      </c>
      <c r="M99" s="14">
        <v>233030008.41635427</v>
      </c>
      <c r="N99" s="14">
        <v>233288671.72569641</v>
      </c>
      <c r="O99" s="14">
        <v>199265402.38598174</v>
      </c>
      <c r="P99" s="14">
        <v>201631604.04695949</v>
      </c>
      <c r="Q99" s="14">
        <f t="shared" si="1"/>
        <v>2586114210.0456653</v>
      </c>
      <c r="R99" s="20">
        <f ca="1">SUM(OFFSET(E99,,,,List!$D$2))</f>
        <v>1281384575.1499813</v>
      </c>
    </row>
    <row r="100" spans="1:18" x14ac:dyDescent="0.3">
      <c r="A100" t="s">
        <v>18</v>
      </c>
      <c r="B100" t="s">
        <v>76</v>
      </c>
      <c r="C100" t="s">
        <v>87</v>
      </c>
      <c r="D100" t="s">
        <v>100</v>
      </c>
      <c r="E100" s="14">
        <v>19344000</v>
      </c>
      <c r="F100" s="14">
        <v>19365471.84</v>
      </c>
      <c r="G100" s="14">
        <v>23556207.839278396</v>
      </c>
      <c r="H100" s="14">
        <v>22121501.366175927</v>
      </c>
      <c r="I100" s="14">
        <v>22563906.350290351</v>
      </c>
      <c r="J100" s="14">
        <v>19242440.836511146</v>
      </c>
      <c r="K100" s="14">
        <v>19891967.33537792</v>
      </c>
      <c r="L100" s="14">
        <v>21591019.83336189</v>
      </c>
      <c r="M100" s="14">
        <v>18677026.621539284</v>
      </c>
      <c r="N100" s="14">
        <v>21218804.159887731</v>
      </c>
      <c r="O100" s="14">
        <v>21662997.765822142</v>
      </c>
      <c r="P100" s="14">
        <v>19370951.648422163</v>
      </c>
      <c r="Q100" s="14">
        <f t="shared" si="1"/>
        <v>248606295.59666696</v>
      </c>
      <c r="R100" s="20">
        <f ca="1">SUM(OFFSET(E100,,,,List!$D$2))</f>
        <v>126193528.23225583</v>
      </c>
    </row>
    <row r="101" spans="1:18" x14ac:dyDescent="0.3"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f t="shared" si="1"/>
        <v>0</v>
      </c>
      <c r="R101" s="20"/>
    </row>
    <row r="102" spans="1:18" x14ac:dyDescent="0.3">
      <c r="A102" t="s">
        <v>18</v>
      </c>
      <c r="B102" t="s">
        <v>76</v>
      </c>
      <c r="C102" t="s">
        <v>63</v>
      </c>
      <c r="D102" t="s">
        <v>88</v>
      </c>
      <c r="E102" s="14">
        <v>44954000</v>
      </c>
      <c r="F102" s="14">
        <v>44571169.142499998</v>
      </c>
      <c r="G102" s="14">
        <v>39855331.736920699</v>
      </c>
      <c r="H102" s="14">
        <v>47272317.999034852</v>
      </c>
      <c r="I102" s="14">
        <v>36904652.96441441</v>
      </c>
      <c r="J102" s="14">
        <v>42596123.278377421</v>
      </c>
      <c r="K102" s="14">
        <v>47865046.400753126</v>
      </c>
      <c r="L102" s="14">
        <v>43126358.942032158</v>
      </c>
      <c r="M102" s="14">
        <v>41429815.899429217</v>
      </c>
      <c r="N102" s="14">
        <v>49770963.594093084</v>
      </c>
      <c r="O102" s="14">
        <v>43707201.196212746</v>
      </c>
      <c r="P102" s="14">
        <v>45068387.675226763</v>
      </c>
      <c r="Q102" s="14">
        <f t="shared" si="1"/>
        <v>527121368.82899445</v>
      </c>
      <c r="R102" s="20">
        <f ca="1">SUM(OFFSET(E102,,,,List!$D$2))</f>
        <v>256153595.12124738</v>
      </c>
    </row>
    <row r="103" spans="1:18" x14ac:dyDescent="0.3">
      <c r="A103" t="s">
        <v>18</v>
      </c>
      <c r="B103" t="s">
        <v>76</v>
      </c>
      <c r="C103" t="s">
        <v>63</v>
      </c>
      <c r="D103" t="s">
        <v>71</v>
      </c>
      <c r="E103" s="14">
        <v>40982500</v>
      </c>
      <c r="F103" s="14">
        <v>36798300.825000003</v>
      </c>
      <c r="G103" s="14">
        <v>47848547.173534237</v>
      </c>
      <c r="H103" s="14">
        <v>40695214.777399108</v>
      </c>
      <c r="I103" s="14">
        <v>46681692.825398147</v>
      </c>
      <c r="J103" s="14">
        <v>40360758.208375104</v>
      </c>
      <c r="K103" s="14">
        <v>40405558.649986401</v>
      </c>
      <c r="L103" s="14">
        <v>39173027.488927215</v>
      </c>
      <c r="M103" s="14">
        <v>37511443.916855581</v>
      </c>
      <c r="N103" s="14">
        <v>38833300.311180666</v>
      </c>
      <c r="O103" s="14">
        <v>43148537.722276196</v>
      </c>
      <c r="P103" s="14">
        <v>49184056.919821888</v>
      </c>
      <c r="Q103" s="14">
        <f t="shared" si="1"/>
        <v>501622938.81875455</v>
      </c>
      <c r="R103" s="20">
        <f ca="1">SUM(OFFSET(E103,,,,List!$D$2))</f>
        <v>253367013.80970657</v>
      </c>
    </row>
    <row r="104" spans="1:18" x14ac:dyDescent="0.3">
      <c r="A104" t="s">
        <v>18</v>
      </c>
      <c r="B104" t="s">
        <v>76</v>
      </c>
      <c r="C104" t="s">
        <v>63</v>
      </c>
      <c r="D104" t="s">
        <v>72</v>
      </c>
      <c r="E104" s="14">
        <v>51292800</v>
      </c>
      <c r="F104" s="14">
        <v>50814841.934999995</v>
      </c>
      <c r="G104" s="14">
        <v>53013193.626791961</v>
      </c>
      <c r="H104" s="14">
        <v>49319469.909070991</v>
      </c>
      <c r="I104" s="14">
        <v>58497710.682098225</v>
      </c>
      <c r="J104" s="14">
        <v>50503563.809631214</v>
      </c>
      <c r="K104" s="14">
        <v>58089779.347549684</v>
      </c>
      <c r="L104" s="14">
        <v>46846486.418781616</v>
      </c>
      <c r="M104" s="14">
        <v>57679747.172432087</v>
      </c>
      <c r="N104" s="14">
        <v>58823094.527154103</v>
      </c>
      <c r="O104" s="14">
        <v>58888388.162079245</v>
      </c>
      <c r="P104" s="14">
        <v>47595691.523106828</v>
      </c>
      <c r="Q104" s="14">
        <f t="shared" si="1"/>
        <v>641364767.11369598</v>
      </c>
      <c r="R104" s="20">
        <f ca="1">SUM(OFFSET(E104,,,,List!$D$2))</f>
        <v>313441579.96259242</v>
      </c>
    </row>
    <row r="105" spans="1:18" x14ac:dyDescent="0.3">
      <c r="A105" t="s">
        <v>18</v>
      </c>
      <c r="B105" t="s">
        <v>76</v>
      </c>
      <c r="C105" t="s">
        <v>63</v>
      </c>
      <c r="D105" t="s">
        <v>94</v>
      </c>
      <c r="E105" s="14">
        <v>6770400</v>
      </c>
      <c r="F105" s="14">
        <v>7871127.2640000004</v>
      </c>
      <c r="G105" s="14">
        <v>7952825.9209599206</v>
      </c>
      <c r="H105" s="14">
        <v>8034696.2509223893</v>
      </c>
      <c r="I105" s="14">
        <v>7093005.7462255312</v>
      </c>
      <c r="J105" s="14">
        <v>6442034.5409189491</v>
      </c>
      <c r="K105" s="14">
        <v>6815616.1764900154</v>
      </c>
      <c r="L105" s="14">
        <v>6529711.3379536206</v>
      </c>
      <c r="M105" s="14">
        <v>7565245.0528819226</v>
      </c>
      <c r="N105" s="14">
        <v>8235417.0600752383</v>
      </c>
      <c r="O105" s="14">
        <v>7066764.3197245039</v>
      </c>
      <c r="P105" s="14">
        <v>7664159.1304626809</v>
      </c>
      <c r="Q105" s="14">
        <f t="shared" si="1"/>
        <v>88041002.800614759</v>
      </c>
      <c r="R105" s="20">
        <f ca="1">SUM(OFFSET(E105,,,,List!$D$2))</f>
        <v>44164089.72302679</v>
      </c>
    </row>
    <row r="106" spans="1:18" x14ac:dyDescent="0.3">
      <c r="A106" t="s">
        <v>18</v>
      </c>
      <c r="B106" t="s">
        <v>76</v>
      </c>
      <c r="C106" t="s">
        <v>63</v>
      </c>
      <c r="D106" t="s">
        <v>91</v>
      </c>
      <c r="E106" s="14">
        <v>3244800</v>
      </c>
      <c r="F106" s="14">
        <v>3060993.9359999998</v>
      </c>
      <c r="G106" s="14">
        <v>3439623.2685671998</v>
      </c>
      <c r="H106" s="14">
        <v>3474745.2617625399</v>
      </c>
      <c r="I106" s="14">
        <v>3478602.229003096</v>
      </c>
      <c r="J106" s="14">
        <v>2729498.401265983</v>
      </c>
      <c r="K106" s="14">
        <v>2701119.7750144755</v>
      </c>
      <c r="L106" s="14">
        <v>3332982.6733053792</v>
      </c>
      <c r="M106" s="14">
        <v>3462594.8230943615</v>
      </c>
      <c r="N106" s="14">
        <v>2867689.8691333421</v>
      </c>
      <c r="O106" s="14">
        <v>3596478.2698597917</v>
      </c>
      <c r="P106" s="14">
        <v>3537304.2140596993</v>
      </c>
      <c r="Q106" s="14">
        <f t="shared" si="1"/>
        <v>38926432.721065864</v>
      </c>
      <c r="R106" s="20">
        <f ca="1">SUM(OFFSET(E106,,,,List!$D$2))</f>
        <v>19428263.096598819</v>
      </c>
    </row>
    <row r="107" spans="1:18" x14ac:dyDescent="0.3">
      <c r="A107" t="s">
        <v>18</v>
      </c>
      <c r="B107" t="s">
        <v>76</v>
      </c>
      <c r="C107" t="s">
        <v>63</v>
      </c>
      <c r="D107" t="s">
        <v>92</v>
      </c>
      <c r="E107" s="14">
        <v>38208300</v>
      </c>
      <c r="F107" s="14">
        <v>35490350.609999999</v>
      </c>
      <c r="G107" s="14">
        <v>33950645.125880331</v>
      </c>
      <c r="H107" s="14">
        <v>34383543.485481337</v>
      </c>
      <c r="I107" s="14">
        <v>45499960.461566381</v>
      </c>
      <c r="J107" s="14">
        <v>35648190.326878995</v>
      </c>
      <c r="K107" s="14">
        <v>43618373.111062236</v>
      </c>
      <c r="L107" s="14">
        <v>36918285.672591299</v>
      </c>
      <c r="M107" s="14">
        <v>34972207.713253036</v>
      </c>
      <c r="N107" s="14">
        <v>39785257.799789488</v>
      </c>
      <c r="O107" s="14">
        <v>43812361.379541986</v>
      </c>
      <c r="P107" s="14">
        <v>42664784.197927631</v>
      </c>
      <c r="Q107" s="14">
        <f t="shared" si="1"/>
        <v>464952259.88397276</v>
      </c>
      <c r="R107" s="20">
        <f ca="1">SUM(OFFSET(E107,,,,List!$D$2))</f>
        <v>223180990.00980705</v>
      </c>
    </row>
    <row r="108" spans="1:18" x14ac:dyDescent="0.3">
      <c r="A108" t="s">
        <v>18</v>
      </c>
      <c r="B108" t="s">
        <v>76</v>
      </c>
      <c r="C108" t="s">
        <v>63</v>
      </c>
      <c r="D108" t="s">
        <v>95</v>
      </c>
      <c r="E108" s="14">
        <v>6427200</v>
      </c>
      <c r="F108" s="14">
        <v>7037553.0225</v>
      </c>
      <c r="G108" s="14">
        <v>6441476.3029531185</v>
      </c>
      <c r="H108" s="14">
        <v>7724916.9717675066</v>
      </c>
      <c r="I108" s="14">
        <v>7464500.6164024761</v>
      </c>
      <c r="J108" s="14">
        <v>6193660.6442520246</v>
      </c>
      <c r="K108" s="14">
        <v>6200535.6075671446</v>
      </c>
      <c r="L108" s="14">
        <v>6612249.8239670787</v>
      </c>
      <c r="M108" s="14">
        <v>7159964.0679061059</v>
      </c>
      <c r="N108" s="14">
        <v>7776507.8983251909</v>
      </c>
      <c r="O108" s="14">
        <v>5957324.3856010893</v>
      </c>
      <c r="P108" s="14">
        <v>6302797.0733775776</v>
      </c>
      <c r="Q108" s="14">
        <f t="shared" si="1"/>
        <v>81298686.414619312</v>
      </c>
      <c r="R108" s="20">
        <f ca="1">SUM(OFFSET(E108,,,,List!$D$2))</f>
        <v>41289307.557875127</v>
      </c>
    </row>
    <row r="109" spans="1:18" x14ac:dyDescent="0.3">
      <c r="A109" t="s">
        <v>18</v>
      </c>
      <c r="B109" t="s">
        <v>76</v>
      </c>
      <c r="C109" t="s">
        <v>63</v>
      </c>
      <c r="D109" t="s">
        <v>89</v>
      </c>
      <c r="E109" s="14">
        <v>3479450</v>
      </c>
      <c r="F109" s="14">
        <v>3586776.9079999998</v>
      </c>
      <c r="G109" s="14">
        <v>2934754.3228968242</v>
      </c>
      <c r="H109" s="14">
        <v>3802133.0473114871</v>
      </c>
      <c r="I109" s="14">
        <v>2941273.093404456</v>
      </c>
      <c r="J109" s="14">
        <v>3117746.0186874373</v>
      </c>
      <c r="K109" s="14">
        <v>3051846.5675066649</v>
      </c>
      <c r="L109" s="14">
        <v>3159389.8257373902</v>
      </c>
      <c r="M109" s="14">
        <v>3579982.033953052</v>
      </c>
      <c r="N109" s="14">
        <v>3688342.8765547415</v>
      </c>
      <c r="O109" s="14">
        <v>3309259.5191418217</v>
      </c>
      <c r="P109" s="14">
        <v>3975519.3566496829</v>
      </c>
      <c r="Q109" s="14">
        <f t="shared" si="1"/>
        <v>40626473.569843553</v>
      </c>
      <c r="R109" s="20">
        <f ca="1">SUM(OFFSET(E109,,,,List!$D$2))</f>
        <v>19862133.390300203</v>
      </c>
    </row>
    <row r="110" spans="1:18" x14ac:dyDescent="0.3">
      <c r="A110" t="s">
        <v>18</v>
      </c>
      <c r="B110" t="s">
        <v>76</v>
      </c>
      <c r="C110" t="s">
        <v>63</v>
      </c>
      <c r="D110" t="s">
        <v>93</v>
      </c>
      <c r="E110" s="14">
        <v>31845450</v>
      </c>
      <c r="F110" s="14">
        <v>32791678.405200001</v>
      </c>
      <c r="G110" s="14">
        <v>28572585.683459241</v>
      </c>
      <c r="H110" s="14">
        <v>26778494.790574186</v>
      </c>
      <c r="I110" s="14">
        <v>33510273.649739657</v>
      </c>
      <c r="J110" s="14">
        <v>31717608.050573181</v>
      </c>
      <c r="K110" s="14">
        <v>31752814.595509317</v>
      </c>
      <c r="L110" s="14">
        <v>33621986.77084747</v>
      </c>
      <c r="M110" s="14">
        <v>32741326.071358655</v>
      </c>
      <c r="N110" s="14">
        <v>33084002.29790812</v>
      </c>
      <c r="O110" s="14">
        <v>33120725.540458795</v>
      </c>
      <c r="P110" s="14">
        <v>29780337.832809664</v>
      </c>
      <c r="Q110" s="14">
        <f t="shared" si="1"/>
        <v>379317283.6884383</v>
      </c>
      <c r="R110" s="20">
        <f ca="1">SUM(OFFSET(E110,,,,List!$D$2))</f>
        <v>185216090.57954624</v>
      </c>
    </row>
    <row r="111" spans="1:18" x14ac:dyDescent="0.3">
      <c r="A111" t="s">
        <v>18</v>
      </c>
      <c r="B111" t="s">
        <v>76</v>
      </c>
      <c r="C111" t="s">
        <v>63</v>
      </c>
      <c r="D111" t="s">
        <v>90</v>
      </c>
      <c r="E111" s="14">
        <v>2184000</v>
      </c>
      <c r="F111" s="14">
        <v>2244989.1749999998</v>
      </c>
      <c r="G111" s="14">
        <v>2208394.4849323495</v>
      </c>
      <c r="H111" s="14">
        <v>1897805.6891383238</v>
      </c>
      <c r="I111" s="14">
        <v>2193713.1173893395</v>
      </c>
      <c r="J111" s="14">
        <v>1725544.9663175754</v>
      </c>
      <c r="K111" s="14">
        <v>1747090.5521532581</v>
      </c>
      <c r="L111" s="14">
        <v>1788333.8636249381</v>
      </c>
      <c r="M111" s="14">
        <v>2242817.1013224837</v>
      </c>
      <c r="N111" s="14">
        <v>2186219.6117706108</v>
      </c>
      <c r="O111" s="14">
        <v>2247798.9186623697</v>
      </c>
      <c r="P111" s="14">
        <v>2072639.1879256046</v>
      </c>
      <c r="Q111" s="14">
        <f t="shared" si="1"/>
        <v>24739346.668236852</v>
      </c>
      <c r="R111" s="20">
        <f ca="1">SUM(OFFSET(E111,,,,List!$D$2))</f>
        <v>12454447.432777587</v>
      </c>
    </row>
    <row r="112" spans="1:18" x14ac:dyDescent="0.3"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f t="shared" si="1"/>
        <v>0</v>
      </c>
      <c r="R112" s="20"/>
    </row>
    <row r="113" spans="1:18" x14ac:dyDescent="0.3">
      <c r="A113" t="s">
        <v>18</v>
      </c>
      <c r="B113" t="s">
        <v>76</v>
      </c>
      <c r="C113" t="s">
        <v>65</v>
      </c>
      <c r="D113" t="s">
        <v>68</v>
      </c>
      <c r="E113" s="14">
        <v>18239000</v>
      </c>
      <c r="F113" s="14">
        <v>17465365.060000002</v>
      </c>
      <c r="G113" s="14">
        <v>16372085.603339178</v>
      </c>
      <c r="H113" s="14">
        <v>14958100.098308107</v>
      </c>
      <c r="I113" s="14">
        <v>15930535.733422583</v>
      </c>
      <c r="J113" s="14">
        <v>15948218.628086681</v>
      </c>
      <c r="K113" s="14">
        <v>15806261.939256217</v>
      </c>
      <c r="L113" s="14">
        <v>14704951.857381908</v>
      </c>
      <c r="M113" s="14">
        <v>18241579.0907562</v>
      </c>
      <c r="N113" s="14">
        <v>16339529.638963051</v>
      </c>
      <c r="O113" s="14">
        <v>15395450.839399811</v>
      </c>
      <c r="P113" s="14">
        <v>16857465.395128254</v>
      </c>
      <c r="Q113" s="14">
        <f t="shared" si="1"/>
        <v>196258543.88404199</v>
      </c>
      <c r="R113" s="20">
        <f ca="1">SUM(OFFSET(E113,,,,List!$D$2))</f>
        <v>98913305.123156562</v>
      </c>
    </row>
    <row r="114" spans="1:18" x14ac:dyDescent="0.3">
      <c r="A114" t="s">
        <v>18</v>
      </c>
      <c r="B114" t="s">
        <v>76</v>
      </c>
      <c r="C114" t="s">
        <v>65</v>
      </c>
      <c r="D114" t="s">
        <v>107</v>
      </c>
      <c r="E114" s="14">
        <v>116545000.00000001</v>
      </c>
      <c r="F114" s="14">
        <v>97582196.140000001</v>
      </c>
      <c r="G114" s="14">
        <v>96628658.982305437</v>
      </c>
      <c r="H114" s="14">
        <v>119059589.90003176</v>
      </c>
      <c r="I114" s="14">
        <v>112806473.93527682</v>
      </c>
      <c r="J114" s="14">
        <v>96950789.71738106</v>
      </c>
      <c r="K114" s="14">
        <v>97058405.093967348</v>
      </c>
      <c r="L114" s="14">
        <v>90759581.247338906</v>
      </c>
      <c r="M114" s="14">
        <v>91929269.375259012</v>
      </c>
      <c r="N114" s="14">
        <v>111293678.25446068</v>
      </c>
      <c r="O114" s="14">
        <v>101775339.928324</v>
      </c>
      <c r="P114" s="14">
        <v>105105836.15213847</v>
      </c>
      <c r="Q114" s="14">
        <f t="shared" si="1"/>
        <v>1237494818.7264836</v>
      </c>
      <c r="R114" s="20">
        <f ca="1">SUM(OFFSET(E114,,,,List!$D$2))</f>
        <v>639572708.67499518</v>
      </c>
    </row>
    <row r="115" spans="1:18" x14ac:dyDescent="0.3">
      <c r="A115" t="s">
        <v>18</v>
      </c>
      <c r="B115" t="s">
        <v>76</v>
      </c>
      <c r="C115" t="s">
        <v>65</v>
      </c>
      <c r="D115" t="s">
        <v>109</v>
      </c>
      <c r="E115" s="14">
        <v>10346440</v>
      </c>
      <c r="F115" s="14">
        <v>9127280.0475999992</v>
      </c>
      <c r="G115" s="14">
        <v>9856084.1295671016</v>
      </c>
      <c r="H115" s="14">
        <v>9764242.87896185</v>
      </c>
      <c r="I115" s="14">
        <v>9466394.414181998</v>
      </c>
      <c r="J115" s="14">
        <v>11228068.806587061</v>
      </c>
      <c r="K115" s="14">
        <v>9590545.6197752338</v>
      </c>
      <c r="L115" s="14">
        <v>9497952.5111614279</v>
      </c>
      <c r="M115" s="14">
        <v>10542027.329584559</v>
      </c>
      <c r="N115" s="14">
        <v>9725985.5305148754</v>
      </c>
      <c r="O115" s="14">
        <v>10358278.057929518</v>
      </c>
      <c r="P115" s="14">
        <v>9643891.4443136528</v>
      </c>
      <c r="Q115" s="14">
        <f t="shared" si="1"/>
        <v>119147190.77017727</v>
      </c>
      <c r="R115" s="20">
        <f ca="1">SUM(OFFSET(E115,,,,List!$D$2))</f>
        <v>59788510.276898012</v>
      </c>
    </row>
    <row r="116" spans="1:18" x14ac:dyDescent="0.3">
      <c r="A116" t="s">
        <v>18</v>
      </c>
      <c r="B116" t="s">
        <v>76</v>
      </c>
      <c r="C116" t="s">
        <v>65</v>
      </c>
      <c r="D116" t="s">
        <v>69</v>
      </c>
      <c r="E116" s="14">
        <v>1030802499.9999999</v>
      </c>
      <c r="F116" s="14">
        <v>1013999791.8049999</v>
      </c>
      <c r="G116" s="14">
        <v>853423951.32319307</v>
      </c>
      <c r="H116" s="14">
        <v>962291831.0976876</v>
      </c>
      <c r="I116" s="14">
        <v>954356610.77758718</v>
      </c>
      <c r="J116" s="14">
        <v>793175502.85064542</v>
      </c>
      <c r="K116" s="14">
        <v>776009202.03020024</v>
      </c>
      <c r="L116" s="14">
        <v>867204359.71473908</v>
      </c>
      <c r="M116" s="14">
        <v>850080144.95914686</v>
      </c>
      <c r="N116" s="14">
        <v>995878837.56601787</v>
      </c>
      <c r="O116" s="14">
        <v>788523917.15988445</v>
      </c>
      <c r="P116" s="14">
        <v>771252071.15142775</v>
      </c>
      <c r="Q116" s="14">
        <f t="shared" si="1"/>
        <v>10656998720.435528</v>
      </c>
      <c r="R116" s="20">
        <f ca="1">SUM(OFFSET(E116,,,,List!$D$2))</f>
        <v>5608050187.8541126</v>
      </c>
    </row>
    <row r="117" spans="1:18" x14ac:dyDescent="0.3">
      <c r="A117" t="s">
        <v>18</v>
      </c>
      <c r="B117" t="s">
        <v>76</v>
      </c>
      <c r="C117" t="s">
        <v>65</v>
      </c>
      <c r="D117" t="s">
        <v>105</v>
      </c>
      <c r="E117" s="14">
        <v>4297995</v>
      </c>
      <c r="F117" s="14">
        <v>4637425.3346849997</v>
      </c>
      <c r="G117" s="14">
        <v>5169050.2133515673</v>
      </c>
      <c r="H117" s="14">
        <v>4072749.7039121557</v>
      </c>
      <c r="I117" s="14">
        <v>4077270.456083498</v>
      </c>
      <c r="J117" s="14">
        <v>5378366.7922876719</v>
      </c>
      <c r="K117" s="14">
        <v>4182475.8911621301</v>
      </c>
      <c r="L117" s="14">
        <v>5342185.5950982366</v>
      </c>
      <c r="M117" s="14">
        <v>4818122.0009989142</v>
      </c>
      <c r="N117" s="14">
        <v>4775235.4152558232</v>
      </c>
      <c r="O117" s="14">
        <v>4587382.9598367866</v>
      </c>
      <c r="P117" s="14">
        <v>4882526.0047067655</v>
      </c>
      <c r="Q117" s="14">
        <f t="shared" si="1"/>
        <v>56220785.367378548</v>
      </c>
      <c r="R117" s="20">
        <f ca="1">SUM(OFFSET(E117,,,,List!$D$2))</f>
        <v>27632857.500319891</v>
      </c>
    </row>
    <row r="118" spans="1:18" x14ac:dyDescent="0.3">
      <c r="A118" t="s">
        <v>18</v>
      </c>
      <c r="B118" t="s">
        <v>76</v>
      </c>
      <c r="C118" t="s">
        <v>65</v>
      </c>
      <c r="D118" t="s">
        <v>70</v>
      </c>
      <c r="E118" s="14">
        <v>920842000</v>
      </c>
      <c r="F118" s="14">
        <v>844324160.67999995</v>
      </c>
      <c r="G118" s="14">
        <v>991888331.19704878</v>
      </c>
      <c r="H118" s="14">
        <v>941181188.43191183</v>
      </c>
      <c r="I118" s="14">
        <v>942225899.55107117</v>
      </c>
      <c r="J118" s="14">
        <v>908656292.49041414</v>
      </c>
      <c r="K118" s="14">
        <v>857684049.49078822</v>
      </c>
      <c r="L118" s="14">
        <v>997405546.06422353</v>
      </c>
      <c r="M118" s="14">
        <v>816175570.64968121</v>
      </c>
      <c r="N118" s="14">
        <v>921389805.38839209</v>
      </c>
      <c r="O118" s="14">
        <v>948518563.58385551</v>
      </c>
      <c r="P118" s="14">
        <v>879878104.01956677</v>
      </c>
      <c r="Q118" s="14">
        <f t="shared" si="1"/>
        <v>10970169511.546951</v>
      </c>
      <c r="R118" s="20">
        <f ca="1">SUM(OFFSET(E118,,,,List!$D$2))</f>
        <v>5549117872.3504448</v>
      </c>
    </row>
    <row r="119" spans="1:18" x14ac:dyDescent="0.3">
      <c r="A119" t="s">
        <v>18</v>
      </c>
      <c r="B119" t="s">
        <v>76</v>
      </c>
      <c r="C119" t="s">
        <v>65</v>
      </c>
      <c r="D119" t="s">
        <v>110</v>
      </c>
      <c r="E119" s="14">
        <v>4524481</v>
      </c>
      <c r="F119" s="14">
        <v>4089745.58421</v>
      </c>
      <c r="G119" s="14">
        <v>4534530.9224330401</v>
      </c>
      <c r="H119" s="14">
        <v>4804004.8877816172</v>
      </c>
      <c r="I119" s="14">
        <v>4632847.8897866122</v>
      </c>
      <c r="J119" s="14">
        <v>3887077.6274580592</v>
      </c>
      <c r="K119" s="14">
        <v>3979833.0173432771</v>
      </c>
      <c r="L119" s="14">
        <v>4249867.3407920292</v>
      </c>
      <c r="M119" s="14">
        <v>3811398.7879631929</v>
      </c>
      <c r="N119" s="14">
        <v>4880456.2612553658</v>
      </c>
      <c r="O119" s="14">
        <v>4352869.1785011385</v>
      </c>
      <c r="P119" s="14">
        <v>4135369.186590842</v>
      </c>
      <c r="Q119" s="14">
        <f t="shared" si="1"/>
        <v>51882481.684115171</v>
      </c>
      <c r="R119" s="20">
        <f ca="1">SUM(OFFSET(E119,,,,List!$D$2))</f>
        <v>26472687.911669329</v>
      </c>
    </row>
    <row r="120" spans="1:18" x14ac:dyDescent="0.3">
      <c r="A120" t="s">
        <v>18</v>
      </c>
      <c r="B120" t="s">
        <v>76</v>
      </c>
      <c r="C120" t="s">
        <v>65</v>
      </c>
      <c r="D120" t="s">
        <v>104</v>
      </c>
      <c r="E120" s="14">
        <v>3111459</v>
      </c>
      <c r="F120" s="14">
        <v>3084374.359495</v>
      </c>
      <c r="G120" s="14">
        <v>2812647.6968626897</v>
      </c>
      <c r="H120" s="14">
        <v>2968800.6997087179</v>
      </c>
      <c r="I120" s="14">
        <v>2849535.4058674402</v>
      </c>
      <c r="J120" s="14">
        <v>3098091.800074873</v>
      </c>
      <c r="K120" s="14">
        <v>3132238.9065469457</v>
      </c>
      <c r="L120" s="14">
        <v>3443138.7987658805</v>
      </c>
      <c r="M120" s="14">
        <v>3231525.6401554788</v>
      </c>
      <c r="N120" s="14">
        <v>2865385.4754885025</v>
      </c>
      <c r="O120" s="14">
        <v>3084479.6272755857</v>
      </c>
      <c r="P120" s="14">
        <v>2655596.9237092007</v>
      </c>
      <c r="Q120" s="14">
        <f t="shared" si="1"/>
        <v>36337274.333950311</v>
      </c>
      <c r="R120" s="20">
        <f ca="1">SUM(OFFSET(E120,,,,List!$D$2))</f>
        <v>17924908.962008722</v>
      </c>
    </row>
    <row r="121" spans="1:18" x14ac:dyDescent="0.3">
      <c r="A121" t="s">
        <v>18</v>
      </c>
      <c r="B121" t="s">
        <v>76</v>
      </c>
      <c r="C121" t="s">
        <v>65</v>
      </c>
      <c r="D121" t="s">
        <v>106</v>
      </c>
      <c r="E121" s="14">
        <v>135486000</v>
      </c>
      <c r="F121" s="14">
        <v>141915851.93499997</v>
      </c>
      <c r="G121" s="14">
        <v>139558805.45930895</v>
      </c>
      <c r="H121" s="14">
        <v>132161622.99102451</v>
      </c>
      <c r="I121" s="14">
        <v>124747846.82725628</v>
      </c>
      <c r="J121" s="14">
        <v>127409272.83495644</v>
      </c>
      <c r="K121" s="14">
        <v>119973427.99149808</v>
      </c>
      <c r="L121" s="14">
        <v>123899438.44909187</v>
      </c>
      <c r="M121" s="14">
        <v>122771283.49081351</v>
      </c>
      <c r="N121" s="14">
        <v>112770853.66781917</v>
      </c>
      <c r="O121" s="14">
        <v>115433018.7382082</v>
      </c>
      <c r="P121" s="14">
        <v>113021343.90793052</v>
      </c>
      <c r="Q121" s="14">
        <f t="shared" si="1"/>
        <v>1509148766.292908</v>
      </c>
      <c r="R121" s="20">
        <f ca="1">SUM(OFFSET(E121,,,,List!$D$2))</f>
        <v>801279400.04754615</v>
      </c>
    </row>
    <row r="122" spans="1:18" x14ac:dyDescent="0.3">
      <c r="A122" t="s">
        <v>18</v>
      </c>
      <c r="B122" t="s">
        <v>76</v>
      </c>
      <c r="C122" t="s">
        <v>65</v>
      </c>
      <c r="D122" t="s">
        <v>108</v>
      </c>
      <c r="E122" s="14">
        <v>56212000</v>
      </c>
      <c r="F122" s="14">
        <v>53879740.200000003</v>
      </c>
      <c r="G122" s="14">
        <v>56336859.898805194</v>
      </c>
      <c r="H122" s="14">
        <v>65999290.632576764</v>
      </c>
      <c r="I122" s="14">
        <v>57062656.684472695</v>
      </c>
      <c r="J122" s="14">
        <v>59531301.337956354</v>
      </c>
      <c r="K122" s="14">
        <v>51771462.354444116</v>
      </c>
      <c r="L122" s="14">
        <v>53034252.600393765</v>
      </c>
      <c r="M122" s="14">
        <v>53093120.6207802</v>
      </c>
      <c r="N122" s="14">
        <v>62212063.186601527</v>
      </c>
      <c r="O122" s="14">
        <v>66513815.955740318</v>
      </c>
      <c r="P122" s="14">
        <v>68403673.008490756</v>
      </c>
      <c r="Q122" s="14">
        <f t="shared" si="1"/>
        <v>704050236.4802618</v>
      </c>
      <c r="R122" s="20">
        <f ca="1">SUM(OFFSET(E122,,,,List!$D$2))</f>
        <v>349021848.753811</v>
      </c>
    </row>
    <row r="123" spans="1:18" x14ac:dyDescent="0.3"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f t="shared" si="1"/>
        <v>0</v>
      </c>
      <c r="R123" s="20"/>
    </row>
    <row r="124" spans="1:18" x14ac:dyDescent="0.3">
      <c r="A124" t="s">
        <v>18</v>
      </c>
      <c r="B124" t="s">
        <v>76</v>
      </c>
      <c r="C124" t="s">
        <v>64</v>
      </c>
      <c r="D124" t="s">
        <v>116</v>
      </c>
      <c r="E124" s="14">
        <v>27183000</v>
      </c>
      <c r="F124" s="14">
        <v>25879194.055</v>
      </c>
      <c r="G124" s="14">
        <v>28845931.5023022</v>
      </c>
      <c r="H124" s="14">
        <v>25401900.890700243</v>
      </c>
      <c r="I124" s="14">
        <v>25162411.769102719</v>
      </c>
      <c r="J124" s="14">
        <v>23582447.873006865</v>
      </c>
      <c r="K124" s="14">
        <v>30583899.778143547</v>
      </c>
      <c r="L124" s="14">
        <v>26857761.321839727</v>
      </c>
      <c r="M124" s="14">
        <v>30651833.718073942</v>
      </c>
      <c r="N124" s="14">
        <v>28801637.948461469</v>
      </c>
      <c r="O124" s="14">
        <v>30180972.615490068</v>
      </c>
      <c r="P124" s="14">
        <v>24009715.545208033</v>
      </c>
      <c r="Q124" s="14">
        <f t="shared" si="1"/>
        <v>327140707.0173288</v>
      </c>
      <c r="R124" s="20">
        <f ca="1">SUM(OFFSET(E124,,,,List!$D$2))</f>
        <v>156054886.09011203</v>
      </c>
    </row>
    <row r="125" spans="1:18" x14ac:dyDescent="0.3">
      <c r="A125" t="s">
        <v>18</v>
      </c>
      <c r="B125" t="s">
        <v>76</v>
      </c>
      <c r="C125" t="s">
        <v>64</v>
      </c>
      <c r="D125" t="s">
        <v>120</v>
      </c>
      <c r="E125" s="14">
        <v>62985000</v>
      </c>
      <c r="F125" s="14">
        <v>53782131.975000001</v>
      </c>
      <c r="G125" s="14">
        <v>71170235.244501233</v>
      </c>
      <c r="H125" s="14">
        <v>57618945.922807872</v>
      </c>
      <c r="I125" s="14">
        <v>68847335.782352939</v>
      </c>
      <c r="J125" s="14">
        <v>63335343.650065556</v>
      </c>
      <c r="K125" s="14">
        <v>62162397.923055999</v>
      </c>
      <c r="L125" s="14">
        <v>54763630.402580515</v>
      </c>
      <c r="M125" s="14">
        <v>53578408.53159266</v>
      </c>
      <c r="N125" s="14">
        <v>70477680.277349859</v>
      </c>
      <c r="O125" s="14">
        <v>55570584.378041916</v>
      </c>
      <c r="P125" s="14">
        <v>68758982.583563715</v>
      </c>
      <c r="Q125" s="14">
        <f t="shared" si="1"/>
        <v>743050676.67091215</v>
      </c>
      <c r="R125" s="20">
        <f ca="1">SUM(OFFSET(E125,,,,List!$D$2))</f>
        <v>377738992.57472759</v>
      </c>
    </row>
    <row r="126" spans="1:18" x14ac:dyDescent="0.3">
      <c r="A126" t="s">
        <v>18</v>
      </c>
      <c r="B126" t="s">
        <v>76</v>
      </c>
      <c r="C126" t="s">
        <v>64</v>
      </c>
      <c r="D126" t="s">
        <v>117</v>
      </c>
      <c r="E126" s="14">
        <v>64311000</v>
      </c>
      <c r="F126" s="14">
        <v>57081289.979999997</v>
      </c>
      <c r="G126" s="14">
        <v>63124904.303818494</v>
      </c>
      <c r="H126" s="14">
        <v>71842706.087793037</v>
      </c>
      <c r="I126" s="14">
        <v>58603478.993115209</v>
      </c>
      <c r="J126" s="14">
        <v>69335534.101124406</v>
      </c>
      <c r="K126" s="14">
        <v>60735934.475979567</v>
      </c>
      <c r="L126" s="14">
        <v>65480532.237343892</v>
      </c>
      <c r="M126" s="14">
        <v>74917960.71785982</v>
      </c>
      <c r="N126" s="14">
        <v>62947368.281251103</v>
      </c>
      <c r="O126" s="14">
        <v>65028428.366214879</v>
      </c>
      <c r="P126" s="14">
        <v>62416048.687816784</v>
      </c>
      <c r="Q126" s="14">
        <f t="shared" si="1"/>
        <v>775825186.23231709</v>
      </c>
      <c r="R126" s="20">
        <f ca="1">SUM(OFFSET(E126,,,,List!$D$2))</f>
        <v>384298913.46585113</v>
      </c>
    </row>
    <row r="127" spans="1:18" x14ac:dyDescent="0.3">
      <c r="A127" t="s">
        <v>18</v>
      </c>
      <c r="B127" t="s">
        <v>76</v>
      </c>
      <c r="C127" t="s">
        <v>64</v>
      </c>
      <c r="D127" t="s">
        <v>115</v>
      </c>
      <c r="E127" s="14">
        <v>35256000</v>
      </c>
      <c r="F127" s="14">
        <v>29985246.719999999</v>
      </c>
      <c r="G127" s="14">
        <v>31894688.490350399</v>
      </c>
      <c r="H127" s="14">
        <v>27547530.003162473</v>
      </c>
      <c r="I127" s="14">
        <v>34472634.701832481</v>
      </c>
      <c r="J127" s="14">
        <v>34197163.877930135</v>
      </c>
      <c r="K127" s="14">
        <v>31722453.171681631</v>
      </c>
      <c r="L127" s="14">
        <v>33644259.060724109</v>
      </c>
      <c r="M127" s="14">
        <v>35570292.273605704</v>
      </c>
      <c r="N127" s="14">
        <v>32458467.749531228</v>
      </c>
      <c r="O127" s="14">
        <v>33125457.748708609</v>
      </c>
      <c r="P127" s="14">
        <v>30003919.672827795</v>
      </c>
      <c r="Q127" s="14">
        <f t="shared" si="1"/>
        <v>389878113.47035456</v>
      </c>
      <c r="R127" s="20">
        <f ca="1">SUM(OFFSET(E127,,,,List!$D$2))</f>
        <v>193353263.79327548</v>
      </c>
    </row>
    <row r="128" spans="1:18" x14ac:dyDescent="0.3">
      <c r="A128" t="s">
        <v>18</v>
      </c>
      <c r="B128" t="s">
        <v>76</v>
      </c>
      <c r="C128" t="s">
        <v>64</v>
      </c>
      <c r="D128" t="s">
        <v>119</v>
      </c>
      <c r="E128" s="14">
        <v>3804118.5</v>
      </c>
      <c r="F128" s="14">
        <v>3521691.7435699999</v>
      </c>
      <c r="G128" s="14">
        <v>4509489.4227277897</v>
      </c>
      <c r="H128" s="14">
        <v>4309290.6398057891</v>
      </c>
      <c r="I128" s="14">
        <v>4231901.1152270976</v>
      </c>
      <c r="J128" s="14">
        <v>4359994.599022232</v>
      </c>
      <c r="K128" s="14">
        <v>4488367.2362260278</v>
      </c>
      <c r="L128" s="14">
        <v>4081115.4409354646</v>
      </c>
      <c r="M128" s="14">
        <v>3755492.309048648</v>
      </c>
      <c r="N128" s="14">
        <v>4007550.6355454293</v>
      </c>
      <c r="O128" s="14">
        <v>3722473.3145111301</v>
      </c>
      <c r="P128" s="14">
        <v>3933638.8854396944</v>
      </c>
      <c r="Q128" s="14">
        <f t="shared" si="1"/>
        <v>48725123.842059299</v>
      </c>
      <c r="R128" s="20">
        <f ca="1">SUM(OFFSET(E128,,,,List!$D$2))</f>
        <v>24736486.020352907</v>
      </c>
    </row>
    <row r="129" spans="1:18" x14ac:dyDescent="0.3">
      <c r="A129" t="s">
        <v>18</v>
      </c>
      <c r="B129" t="s">
        <v>76</v>
      </c>
      <c r="C129" t="s">
        <v>64</v>
      </c>
      <c r="D129" t="s">
        <v>121</v>
      </c>
      <c r="E129" s="14">
        <v>796321.5</v>
      </c>
      <c r="F129" s="14">
        <v>747893.74159499991</v>
      </c>
      <c r="G129" s="14">
        <v>773407.10926294513</v>
      </c>
      <c r="H129" s="14">
        <v>881344.87503725849</v>
      </c>
      <c r="I129" s="14">
        <v>940045.24424985668</v>
      </c>
      <c r="J129" s="14">
        <v>825516.39865874918</v>
      </c>
      <c r="K129" s="14">
        <v>727260.79523790907</v>
      </c>
      <c r="L129" s="14">
        <v>827350.06218252634</v>
      </c>
      <c r="M129" s="14">
        <v>770289.63129894051</v>
      </c>
      <c r="N129" s="14">
        <v>895522.82259446976</v>
      </c>
      <c r="O129" s="14">
        <v>830108.19715513836</v>
      </c>
      <c r="P129" s="14">
        <v>806098.72873636102</v>
      </c>
      <c r="Q129" s="14">
        <f t="shared" si="1"/>
        <v>9821159.1060091536</v>
      </c>
      <c r="R129" s="20">
        <f ca="1">SUM(OFFSET(E129,,,,List!$D$2))</f>
        <v>4964528.8688038094</v>
      </c>
    </row>
    <row r="130" spans="1:18" x14ac:dyDescent="0.3">
      <c r="A130" t="s">
        <v>18</v>
      </c>
      <c r="B130" t="s">
        <v>76</v>
      </c>
      <c r="C130" t="s">
        <v>64</v>
      </c>
      <c r="D130" t="s">
        <v>114</v>
      </c>
      <c r="E130" s="14">
        <v>129363000.00000001</v>
      </c>
      <c r="F130" s="14">
        <v>122244540.98999999</v>
      </c>
      <c r="G130" s="14">
        <v>116321805.0824544</v>
      </c>
      <c r="H130" s="14">
        <v>116450922.28609592</v>
      </c>
      <c r="I130" s="14">
        <v>133581459.46960086</v>
      </c>
      <c r="J130" s="14">
        <v>111846687.36222103</v>
      </c>
      <c r="K130" s="14">
        <v>135095249.21256992</v>
      </c>
      <c r="L130" s="14">
        <v>104784573.19613373</v>
      </c>
      <c r="M130" s="14">
        <v>129296438.50781898</v>
      </c>
      <c r="N130" s="14">
        <v>133103352.57969178</v>
      </c>
      <c r="O130" s="14">
        <v>135696071.5634599</v>
      </c>
      <c r="P130" s="14">
        <v>122384409.1917976</v>
      </c>
      <c r="Q130" s="14">
        <f t="shared" si="1"/>
        <v>1490168509.4418442</v>
      </c>
      <c r="R130" s="20">
        <f ca="1">SUM(OFFSET(E130,,,,List!$D$2))</f>
        <v>729808415.19037223</v>
      </c>
    </row>
    <row r="131" spans="1:18" x14ac:dyDescent="0.3">
      <c r="A131" t="s">
        <v>18</v>
      </c>
      <c r="B131" t="s">
        <v>76</v>
      </c>
      <c r="C131" t="s">
        <v>64</v>
      </c>
      <c r="D131" t="s">
        <v>112</v>
      </c>
      <c r="E131" s="14">
        <v>31304000</v>
      </c>
      <c r="F131" s="14">
        <v>37533616.119999997</v>
      </c>
      <c r="G131" s="14">
        <v>40493746.661768399</v>
      </c>
      <c r="H131" s="14">
        <v>32138785.003689554</v>
      </c>
      <c r="I131" s="14">
        <v>35830647.584025875</v>
      </c>
      <c r="J131" s="14">
        <v>31478123.324944861</v>
      </c>
      <c r="K131" s="14">
        <v>36643097.723064594</v>
      </c>
      <c r="L131" s="14">
        <v>39618473.286460169</v>
      </c>
      <c r="M131" s="14">
        <v>34153776.209612563</v>
      </c>
      <c r="N131" s="14">
        <v>40809432.7530514</v>
      </c>
      <c r="O131" s="14">
        <v>39382488.656798013</v>
      </c>
      <c r="P131" s="14">
        <v>42005487.541958913</v>
      </c>
      <c r="Q131" s="14">
        <f t="shared" si="1"/>
        <v>441391674.86537433</v>
      </c>
      <c r="R131" s="20">
        <f ca="1">SUM(OFFSET(E131,,,,List!$D$2))</f>
        <v>208778918.69442868</v>
      </c>
    </row>
    <row r="132" spans="1:18" x14ac:dyDescent="0.3">
      <c r="A132" t="s">
        <v>18</v>
      </c>
      <c r="B132" t="s">
        <v>76</v>
      </c>
      <c r="C132" t="s">
        <v>64</v>
      </c>
      <c r="D132" t="s">
        <v>118</v>
      </c>
      <c r="E132" s="14">
        <v>7187700</v>
      </c>
      <c r="F132" s="14">
        <v>6824767.0920000002</v>
      </c>
      <c r="G132" s="14">
        <v>6461019.6169790691</v>
      </c>
      <c r="H132" s="14">
        <v>6914273.5107369451</v>
      </c>
      <c r="I132" s="14">
        <v>7815102.9806995224</v>
      </c>
      <c r="J132" s="14">
        <v>7078656.0550073264</v>
      </c>
      <c r="K132" s="14">
        <v>6489754.343167047</v>
      </c>
      <c r="L132" s="14">
        <v>6347602.6148445606</v>
      </c>
      <c r="M132" s="14">
        <v>8148902.1348050255</v>
      </c>
      <c r="N132" s="14">
        <v>8307634.5247283215</v>
      </c>
      <c r="O132" s="14">
        <v>8466709.2602949254</v>
      </c>
      <c r="P132" s="14">
        <v>6525852.5288400473</v>
      </c>
      <c r="Q132" s="14">
        <f t="shared" ref="Q132:Q195" si="2">SUM(E132:P132)</f>
        <v>86567974.662102789</v>
      </c>
      <c r="R132" s="20">
        <f ca="1">SUM(OFFSET(E132,,,,List!$D$2))</f>
        <v>42281519.25542286</v>
      </c>
    </row>
    <row r="133" spans="1:18" x14ac:dyDescent="0.3">
      <c r="A133" t="s">
        <v>18</v>
      </c>
      <c r="B133" t="s">
        <v>76</v>
      </c>
      <c r="C133" t="s">
        <v>64</v>
      </c>
      <c r="D133" t="s">
        <v>113</v>
      </c>
      <c r="E133" s="14">
        <v>11862174.999999998</v>
      </c>
      <c r="F133" s="14">
        <v>10509152.225</v>
      </c>
      <c r="G133" s="14">
        <v>9047902.9502139837</v>
      </c>
      <c r="H133" s="14">
        <v>9373920.9872267004</v>
      </c>
      <c r="I133" s="14">
        <v>10755070.292486485</v>
      </c>
      <c r="J133" s="14">
        <v>11400361.857011801</v>
      </c>
      <c r="K133" s="14">
        <v>8982466.4998815916</v>
      </c>
      <c r="L133" s="14">
        <v>11425684.706720209</v>
      </c>
      <c r="M133" s="14">
        <v>10591080.756245062</v>
      </c>
      <c r="N133" s="14">
        <v>9436524.8017371986</v>
      </c>
      <c r="O133" s="14">
        <v>11569920.545226032</v>
      </c>
      <c r="P133" s="14">
        <v>12220346.450078821</v>
      </c>
      <c r="Q133" s="14">
        <f t="shared" si="2"/>
        <v>127174607.07182787</v>
      </c>
      <c r="R133" s="20">
        <f ca="1">SUM(OFFSET(E133,,,,List!$D$2))</f>
        <v>62948583.311938964</v>
      </c>
    </row>
    <row r="134" spans="1:18" x14ac:dyDescent="0.3"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4">
        <f t="shared" si="2"/>
        <v>0</v>
      </c>
      <c r="R134" s="20"/>
    </row>
    <row r="135" spans="1:18" x14ac:dyDescent="0.3">
      <c r="A135" t="s">
        <v>18</v>
      </c>
      <c r="B135" t="s">
        <v>77</v>
      </c>
      <c r="C135" t="s">
        <v>87</v>
      </c>
      <c r="D135" t="s">
        <v>103</v>
      </c>
      <c r="E135" s="14">
        <v>34186980.960000001</v>
      </c>
      <c r="F135" s="14">
        <v>32352279.648479998</v>
      </c>
      <c r="G135" s="14">
        <v>33179736.777371712</v>
      </c>
      <c r="H135" s="14">
        <v>39360320.848797992</v>
      </c>
      <c r="I135" s="14">
        <v>41353558.067704111</v>
      </c>
      <c r="J135" s="14">
        <v>37599573.963113636</v>
      </c>
      <c r="K135" s="14">
        <v>36521463.730089657</v>
      </c>
      <c r="L135" s="14">
        <v>39290943.990211412</v>
      </c>
      <c r="M135" s="14">
        <v>40141477.365999512</v>
      </c>
      <c r="N135" s="14">
        <v>37901274.148381613</v>
      </c>
      <c r="O135" s="14">
        <v>36814513.124331087</v>
      </c>
      <c r="P135" s="14">
        <v>37276438.383743748</v>
      </c>
      <c r="Q135" s="14">
        <f t="shared" si="2"/>
        <v>445978561.00822449</v>
      </c>
      <c r="R135" s="20">
        <f ca="1">SUM(OFFSET(E135,,,,List!$D$2))</f>
        <v>218032450.26546746</v>
      </c>
    </row>
    <row r="136" spans="1:18" x14ac:dyDescent="0.3">
      <c r="A136" t="s">
        <v>18</v>
      </c>
      <c r="B136" t="s">
        <v>77</v>
      </c>
      <c r="C136" t="s">
        <v>87</v>
      </c>
      <c r="D136" t="s">
        <v>98</v>
      </c>
      <c r="E136" s="14">
        <v>157730311.19999999</v>
      </c>
      <c r="F136" s="14">
        <v>206537088.17699999</v>
      </c>
      <c r="G136" s="14">
        <v>196152762.57839641</v>
      </c>
      <c r="H136" s="14">
        <v>167694415.90486649</v>
      </c>
      <c r="I136" s="14">
        <v>160802716.3609052</v>
      </c>
      <c r="J136" s="14">
        <v>191900877.64184788</v>
      </c>
      <c r="K136" s="14">
        <v>170516602.48424873</v>
      </c>
      <c r="L136" s="14">
        <v>201757420.86705443</v>
      </c>
      <c r="M136" s="14">
        <v>173020620.65166584</v>
      </c>
      <c r="N136" s="14">
        <v>156942451.81889841</v>
      </c>
      <c r="O136" s="14">
        <v>191999015.76588723</v>
      </c>
      <c r="P136" s="14">
        <v>161235287.75402737</v>
      </c>
      <c r="Q136" s="14">
        <f t="shared" si="2"/>
        <v>2136289571.204798</v>
      </c>
      <c r="R136" s="20">
        <f ca="1">SUM(OFFSET(E136,,,,List!$D$2))</f>
        <v>1080818171.8630159</v>
      </c>
    </row>
    <row r="137" spans="1:18" x14ac:dyDescent="0.3">
      <c r="A137" t="s">
        <v>18</v>
      </c>
      <c r="B137" t="s">
        <v>77</v>
      </c>
      <c r="C137" t="s">
        <v>87</v>
      </c>
      <c r="D137" t="s">
        <v>67</v>
      </c>
      <c r="E137" s="14">
        <v>30600000</v>
      </c>
      <c r="F137" s="14">
        <v>27595080</v>
      </c>
      <c r="G137" s="14">
        <v>32565873.743999999</v>
      </c>
      <c r="H137" s="14">
        <v>31707486.468143996</v>
      </c>
      <c r="I137" s="14">
        <v>35163910.332846135</v>
      </c>
      <c r="J137" s="14">
        <v>26271142.482881628</v>
      </c>
      <c r="K137" s="14">
        <v>30039969.676249377</v>
      </c>
      <c r="L137" s="14">
        <v>28238190.876492482</v>
      </c>
      <c r="M137" s="14">
        <v>30782110.53369562</v>
      </c>
      <c r="N137" s="14">
        <v>31778331.565513406</v>
      </c>
      <c r="O137" s="14">
        <v>26534906.857203692</v>
      </c>
      <c r="P137" s="14">
        <v>32843971.181722362</v>
      </c>
      <c r="Q137" s="14">
        <f t="shared" si="2"/>
        <v>364120973.71874875</v>
      </c>
      <c r="R137" s="20">
        <f ca="1">SUM(OFFSET(E137,,,,List!$D$2))</f>
        <v>183903493.02787176</v>
      </c>
    </row>
    <row r="138" spans="1:18" x14ac:dyDescent="0.3">
      <c r="A138" t="s">
        <v>18</v>
      </c>
      <c r="B138" t="s">
        <v>77</v>
      </c>
      <c r="C138" t="s">
        <v>87</v>
      </c>
      <c r="D138" t="s">
        <v>99</v>
      </c>
      <c r="E138" s="14">
        <v>14535000</v>
      </c>
      <c r="F138" s="14">
        <v>13797540</v>
      </c>
      <c r="G138" s="14">
        <v>13517909.855999999</v>
      </c>
      <c r="H138" s="14">
        <v>16161582.908519998</v>
      </c>
      <c r="I138" s="14">
        <v>16810816.78193083</v>
      </c>
      <c r="J138" s="14">
        <v>13135571.241440814</v>
      </c>
      <c r="K138" s="14">
        <v>15484520.451674936</v>
      </c>
      <c r="L138" s="14">
        <v>15980954.177355636</v>
      </c>
      <c r="M138" s="14">
        <v>14769194.447985271</v>
      </c>
      <c r="N138" s="14">
        <v>16200718.053006833</v>
      </c>
      <c r="O138" s="14">
        <v>14828330.302555004</v>
      </c>
      <c r="P138" s="14">
        <v>15483586.414240541</v>
      </c>
      <c r="Q138" s="14">
        <f t="shared" si="2"/>
        <v>180705724.63470986</v>
      </c>
      <c r="R138" s="20">
        <f ca="1">SUM(OFFSET(E138,,,,List!$D$2))</f>
        <v>87958420.787891641</v>
      </c>
    </row>
    <row r="139" spans="1:18" x14ac:dyDescent="0.3">
      <c r="A139" t="s">
        <v>18</v>
      </c>
      <c r="B139" t="s">
        <v>77</v>
      </c>
      <c r="C139" t="s">
        <v>87</v>
      </c>
      <c r="D139" t="s">
        <v>97</v>
      </c>
      <c r="E139" s="14">
        <v>43732500</v>
      </c>
      <c r="F139" s="14">
        <v>42567966</v>
      </c>
      <c r="G139" s="14">
        <v>45162107.928000003</v>
      </c>
      <c r="H139" s="14">
        <v>41481396.131868005</v>
      </c>
      <c r="I139" s="14">
        <v>41984200.933466405</v>
      </c>
      <c r="J139" s="14">
        <v>37861352.401800007</v>
      </c>
      <c r="K139" s="14">
        <v>41730782.617263965</v>
      </c>
      <c r="L139" s="14">
        <v>38012949.256816812</v>
      </c>
      <c r="M139" s="14">
        <v>36396131.81509354</v>
      </c>
      <c r="N139" s="14">
        <v>37317038.592182413</v>
      </c>
      <c r="O139" s="14">
        <v>38241483.41185239</v>
      </c>
      <c r="P139" s="14">
        <v>47258825.200367182</v>
      </c>
      <c r="Q139" s="14">
        <f t="shared" si="2"/>
        <v>491746734.28871071</v>
      </c>
      <c r="R139" s="20">
        <f ca="1">SUM(OFFSET(E139,,,,List!$D$2))</f>
        <v>252789523.39513442</v>
      </c>
    </row>
    <row r="140" spans="1:18" x14ac:dyDescent="0.3">
      <c r="A140" t="s">
        <v>18</v>
      </c>
      <c r="B140" t="s">
        <v>77</v>
      </c>
      <c r="C140" t="s">
        <v>87</v>
      </c>
      <c r="D140" t="s">
        <v>101</v>
      </c>
      <c r="E140" s="14">
        <v>9817500</v>
      </c>
      <c r="F140" s="14">
        <v>10680318</v>
      </c>
      <c r="G140" s="14">
        <v>10795553.01</v>
      </c>
      <c r="H140" s="14">
        <v>10158709.256784001</v>
      </c>
      <c r="I140" s="14">
        <v>8765272.9703951292</v>
      </c>
      <c r="J140" s="14">
        <v>10577139.718598098</v>
      </c>
      <c r="K140" s="14">
        <v>9746645.3731931727</v>
      </c>
      <c r="L140" s="14">
        <v>9766138.663939558</v>
      </c>
      <c r="M140" s="14">
        <v>9310638.3713029977</v>
      </c>
      <c r="N140" s="14">
        <v>8662883.9588994887</v>
      </c>
      <c r="O140" s="14">
        <v>8966370.487042034</v>
      </c>
      <c r="P140" s="14">
        <v>10800279.412402352</v>
      </c>
      <c r="Q140" s="14">
        <f t="shared" si="2"/>
        <v>118047449.22255683</v>
      </c>
      <c r="R140" s="20">
        <f ca="1">SUM(OFFSET(E140,,,,List!$D$2))</f>
        <v>60794492.955777228</v>
      </c>
    </row>
    <row r="141" spans="1:18" x14ac:dyDescent="0.3">
      <c r="A141" t="s">
        <v>18</v>
      </c>
      <c r="B141" t="s">
        <v>77</v>
      </c>
      <c r="C141" t="s">
        <v>87</v>
      </c>
      <c r="D141" t="s">
        <v>96</v>
      </c>
      <c r="E141" s="14">
        <v>111605000</v>
      </c>
      <c r="F141" s="14">
        <v>98541690</v>
      </c>
      <c r="G141" s="14">
        <v>96519924.540000007</v>
      </c>
      <c r="H141" s="14">
        <v>108941040.34632</v>
      </c>
      <c r="I141" s="14">
        <v>94678657.207102805</v>
      </c>
      <c r="J141" s="14">
        <v>121654277.44523947</v>
      </c>
      <c r="K141" s="14">
        <v>120779259.52306452</v>
      </c>
      <c r="L141" s="14">
        <v>108694623.61189567</v>
      </c>
      <c r="M141" s="14">
        <v>117894446.90935612</v>
      </c>
      <c r="N141" s="14">
        <v>99004388.101708442</v>
      </c>
      <c r="O141" s="14">
        <v>110475396.52312911</v>
      </c>
      <c r="P141" s="14">
        <v>109566792.7517246</v>
      </c>
      <c r="Q141" s="14">
        <f t="shared" si="2"/>
        <v>1298355496.9595408</v>
      </c>
      <c r="R141" s="20">
        <f ca="1">SUM(OFFSET(E141,,,,List!$D$2))</f>
        <v>631940589.5386622</v>
      </c>
    </row>
    <row r="142" spans="1:18" x14ac:dyDescent="0.3">
      <c r="A142" t="s">
        <v>18</v>
      </c>
      <c r="B142" t="s">
        <v>77</v>
      </c>
      <c r="C142" t="s">
        <v>87</v>
      </c>
      <c r="D142" t="s">
        <v>102</v>
      </c>
      <c r="E142" s="14">
        <v>3361749.9999999995</v>
      </c>
      <c r="F142" s="14">
        <v>3249235.5000000005</v>
      </c>
      <c r="G142" s="14">
        <v>2986911.9</v>
      </c>
      <c r="H142" s="14">
        <v>2693597.15142</v>
      </c>
      <c r="I142" s="14">
        <v>3238781.2148674079</v>
      </c>
      <c r="J142" s="14">
        <v>3215210.0849147616</v>
      </c>
      <c r="K142" s="14">
        <v>2619464.7097416767</v>
      </c>
      <c r="L142" s="14">
        <v>2594534.6318144803</v>
      </c>
      <c r="M142" s="14">
        <v>2871787.809330469</v>
      </c>
      <c r="N142" s="14">
        <v>3331878.4457305721</v>
      </c>
      <c r="O142" s="14">
        <v>3247491.0516414321</v>
      </c>
      <c r="P142" s="14">
        <v>3041108.4427520698</v>
      </c>
      <c r="Q142" s="14">
        <f t="shared" si="2"/>
        <v>36451750.942212865</v>
      </c>
      <c r="R142" s="20">
        <f ca="1">SUM(OFFSET(E142,,,,List!$D$2))</f>
        <v>18745485.851202168</v>
      </c>
    </row>
    <row r="143" spans="1:18" x14ac:dyDescent="0.3">
      <c r="A143" t="s">
        <v>18</v>
      </c>
      <c r="B143" t="s">
        <v>77</v>
      </c>
      <c r="C143" t="s">
        <v>87</v>
      </c>
      <c r="D143" t="s">
        <v>66</v>
      </c>
      <c r="E143" s="14">
        <v>313123000</v>
      </c>
      <c r="F143" s="14">
        <v>316525788</v>
      </c>
      <c r="G143" s="14">
        <v>319940934.65999997</v>
      </c>
      <c r="H143" s="14">
        <v>264827631.04595995</v>
      </c>
      <c r="I143" s="14">
        <v>259770817.12261924</v>
      </c>
      <c r="J143" s="14">
        <v>279882106.19017684</v>
      </c>
      <c r="K143" s="14">
        <v>243984427.25022477</v>
      </c>
      <c r="L143" s="14">
        <v>297862919.39196402</v>
      </c>
      <c r="M143" s="14">
        <v>250592636.08996761</v>
      </c>
      <c r="N143" s="14">
        <v>313161956.97975713</v>
      </c>
      <c r="O143" s="14">
        <v>274211380.60081536</v>
      </c>
      <c r="P143" s="14">
        <v>263429502.1924493</v>
      </c>
      <c r="Q143" s="14">
        <f t="shared" si="2"/>
        <v>3397313099.5239344</v>
      </c>
      <c r="R143" s="20">
        <f ca="1">SUM(OFFSET(E143,,,,List!$D$2))</f>
        <v>1754070277.0187559</v>
      </c>
    </row>
    <row r="144" spans="1:18" x14ac:dyDescent="0.3">
      <c r="A144" t="s">
        <v>18</v>
      </c>
      <c r="B144" t="s">
        <v>77</v>
      </c>
      <c r="C144" t="s">
        <v>87</v>
      </c>
      <c r="D144" t="s">
        <v>100</v>
      </c>
      <c r="E144" s="14">
        <v>30464000.000000004</v>
      </c>
      <c r="F144" s="14">
        <v>24528960</v>
      </c>
      <c r="G144" s="14">
        <v>28128176.064000003</v>
      </c>
      <c r="H144" s="14">
        <v>30099879.279360004</v>
      </c>
      <c r="I144" s="14">
        <v>28240801.280960258</v>
      </c>
      <c r="J144" s="14">
        <v>28022551.981740411</v>
      </c>
      <c r="K144" s="14">
        <v>31381961.448727876</v>
      </c>
      <c r="L144" s="14">
        <v>26755599.658312783</v>
      </c>
      <c r="M144" s="14">
        <v>27361876.029951666</v>
      </c>
      <c r="N144" s="14">
        <v>24924181.620010518</v>
      </c>
      <c r="O144" s="14">
        <v>26083986.871395007</v>
      </c>
      <c r="P144" s="14">
        <v>23911801.24129628</v>
      </c>
      <c r="Q144" s="14">
        <f t="shared" si="2"/>
        <v>329903775.4757548</v>
      </c>
      <c r="R144" s="20">
        <f ca="1">SUM(OFFSET(E144,,,,List!$D$2))</f>
        <v>169484368.60606068</v>
      </c>
    </row>
    <row r="145" spans="1:18" x14ac:dyDescent="0.3"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f t="shared" si="2"/>
        <v>0</v>
      </c>
      <c r="R145" s="20"/>
    </row>
    <row r="146" spans="1:18" x14ac:dyDescent="0.3">
      <c r="A146" t="s">
        <v>18</v>
      </c>
      <c r="B146" t="s">
        <v>77</v>
      </c>
      <c r="C146" t="s">
        <v>63</v>
      </c>
      <c r="D146" t="s">
        <v>88</v>
      </c>
      <c r="E146" s="14">
        <v>52003000</v>
      </c>
      <c r="F146" s="14">
        <v>52673386.5</v>
      </c>
      <c r="G146" s="14">
        <v>55048786.317000002</v>
      </c>
      <c r="H146" s="14">
        <v>63688608.202464007</v>
      </c>
      <c r="I146" s="14">
        <v>51280702.56873396</v>
      </c>
      <c r="J146" s="14">
        <v>61088991.613380484</v>
      </c>
      <c r="K146" s="14">
        <v>65215638.635637619</v>
      </c>
      <c r="L146" s="14">
        <v>54455058.260757416</v>
      </c>
      <c r="M146" s="14">
        <v>49969107.882350177</v>
      </c>
      <c r="N146" s="14">
        <v>57550627.698982619</v>
      </c>
      <c r="O146" s="14">
        <v>64008959.139362454</v>
      </c>
      <c r="P146" s="14">
        <v>52002954.371060416</v>
      </c>
      <c r="Q146" s="14">
        <f t="shared" si="2"/>
        <v>678985821.18972909</v>
      </c>
      <c r="R146" s="20">
        <f ca="1">SUM(OFFSET(E146,,,,List!$D$2))</f>
        <v>335783475.20157844</v>
      </c>
    </row>
    <row r="147" spans="1:18" x14ac:dyDescent="0.3">
      <c r="A147" t="s">
        <v>18</v>
      </c>
      <c r="B147" t="s">
        <v>77</v>
      </c>
      <c r="C147" t="s">
        <v>63</v>
      </c>
      <c r="D147" t="s">
        <v>71</v>
      </c>
      <c r="E147" s="14">
        <v>57460000</v>
      </c>
      <c r="F147" s="14">
        <v>55360500</v>
      </c>
      <c r="G147" s="14">
        <v>62127767.520000003</v>
      </c>
      <c r="H147" s="14">
        <v>60028736.517360009</v>
      </c>
      <c r="I147" s="14">
        <v>61819593.823461249</v>
      </c>
      <c r="J147" s="14">
        <v>59152997.289887078</v>
      </c>
      <c r="K147" s="14">
        <v>55357160.614737906</v>
      </c>
      <c r="L147" s="14">
        <v>63872098.411113948</v>
      </c>
      <c r="M147" s="14">
        <v>57263017.070258684</v>
      </c>
      <c r="N147" s="14">
        <v>59627642.833983496</v>
      </c>
      <c r="O147" s="14">
        <v>48473898.474434204</v>
      </c>
      <c r="P147" s="14">
        <v>50829955.400284611</v>
      </c>
      <c r="Q147" s="14">
        <f t="shared" si="2"/>
        <v>691373367.95552123</v>
      </c>
      <c r="R147" s="20">
        <f ca="1">SUM(OFFSET(E147,,,,List!$D$2))</f>
        <v>355949595.15070832</v>
      </c>
    </row>
    <row r="148" spans="1:18" x14ac:dyDescent="0.3">
      <c r="A148" t="s">
        <v>18</v>
      </c>
      <c r="B148" t="s">
        <v>77</v>
      </c>
      <c r="C148" t="s">
        <v>63</v>
      </c>
      <c r="D148" t="s">
        <v>72</v>
      </c>
      <c r="E148" s="14">
        <v>74062200</v>
      </c>
      <c r="F148" s="14">
        <v>79811103.599999994</v>
      </c>
      <c r="G148" s="14">
        <v>68045266.695600003</v>
      </c>
      <c r="H148" s="14">
        <v>64666854.279043205</v>
      </c>
      <c r="I148" s="14">
        <v>65500494.378770865</v>
      </c>
      <c r="J148" s="14">
        <v>62102920.347768813</v>
      </c>
      <c r="K148" s="14">
        <v>68591264.094102755</v>
      </c>
      <c r="L148" s="14">
        <v>68019905.93546322</v>
      </c>
      <c r="M148" s="14">
        <v>74545565.66114673</v>
      </c>
      <c r="N148" s="14">
        <v>78962922.894895822</v>
      </c>
      <c r="O148" s="14">
        <v>75556846.545159236</v>
      </c>
      <c r="P148" s="14">
        <v>70708377.958365142</v>
      </c>
      <c r="Q148" s="14">
        <f t="shared" si="2"/>
        <v>850573722.39031577</v>
      </c>
      <c r="R148" s="20">
        <f ca="1">SUM(OFFSET(E148,,,,List!$D$2))</f>
        <v>414188839.30118287</v>
      </c>
    </row>
    <row r="149" spans="1:18" x14ac:dyDescent="0.3">
      <c r="A149" t="s">
        <v>18</v>
      </c>
      <c r="B149" t="s">
        <v>77</v>
      </c>
      <c r="C149" t="s">
        <v>63</v>
      </c>
      <c r="D149" t="s">
        <v>94</v>
      </c>
      <c r="E149" s="14">
        <v>9710400</v>
      </c>
      <c r="F149" s="14">
        <v>9920601.5999999996</v>
      </c>
      <c r="G149" s="14">
        <v>9366955.7183999997</v>
      </c>
      <c r="H149" s="14">
        <v>9673006.6593216006</v>
      </c>
      <c r="I149" s="14">
        <v>9884280.4483360909</v>
      </c>
      <c r="J149" s="14">
        <v>8461711.7748784777</v>
      </c>
      <c r="K149" s="14">
        <v>9634812.7254866287</v>
      </c>
      <c r="L149" s="14">
        <v>8881755.7628625929</v>
      </c>
      <c r="M149" s="14">
        <v>8222381.9382935548</v>
      </c>
      <c r="N149" s="14">
        <v>10662011.026337832</v>
      </c>
      <c r="O149" s="14">
        <v>9517880.3158388138</v>
      </c>
      <c r="P149" s="14">
        <v>10607386.248319222</v>
      </c>
      <c r="Q149" s="14">
        <f t="shared" si="2"/>
        <v>114543184.21807483</v>
      </c>
      <c r="R149" s="20">
        <f ca="1">SUM(OFFSET(E149,,,,List!$D$2))</f>
        <v>57016956.200936176</v>
      </c>
    </row>
    <row r="150" spans="1:18" x14ac:dyDescent="0.3">
      <c r="A150" t="s">
        <v>18</v>
      </c>
      <c r="B150" t="s">
        <v>77</v>
      </c>
      <c r="C150" t="s">
        <v>63</v>
      </c>
      <c r="D150" t="s">
        <v>91</v>
      </c>
      <c r="E150" s="14">
        <v>4610400</v>
      </c>
      <c r="F150" s="14">
        <v>4537857.6000000006</v>
      </c>
      <c r="G150" s="14">
        <v>3850556.1407999997</v>
      </c>
      <c r="H150" s="14">
        <v>3858257.2530815997</v>
      </c>
      <c r="I150" s="14">
        <v>4400629.7141690496</v>
      </c>
      <c r="J150" s="14">
        <v>3750076.8093211427</v>
      </c>
      <c r="K150" s="14">
        <v>4294373.671931183</v>
      </c>
      <c r="L150" s="14">
        <v>4137463.8646875434</v>
      </c>
      <c r="M150" s="14">
        <v>4518855.2837344417</v>
      </c>
      <c r="N150" s="14">
        <v>4154030.2700017523</v>
      </c>
      <c r="O150" s="14">
        <v>4245585.0971525908</v>
      </c>
      <c r="P150" s="14">
        <v>4128956.3771308111</v>
      </c>
      <c r="Q150" s="14">
        <f t="shared" si="2"/>
        <v>50487042.082010128</v>
      </c>
      <c r="R150" s="20">
        <f ca="1">SUM(OFFSET(E150,,,,List!$D$2))</f>
        <v>25007777.517371796</v>
      </c>
    </row>
    <row r="151" spans="1:18" x14ac:dyDescent="0.3">
      <c r="A151" t="s">
        <v>18</v>
      </c>
      <c r="B151" t="s">
        <v>77</v>
      </c>
      <c r="C151" t="s">
        <v>63</v>
      </c>
      <c r="D151" t="s">
        <v>92</v>
      </c>
      <c r="E151" s="14">
        <v>52540200</v>
      </c>
      <c r="F151" s="14">
        <v>48516238.799999997</v>
      </c>
      <c r="G151" s="14">
        <v>53784895.8816</v>
      </c>
      <c r="H151" s="14">
        <v>45083120.322909601</v>
      </c>
      <c r="I151" s="14">
        <v>52961784.246927045</v>
      </c>
      <c r="J151" s="14">
        <v>45783904.78193175</v>
      </c>
      <c r="K151" s="14">
        <v>47439409.157114789</v>
      </c>
      <c r="L151" s="14">
        <v>59026093.859598666</v>
      </c>
      <c r="M151" s="14">
        <v>57050547.95714733</v>
      </c>
      <c r="N151" s="14">
        <v>50346846.872421242</v>
      </c>
      <c r="O151" s="14">
        <v>51498530.994627871</v>
      </c>
      <c r="P151" s="14">
        <v>58973174.921848156</v>
      </c>
      <c r="Q151" s="14">
        <f t="shared" si="2"/>
        <v>623004747.79612648</v>
      </c>
      <c r="R151" s="20">
        <f ca="1">SUM(OFFSET(E151,,,,List!$D$2))</f>
        <v>298670144.03336841</v>
      </c>
    </row>
    <row r="152" spans="1:18" x14ac:dyDescent="0.3">
      <c r="A152" t="s">
        <v>18</v>
      </c>
      <c r="B152" t="s">
        <v>77</v>
      </c>
      <c r="C152" t="s">
        <v>63</v>
      </c>
      <c r="D152" t="s">
        <v>95</v>
      </c>
      <c r="E152" s="14">
        <v>10068250</v>
      </c>
      <c r="F152" s="14">
        <v>7895259</v>
      </c>
      <c r="G152" s="14">
        <v>9581159.9717999995</v>
      </c>
      <c r="H152" s="14">
        <v>8807635.1300399993</v>
      </c>
      <c r="I152" s="14">
        <v>7854472.8562670713</v>
      </c>
      <c r="J152" s="14">
        <v>8135468.8290126259</v>
      </c>
      <c r="K152" s="14">
        <v>8328951.5007287078</v>
      </c>
      <c r="L152" s="14">
        <v>9322223.2701241225</v>
      </c>
      <c r="M152" s="14">
        <v>8184379.3326963997</v>
      </c>
      <c r="N152" s="14">
        <v>10250935.11420224</v>
      </c>
      <c r="O152" s="14">
        <v>10271436.984430647</v>
      </c>
      <c r="P152" s="14">
        <v>7786106.5015718015</v>
      </c>
      <c r="Q152" s="14">
        <f t="shared" si="2"/>
        <v>106486278.49087361</v>
      </c>
      <c r="R152" s="20">
        <f ca="1">SUM(OFFSET(E152,,,,List!$D$2))</f>
        <v>52342245.787119694</v>
      </c>
    </row>
    <row r="153" spans="1:18" x14ac:dyDescent="0.3">
      <c r="A153" t="s">
        <v>18</v>
      </c>
      <c r="B153" t="s">
        <v>77</v>
      </c>
      <c r="C153" t="s">
        <v>63</v>
      </c>
      <c r="D153" t="s">
        <v>89</v>
      </c>
      <c r="E153" s="14">
        <v>4099550</v>
      </c>
      <c r="F153" s="14">
        <v>4378589.7</v>
      </c>
      <c r="G153" s="14">
        <v>5020572.2022000002</v>
      </c>
      <c r="H153" s="14">
        <v>4124196.5273963995</v>
      </c>
      <c r="I153" s="14">
        <v>5086086.0559399296</v>
      </c>
      <c r="J153" s="14">
        <v>4277216.7271149112</v>
      </c>
      <c r="K153" s="14">
        <v>5152044.0547267329</v>
      </c>
      <c r="L153" s="14">
        <v>4842556.664961379</v>
      </c>
      <c r="M153" s="14">
        <v>5035345.2416230487</v>
      </c>
      <c r="N153" s="14">
        <v>4265669.8335080482</v>
      </c>
      <c r="O153" s="14">
        <v>5009547.6115707746</v>
      </c>
      <c r="P153" s="14">
        <v>4513004.9290440707</v>
      </c>
      <c r="Q153" s="14">
        <f t="shared" si="2"/>
        <v>55804379.548085302</v>
      </c>
      <c r="R153" s="20">
        <f ca="1">SUM(OFFSET(E153,,,,List!$D$2))</f>
        <v>26986211.212651242</v>
      </c>
    </row>
    <row r="154" spans="1:18" x14ac:dyDescent="0.3">
      <c r="A154" t="s">
        <v>18</v>
      </c>
      <c r="B154" t="s">
        <v>77</v>
      </c>
      <c r="C154" t="s">
        <v>63</v>
      </c>
      <c r="D154" t="s">
        <v>93</v>
      </c>
      <c r="E154" s="14">
        <v>34901680</v>
      </c>
      <c r="F154" s="14">
        <v>34971483.359999999</v>
      </c>
      <c r="G154" s="14">
        <v>45792773.040599994</v>
      </c>
      <c r="H154" s="14">
        <v>40697431.094273761</v>
      </c>
      <c r="I154" s="14">
        <v>36381109.431745782</v>
      </c>
      <c r="J154" s="14">
        <v>44065119.577659562</v>
      </c>
      <c r="K154" s="14">
        <v>41343497.555744849</v>
      </c>
      <c r="L154" s="14">
        <v>42230576.483882673</v>
      </c>
      <c r="M154" s="14">
        <v>36673032.618603714</v>
      </c>
      <c r="N154" s="14">
        <v>39976829.55714561</v>
      </c>
      <c r="O154" s="14">
        <v>45721378.822599687</v>
      </c>
      <c r="P154" s="14">
        <v>34460971.985139959</v>
      </c>
      <c r="Q154" s="14">
        <f t="shared" si="2"/>
        <v>477215883.52739555</v>
      </c>
      <c r="R154" s="20">
        <f ca="1">SUM(OFFSET(E154,,,,List!$D$2))</f>
        <v>236809596.50427908</v>
      </c>
    </row>
    <row r="155" spans="1:18" x14ac:dyDescent="0.3">
      <c r="A155" t="s">
        <v>18</v>
      </c>
      <c r="B155" t="s">
        <v>77</v>
      </c>
      <c r="C155" t="s">
        <v>63</v>
      </c>
      <c r="D155" t="s">
        <v>90</v>
      </c>
      <c r="E155" s="14">
        <v>2269500</v>
      </c>
      <c r="F155" s="14">
        <v>2350692</v>
      </c>
      <c r="G155" s="14">
        <v>2355393.3840000001</v>
      </c>
      <c r="H155" s="14">
        <v>2565330.6204000004</v>
      </c>
      <c r="I155" s="14">
        <v>2673279.7329064324</v>
      </c>
      <c r="J155" s="14">
        <v>2395310.0499097961</v>
      </c>
      <c r="K155" s="14">
        <v>2219447.931406741</v>
      </c>
      <c r="L155" s="14">
        <v>2223886.8272695546</v>
      </c>
      <c r="M155" s="14">
        <v>2850195.4197866316</v>
      </c>
      <c r="N155" s="14">
        <v>2726082.3646886498</v>
      </c>
      <c r="O155" s="14">
        <v>2523417.6128909392</v>
      </c>
      <c r="P155" s="14">
        <v>2632731.0232967921</v>
      </c>
      <c r="Q155" s="14">
        <f t="shared" si="2"/>
        <v>29785266.96655554</v>
      </c>
      <c r="R155" s="20">
        <f ca="1">SUM(OFFSET(E155,,,,List!$D$2))</f>
        <v>14609505.787216229</v>
      </c>
    </row>
    <row r="156" spans="1:18" x14ac:dyDescent="0.3"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f t="shared" si="2"/>
        <v>0</v>
      </c>
      <c r="R156" s="20"/>
    </row>
    <row r="157" spans="1:18" x14ac:dyDescent="0.3">
      <c r="A157" t="s">
        <v>18</v>
      </c>
      <c r="B157" t="s">
        <v>77</v>
      </c>
      <c r="C157" t="s">
        <v>65</v>
      </c>
      <c r="D157" t="s">
        <v>68</v>
      </c>
      <c r="E157" s="14">
        <v>23228800.000000004</v>
      </c>
      <c r="F157" s="14">
        <v>20989294.800000001</v>
      </c>
      <c r="G157" s="14">
        <v>23946499.403999999</v>
      </c>
      <c r="H157" s="14">
        <v>18986867.031787202</v>
      </c>
      <c r="I157" s="14">
        <v>17770455.660410061</v>
      </c>
      <c r="J157" s="14">
        <v>18224961.196948081</v>
      </c>
      <c r="K157" s="14">
        <v>19940621.337212503</v>
      </c>
      <c r="L157" s="14">
        <v>24186924.175652593</v>
      </c>
      <c r="M157" s="14">
        <v>19388238.419203121</v>
      </c>
      <c r="N157" s="14">
        <v>22594462.976917867</v>
      </c>
      <c r="O157" s="14">
        <v>18407941.266820915</v>
      </c>
      <c r="P157" s="14">
        <v>23956983.423874307</v>
      </c>
      <c r="Q157" s="14">
        <f t="shared" si="2"/>
        <v>251622049.69282666</v>
      </c>
      <c r="R157" s="20">
        <f ca="1">SUM(OFFSET(E157,,,,List!$D$2))</f>
        <v>123146878.09314534</v>
      </c>
    </row>
    <row r="158" spans="1:18" x14ac:dyDescent="0.3">
      <c r="A158" t="s">
        <v>18</v>
      </c>
      <c r="B158" t="s">
        <v>77</v>
      </c>
      <c r="C158" t="s">
        <v>65</v>
      </c>
      <c r="D158" t="s">
        <v>107</v>
      </c>
      <c r="E158" s="14">
        <v>148248500</v>
      </c>
      <c r="F158" s="14">
        <v>131885745</v>
      </c>
      <c r="G158" s="14">
        <v>158579419.78799999</v>
      </c>
      <c r="H158" s="14">
        <v>157502748.99049196</v>
      </c>
      <c r="I158" s="14">
        <v>132678643.15402594</v>
      </c>
      <c r="J158" s="14">
        <v>160932211.05935168</v>
      </c>
      <c r="K158" s="14">
        <v>136014307.14524025</v>
      </c>
      <c r="L158" s="14">
        <v>141906390.84239796</v>
      </c>
      <c r="M158" s="14">
        <v>145005851.22059923</v>
      </c>
      <c r="N158" s="14">
        <v>128368189.57278331</v>
      </c>
      <c r="O158" s="14">
        <v>135692229.57566121</v>
      </c>
      <c r="P158" s="14">
        <v>155791641.08155605</v>
      </c>
      <c r="Q158" s="14">
        <f t="shared" si="2"/>
        <v>1732605877.4301074</v>
      </c>
      <c r="R158" s="20">
        <f ca="1">SUM(OFFSET(E158,,,,List!$D$2))</f>
        <v>889827267.99186957</v>
      </c>
    </row>
    <row r="159" spans="1:18" x14ac:dyDescent="0.3">
      <c r="A159" t="s">
        <v>18</v>
      </c>
      <c r="B159" t="s">
        <v>77</v>
      </c>
      <c r="C159" t="s">
        <v>65</v>
      </c>
      <c r="D159" t="s">
        <v>109</v>
      </c>
      <c r="E159" s="14">
        <v>12726200</v>
      </c>
      <c r="F159" s="14">
        <v>13557019.92</v>
      </c>
      <c r="G159" s="14">
        <v>14391112.214880001</v>
      </c>
      <c r="H159" s="14">
        <v>12667944.647617919</v>
      </c>
      <c r="I159" s="14">
        <v>14178664.429530654</v>
      </c>
      <c r="J159" s="14">
        <v>14477631.696644757</v>
      </c>
      <c r="K159" s="14">
        <v>13150831.169380285</v>
      </c>
      <c r="L159" s="14">
        <v>12769592.641047321</v>
      </c>
      <c r="M159" s="14">
        <v>13747960.792119903</v>
      </c>
      <c r="N159" s="14">
        <v>13229894.071577245</v>
      </c>
      <c r="O159" s="14">
        <v>12026382.883045312</v>
      </c>
      <c r="P159" s="14">
        <v>13419803.336176334</v>
      </c>
      <c r="Q159" s="14">
        <f t="shared" si="2"/>
        <v>160343037.80201975</v>
      </c>
      <c r="R159" s="20">
        <f ca="1">SUM(OFFSET(E159,,,,List!$D$2))</f>
        <v>81998572.908673331</v>
      </c>
    </row>
    <row r="160" spans="1:18" x14ac:dyDescent="0.3">
      <c r="A160" t="s">
        <v>18</v>
      </c>
      <c r="B160" t="s">
        <v>77</v>
      </c>
      <c r="C160" t="s">
        <v>65</v>
      </c>
      <c r="D160" t="s">
        <v>69</v>
      </c>
      <c r="E160" s="14">
        <v>1242479000</v>
      </c>
      <c r="F160" s="14">
        <v>1057044870</v>
      </c>
      <c r="G160" s="14">
        <v>1153306422.8279998</v>
      </c>
      <c r="H160" s="14">
        <v>1108445156.6665678</v>
      </c>
      <c r="I160" s="14">
        <v>1299710906.0403097</v>
      </c>
      <c r="J160" s="14">
        <v>1136561740.6711769</v>
      </c>
      <c r="K160" s="14">
        <v>1364229264.3493719</v>
      </c>
      <c r="L160" s="14">
        <v>1176772300.5645998</v>
      </c>
      <c r="M160" s="14">
        <v>1071932586.5142993</v>
      </c>
      <c r="N160" s="14">
        <v>1062142268.8908019</v>
      </c>
      <c r="O160" s="14">
        <v>1231679269.6982484</v>
      </c>
      <c r="P160" s="14">
        <v>1102340988.3287702</v>
      </c>
      <c r="Q160" s="14">
        <f t="shared" si="2"/>
        <v>14006644774.552145</v>
      </c>
      <c r="R160" s="20">
        <f ca="1">SUM(OFFSET(E160,,,,List!$D$2))</f>
        <v>6997548096.2060547</v>
      </c>
    </row>
    <row r="161" spans="1:18" x14ac:dyDescent="0.3">
      <c r="A161" t="s">
        <v>18</v>
      </c>
      <c r="B161" t="s">
        <v>77</v>
      </c>
      <c r="C161" t="s">
        <v>65</v>
      </c>
      <c r="D161" t="s">
        <v>105</v>
      </c>
      <c r="E161" s="14">
        <v>7181692.4999999991</v>
      </c>
      <c r="F161" s="14">
        <v>6382588.6980000008</v>
      </c>
      <c r="G161" s="14">
        <v>7085048.9011740005</v>
      </c>
      <c r="H161" s="14">
        <v>6596619.4238275811</v>
      </c>
      <c r="I161" s="14">
        <v>6295059.6787383202</v>
      </c>
      <c r="J161" s="14">
        <v>6370726.296076755</v>
      </c>
      <c r="K161" s="14">
        <v>5498630.6349920304</v>
      </c>
      <c r="L161" s="14">
        <v>5572956.9525408885</v>
      </c>
      <c r="M161" s="14">
        <v>6472482.8679260099</v>
      </c>
      <c r="N161" s="14">
        <v>7184836.7176842196</v>
      </c>
      <c r="O161" s="14">
        <v>5542751.8232513648</v>
      </c>
      <c r="P161" s="14">
        <v>7341279.2252098238</v>
      </c>
      <c r="Q161" s="14">
        <f t="shared" si="2"/>
        <v>77524673.719420984</v>
      </c>
      <c r="R161" s="20">
        <f ca="1">SUM(OFFSET(E161,,,,List!$D$2))</f>
        <v>39911735.497816652</v>
      </c>
    </row>
    <row r="162" spans="1:18" x14ac:dyDescent="0.3">
      <c r="A162" t="s">
        <v>18</v>
      </c>
      <c r="B162" t="s">
        <v>77</v>
      </c>
      <c r="C162" t="s">
        <v>65</v>
      </c>
      <c r="D162" t="s">
        <v>70</v>
      </c>
      <c r="E162" s="14">
        <v>990352000</v>
      </c>
      <c r="F162" s="14">
        <v>1003609212</v>
      </c>
      <c r="G162" s="14">
        <v>1197700467.6959999</v>
      </c>
      <c r="H162" s="14">
        <v>1166130891.2172961</v>
      </c>
      <c r="I162" s="14">
        <v>1191151757.9123468</v>
      </c>
      <c r="J162" s="14">
        <v>1068497159.7547441</v>
      </c>
      <c r="K162" s="14">
        <v>1298428654.9411159</v>
      </c>
      <c r="L162" s="14">
        <v>992887890.92839336</v>
      </c>
      <c r="M162" s="14">
        <v>1303627563.2755001</v>
      </c>
      <c r="N162" s="14">
        <v>1283318418.0792084</v>
      </c>
      <c r="O162" s="14">
        <v>1102187189.9274571</v>
      </c>
      <c r="P162" s="14">
        <v>1150407879.4867833</v>
      </c>
      <c r="Q162" s="14">
        <f t="shared" si="2"/>
        <v>13748299085.218847</v>
      </c>
      <c r="R162" s="20">
        <f ca="1">SUM(OFFSET(E162,,,,List!$D$2))</f>
        <v>6617441488.5803871</v>
      </c>
    </row>
    <row r="163" spans="1:18" x14ac:dyDescent="0.3">
      <c r="A163" t="s">
        <v>18</v>
      </c>
      <c r="B163" t="s">
        <v>77</v>
      </c>
      <c r="C163" t="s">
        <v>65</v>
      </c>
      <c r="D163" t="s">
        <v>110</v>
      </c>
      <c r="E163" s="14">
        <v>5399642</v>
      </c>
      <c r="F163" s="14">
        <v>6331367.46</v>
      </c>
      <c r="G163" s="14">
        <v>6459376.1984640006</v>
      </c>
      <c r="H163" s="14">
        <v>5432104.690901136</v>
      </c>
      <c r="I163" s="14">
        <v>5327161.0513407486</v>
      </c>
      <c r="J163" s="14">
        <v>5221775.9088033549</v>
      </c>
      <c r="K163" s="14">
        <v>6685613.7552378951</v>
      </c>
      <c r="L163" s="14">
        <v>5300935.9428704502</v>
      </c>
      <c r="M163" s="14">
        <v>6303803.1208095467</v>
      </c>
      <c r="N163" s="14">
        <v>6374896.0115608992</v>
      </c>
      <c r="O163" s="14">
        <v>5332805.2121664761</v>
      </c>
      <c r="P163" s="14">
        <v>5989384.8780688187</v>
      </c>
      <c r="Q163" s="14">
        <f t="shared" si="2"/>
        <v>70158866.230223328</v>
      </c>
      <c r="R163" s="20">
        <f ca="1">SUM(OFFSET(E163,,,,List!$D$2))</f>
        <v>34171427.30950924</v>
      </c>
    </row>
    <row r="164" spans="1:18" x14ac:dyDescent="0.3">
      <c r="A164" t="s">
        <v>18</v>
      </c>
      <c r="B164" t="s">
        <v>77</v>
      </c>
      <c r="C164" t="s">
        <v>65</v>
      </c>
      <c r="D164" t="s">
        <v>104</v>
      </c>
      <c r="E164" s="14">
        <v>3869378.5</v>
      </c>
      <c r="F164" s="14">
        <v>4516641.7529999996</v>
      </c>
      <c r="G164" s="14">
        <v>3764720.8268279997</v>
      </c>
      <c r="H164" s="14">
        <v>4494596.0645738887</v>
      </c>
      <c r="I164" s="14">
        <v>3618952.4384220825</v>
      </c>
      <c r="J164" s="14">
        <v>4472301.4234020095</v>
      </c>
      <c r="K164" s="14">
        <v>3431584.7948752176</v>
      </c>
      <c r="L164" s="14">
        <v>3842971.2544020228</v>
      </c>
      <c r="M164" s="14">
        <v>4620788.6362929922</v>
      </c>
      <c r="N164" s="14">
        <v>4548801.613327587</v>
      </c>
      <c r="O164" s="14">
        <v>4557899.2165542422</v>
      </c>
      <c r="P164" s="14">
        <v>4240799.6567739677</v>
      </c>
      <c r="Q164" s="14">
        <f t="shared" si="2"/>
        <v>49979436.178452007</v>
      </c>
      <c r="R164" s="20">
        <f ca="1">SUM(OFFSET(E164,,,,List!$D$2))</f>
        <v>24736591.006225981</v>
      </c>
    </row>
    <row r="165" spans="1:18" x14ac:dyDescent="0.3">
      <c r="A165" t="s">
        <v>18</v>
      </c>
      <c r="B165" t="s">
        <v>77</v>
      </c>
      <c r="C165" t="s">
        <v>65</v>
      </c>
      <c r="D165" t="s">
        <v>106</v>
      </c>
      <c r="E165" s="14">
        <v>185376499.99999997</v>
      </c>
      <c r="F165" s="14">
        <v>189034815</v>
      </c>
      <c r="G165" s="14">
        <v>140000827.76999998</v>
      </c>
      <c r="H165" s="14">
        <v>163385907.21327597</v>
      </c>
      <c r="I165" s="14">
        <v>167020005.87674704</v>
      </c>
      <c r="J165" s="14">
        <v>145813426.12067375</v>
      </c>
      <c r="K165" s="14">
        <v>185951885.60189193</v>
      </c>
      <c r="L165" s="14">
        <v>184660184.11083594</v>
      </c>
      <c r="M165" s="14">
        <v>165026314.80564597</v>
      </c>
      <c r="N165" s="14">
        <v>175377965.46163651</v>
      </c>
      <c r="O165" s="14">
        <v>143930190.85485849</v>
      </c>
      <c r="P165" s="14">
        <v>176080178.83534491</v>
      </c>
      <c r="Q165" s="14">
        <f t="shared" si="2"/>
        <v>2021658201.6509104</v>
      </c>
      <c r="R165" s="20">
        <f ca="1">SUM(OFFSET(E165,,,,List!$D$2))</f>
        <v>990631481.98069668</v>
      </c>
    </row>
    <row r="166" spans="1:18" x14ac:dyDescent="0.3">
      <c r="A166" t="s">
        <v>18</v>
      </c>
      <c r="B166" t="s">
        <v>77</v>
      </c>
      <c r="C166" t="s">
        <v>65</v>
      </c>
      <c r="D166" t="s">
        <v>108</v>
      </c>
      <c r="E166" s="14">
        <v>85238000</v>
      </c>
      <c r="F166" s="14">
        <v>74438580</v>
      </c>
      <c r="G166" s="14">
        <v>81653637.312000006</v>
      </c>
      <c r="H166" s="14">
        <v>69229722.342528</v>
      </c>
      <c r="I166" s="14">
        <v>76462654.924541667</v>
      </c>
      <c r="J166" s="14">
        <v>81354688.290126264</v>
      </c>
      <c r="K166" s="14">
        <v>75185949.304243863</v>
      </c>
      <c r="L166" s="14">
        <v>90403585.443422809</v>
      </c>
      <c r="M166" s="14">
        <v>85022193.067816973</v>
      </c>
      <c r="N166" s="14">
        <v>89173183.129370958</v>
      </c>
      <c r="O166" s="14">
        <v>81373714.362091333</v>
      </c>
      <c r="P166" s="14">
        <v>77539576.408912778</v>
      </c>
      <c r="Q166" s="14">
        <f t="shared" si="2"/>
        <v>967075484.58505452</v>
      </c>
      <c r="R166" s="20">
        <f ca="1">SUM(OFFSET(E166,,,,List!$D$2))</f>
        <v>468377282.86919594</v>
      </c>
    </row>
    <row r="167" spans="1:18" x14ac:dyDescent="0.3"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f t="shared" si="2"/>
        <v>0</v>
      </c>
      <c r="R167" s="20"/>
    </row>
    <row r="168" spans="1:18" x14ac:dyDescent="0.3">
      <c r="A168" t="s">
        <v>18</v>
      </c>
      <c r="B168" t="s">
        <v>77</v>
      </c>
      <c r="C168" t="s">
        <v>64</v>
      </c>
      <c r="D168" t="s">
        <v>116</v>
      </c>
      <c r="E168" s="14">
        <v>29971000</v>
      </c>
      <c r="F168" s="14">
        <v>32824518</v>
      </c>
      <c r="G168" s="14">
        <v>30790794.671999998</v>
      </c>
      <c r="H168" s="14">
        <v>32254757.000496</v>
      </c>
      <c r="I168" s="14">
        <v>36183526.64123033</v>
      </c>
      <c r="J168" s="14">
        <v>31679907.111710202</v>
      </c>
      <c r="K168" s="14">
        <v>36681108.447745517</v>
      </c>
      <c r="L168" s="14">
        <v>32160161.831560884</v>
      </c>
      <c r="M168" s="14">
        <v>38244440.360046074</v>
      </c>
      <c r="N168" s="14">
        <v>40449869.754142061</v>
      </c>
      <c r="O168" s="14">
        <v>34131174.310442396</v>
      </c>
      <c r="P168" s="14">
        <v>38118122.109580949</v>
      </c>
      <c r="Q168" s="14">
        <f t="shared" si="2"/>
        <v>413489380.23895431</v>
      </c>
      <c r="R168" s="20">
        <f ca="1">SUM(OFFSET(E168,,,,List!$D$2))</f>
        <v>193704503.4254365</v>
      </c>
    </row>
    <row r="169" spans="1:18" x14ac:dyDescent="0.3">
      <c r="A169" t="s">
        <v>18</v>
      </c>
      <c r="B169" t="s">
        <v>77</v>
      </c>
      <c r="C169" t="s">
        <v>64</v>
      </c>
      <c r="D169" t="s">
        <v>120</v>
      </c>
      <c r="E169" s="14">
        <v>91247499.999999985</v>
      </c>
      <c r="F169" s="14">
        <v>81720615</v>
      </c>
      <c r="G169" s="14">
        <v>70533791.010000005</v>
      </c>
      <c r="H169" s="14">
        <v>69862503.895559996</v>
      </c>
      <c r="I169" s="14">
        <v>70002228.903351113</v>
      </c>
      <c r="J169" s="14">
        <v>79929521.737133324</v>
      </c>
      <c r="K169" s="14">
        <v>86627289.415759236</v>
      </c>
      <c r="L169" s="14">
        <v>89257163.164248973</v>
      </c>
      <c r="M169" s="14">
        <v>89435677.490577474</v>
      </c>
      <c r="N169" s="14">
        <v>93725307.96691452</v>
      </c>
      <c r="O169" s="14">
        <v>88146185.687410295</v>
      </c>
      <c r="P169" s="14">
        <v>84195259.457907304</v>
      </c>
      <c r="Q169" s="14">
        <f t="shared" si="2"/>
        <v>994683043.72886217</v>
      </c>
      <c r="R169" s="20">
        <f ca="1">SUM(OFFSET(E169,,,,List!$D$2))</f>
        <v>463296160.54604447</v>
      </c>
    </row>
    <row r="170" spans="1:18" x14ac:dyDescent="0.3">
      <c r="A170" t="s">
        <v>18</v>
      </c>
      <c r="B170" t="s">
        <v>77</v>
      </c>
      <c r="C170" t="s">
        <v>64</v>
      </c>
      <c r="D170" t="s">
        <v>117</v>
      </c>
      <c r="E170" s="14">
        <v>98837999.999999985</v>
      </c>
      <c r="F170" s="14">
        <v>87742134</v>
      </c>
      <c r="G170" s="14">
        <v>98363275.883999988</v>
      </c>
      <c r="H170" s="14">
        <v>89837878.326407999</v>
      </c>
      <c r="I170" s="14">
        <v>83899856.232755691</v>
      </c>
      <c r="J170" s="14">
        <v>78813427.448644891</v>
      </c>
      <c r="K170" s="14">
        <v>98275089.799963593</v>
      </c>
      <c r="L170" s="14">
        <v>94075584.623333022</v>
      </c>
      <c r="M170" s="14">
        <v>77525315.418196365</v>
      </c>
      <c r="N170" s="14">
        <v>98865920.426041707</v>
      </c>
      <c r="O170" s="14">
        <v>84911701.943051815</v>
      </c>
      <c r="P170" s="14">
        <v>97489247.793366373</v>
      </c>
      <c r="Q170" s="14">
        <f t="shared" si="2"/>
        <v>1088637431.8957613</v>
      </c>
      <c r="R170" s="20">
        <f ca="1">SUM(OFFSET(E170,,,,List!$D$2))</f>
        <v>537494571.89180851</v>
      </c>
    </row>
    <row r="171" spans="1:18" x14ac:dyDescent="0.3">
      <c r="A171" t="s">
        <v>18</v>
      </c>
      <c r="B171" t="s">
        <v>77</v>
      </c>
      <c r="C171" t="s">
        <v>64</v>
      </c>
      <c r="D171" t="s">
        <v>115</v>
      </c>
      <c r="E171" s="14">
        <v>39168000</v>
      </c>
      <c r="F171" s="14">
        <v>47013840</v>
      </c>
      <c r="G171" s="14">
        <v>39324828.671999998</v>
      </c>
      <c r="H171" s="14">
        <v>34888496.43744</v>
      </c>
      <c r="I171" s="14">
        <v>47296487.582190722</v>
      </c>
      <c r="J171" s="14">
        <v>39149153.50390204</v>
      </c>
      <c r="K171" s="14">
        <v>36749928.538641855</v>
      </c>
      <c r="L171" s="14">
        <v>40547145.873937927</v>
      </c>
      <c r="M171" s="14">
        <v>38140796.890235648</v>
      </c>
      <c r="N171" s="14">
        <v>45278929.9430191</v>
      </c>
      <c r="O171" s="14">
        <v>39542214.140146673</v>
      </c>
      <c r="P171" s="14">
        <v>41706630.072028391</v>
      </c>
      <c r="Q171" s="14">
        <f t="shared" si="2"/>
        <v>488806451.65354234</v>
      </c>
      <c r="R171" s="20">
        <f ca="1">SUM(OFFSET(E171,,,,List!$D$2))</f>
        <v>246840806.19553277</v>
      </c>
    </row>
    <row r="172" spans="1:18" x14ac:dyDescent="0.3">
      <c r="A172" t="s">
        <v>18</v>
      </c>
      <c r="B172" t="s">
        <v>77</v>
      </c>
      <c r="C172" t="s">
        <v>64</v>
      </c>
      <c r="D172" t="s">
        <v>119</v>
      </c>
      <c r="E172" s="14">
        <v>4707164</v>
      </c>
      <c r="F172" s="14">
        <v>6002917.8720000004</v>
      </c>
      <c r="G172" s="14">
        <v>4887125.512542</v>
      </c>
      <c r="H172" s="14">
        <v>5381208.5313923992</v>
      </c>
      <c r="I172" s="14">
        <v>5499810.3674242878</v>
      </c>
      <c r="J172" s="14">
        <v>5132617.1458344897</v>
      </c>
      <c r="K172" s="14">
        <v>5738374.0241407668</v>
      </c>
      <c r="L172" s="14">
        <v>5315899.7705144035</v>
      </c>
      <c r="M172" s="14">
        <v>5217826.8441359336</v>
      </c>
      <c r="N172" s="14">
        <v>4629190.7532818485</v>
      </c>
      <c r="O172" s="14">
        <v>5020439.063535694</v>
      </c>
      <c r="P172" s="14">
        <v>5249196.4608654939</v>
      </c>
      <c r="Q172" s="14">
        <f t="shared" si="2"/>
        <v>62781770.345667318</v>
      </c>
      <c r="R172" s="20">
        <f ca="1">SUM(OFFSET(E172,,,,List!$D$2))</f>
        <v>31610843.429193176</v>
      </c>
    </row>
    <row r="173" spans="1:18" x14ac:dyDescent="0.3">
      <c r="A173" t="s">
        <v>18</v>
      </c>
      <c r="B173" t="s">
        <v>77</v>
      </c>
      <c r="C173" t="s">
        <v>64</v>
      </c>
      <c r="D173" t="s">
        <v>121</v>
      </c>
      <c r="E173" s="14">
        <v>1073550</v>
      </c>
      <c r="F173" s="14">
        <v>1043426.187</v>
      </c>
      <c r="G173" s="14">
        <v>1013177.584548</v>
      </c>
      <c r="H173" s="14">
        <v>1134004.4007478203</v>
      </c>
      <c r="I173" s="14">
        <v>1082164.1995707769</v>
      </c>
      <c r="J173" s="14">
        <v>1160231.5249278129</v>
      </c>
      <c r="K173" s="14">
        <v>1140822.0442771511</v>
      </c>
      <c r="L173" s="14">
        <v>1034236.6704261143</v>
      </c>
      <c r="M173" s="14">
        <v>1167206.8461375309</v>
      </c>
      <c r="N173" s="14">
        <v>1191401.8441256902</v>
      </c>
      <c r="O173" s="14">
        <v>985693.74590141955</v>
      </c>
      <c r="P173" s="14">
        <v>1075457.589694842</v>
      </c>
      <c r="Q173" s="14">
        <f t="shared" si="2"/>
        <v>13101372.637357157</v>
      </c>
      <c r="R173" s="20">
        <f ca="1">SUM(OFFSET(E173,,,,List!$D$2))</f>
        <v>6506553.8967944095</v>
      </c>
    </row>
    <row r="174" spans="1:18" x14ac:dyDescent="0.3">
      <c r="A174" t="s">
        <v>18</v>
      </c>
      <c r="B174" t="s">
        <v>77</v>
      </c>
      <c r="C174" t="s">
        <v>64</v>
      </c>
      <c r="D174" t="s">
        <v>114</v>
      </c>
      <c r="E174" s="14">
        <v>170748000</v>
      </c>
      <c r="F174" s="14">
        <v>148911228</v>
      </c>
      <c r="G174" s="14">
        <v>142859729.16</v>
      </c>
      <c r="H174" s="14">
        <v>174955548.31128001</v>
      </c>
      <c r="I174" s="14">
        <v>148212797.49940851</v>
      </c>
      <c r="J174" s="14">
        <v>172462323.59350532</v>
      </c>
      <c r="K174" s="14">
        <v>142405973.08723718</v>
      </c>
      <c r="L174" s="14">
        <v>174756129.98474014</v>
      </c>
      <c r="M174" s="14">
        <v>168679747.11646339</v>
      </c>
      <c r="N174" s="14">
        <v>141652432.20705974</v>
      </c>
      <c r="O174" s="14">
        <v>150000267.58689851</v>
      </c>
      <c r="P174" s="14">
        <v>184239038.3431854</v>
      </c>
      <c r="Q174" s="14">
        <f t="shared" si="2"/>
        <v>1919883214.8897779</v>
      </c>
      <c r="R174" s="20">
        <f ca="1">SUM(OFFSET(E174,,,,List!$D$2))</f>
        <v>958149626.56419373</v>
      </c>
    </row>
    <row r="175" spans="1:18" x14ac:dyDescent="0.3">
      <c r="A175" t="s">
        <v>18</v>
      </c>
      <c r="B175" t="s">
        <v>77</v>
      </c>
      <c r="C175" t="s">
        <v>64</v>
      </c>
      <c r="D175" t="s">
        <v>112</v>
      </c>
      <c r="E175" s="14">
        <v>45220000</v>
      </c>
      <c r="F175" s="14">
        <v>42448728</v>
      </c>
      <c r="G175" s="14">
        <v>44923154.975999996</v>
      </c>
      <c r="H175" s="14">
        <v>40703245.843679994</v>
      </c>
      <c r="I175" s="14">
        <v>46542485.606242746</v>
      </c>
      <c r="J175" s="14">
        <v>45193233.343100943</v>
      </c>
      <c r="K175" s="14">
        <v>51546248.081353456</v>
      </c>
      <c r="L175" s="14">
        <v>49718524.107328646</v>
      </c>
      <c r="M175" s="14">
        <v>47883283.052415401</v>
      </c>
      <c r="N175" s="14">
        <v>47979049.61852023</v>
      </c>
      <c r="O175" s="14">
        <v>45161370.88637805</v>
      </c>
      <c r="P175" s="14">
        <v>51577199.189075105</v>
      </c>
      <c r="Q175" s="14">
        <f t="shared" si="2"/>
        <v>558896522.70409453</v>
      </c>
      <c r="R175" s="20">
        <f ca="1">SUM(OFFSET(E175,,,,List!$D$2))</f>
        <v>265030847.76902366</v>
      </c>
    </row>
    <row r="176" spans="1:18" x14ac:dyDescent="0.3">
      <c r="A176" t="s">
        <v>18</v>
      </c>
      <c r="B176" t="s">
        <v>77</v>
      </c>
      <c r="C176" t="s">
        <v>64</v>
      </c>
      <c r="D176" t="s">
        <v>118</v>
      </c>
      <c r="E176" s="14">
        <v>9302400</v>
      </c>
      <c r="F176" s="14">
        <v>8252973</v>
      </c>
      <c r="G176" s="14">
        <v>9631510.7723999992</v>
      </c>
      <c r="H176" s="14">
        <v>10723081.993271999</v>
      </c>
      <c r="I176" s="14">
        <v>9963107.9276397396</v>
      </c>
      <c r="J176" s="14">
        <v>10863890.097332815</v>
      </c>
      <c r="K176" s="14">
        <v>8433902.1393456142</v>
      </c>
      <c r="L176" s="14">
        <v>9236888.0779149402</v>
      </c>
      <c r="M176" s="14">
        <v>10535358.706229495</v>
      </c>
      <c r="N176" s="14">
        <v>10359112.985816872</v>
      </c>
      <c r="O176" s="14">
        <v>9885553.53503667</v>
      </c>
      <c r="P176" s="14">
        <v>9211951.9171592724</v>
      </c>
      <c r="Q176" s="14">
        <f t="shared" si="2"/>
        <v>116399731.1521474</v>
      </c>
      <c r="R176" s="20">
        <f ca="1">SUM(OFFSET(E176,,,,List!$D$2))</f>
        <v>58736963.790644549</v>
      </c>
    </row>
    <row r="177" spans="1:18" x14ac:dyDescent="0.3">
      <c r="A177" t="s">
        <v>18</v>
      </c>
      <c r="B177" t="s">
        <v>77</v>
      </c>
      <c r="C177" t="s">
        <v>64</v>
      </c>
      <c r="D177" t="s">
        <v>113</v>
      </c>
      <c r="E177" s="14">
        <v>14688425</v>
      </c>
      <c r="F177" s="14">
        <v>15405549.600000001</v>
      </c>
      <c r="G177" s="14">
        <v>13644640.2609</v>
      </c>
      <c r="H177" s="14">
        <v>12981428.049430799</v>
      </c>
      <c r="I177" s="14">
        <v>11900378.913569691</v>
      </c>
      <c r="J177" s="14">
        <v>13726671.947305653</v>
      </c>
      <c r="K177" s="14">
        <v>15560222.551660907</v>
      </c>
      <c r="L177" s="14">
        <v>13364008.282940766</v>
      </c>
      <c r="M177" s="14">
        <v>15204065.173398174</v>
      </c>
      <c r="N177" s="14">
        <v>14116346.822736165</v>
      </c>
      <c r="O177" s="14">
        <v>14844806.225113401</v>
      </c>
      <c r="P177" s="14">
        <v>14593844.972703936</v>
      </c>
      <c r="Q177" s="14">
        <f t="shared" si="2"/>
        <v>170030387.79975948</v>
      </c>
      <c r="R177" s="20">
        <f ca="1">SUM(OFFSET(E177,,,,List!$D$2))</f>
        <v>82347093.771206141</v>
      </c>
    </row>
    <row r="178" spans="1:18" x14ac:dyDescent="0.3"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4">
        <f t="shared" si="2"/>
        <v>0</v>
      </c>
      <c r="R178" s="20"/>
    </row>
    <row r="179" spans="1:18" x14ac:dyDescent="0.3">
      <c r="A179" t="s">
        <v>18</v>
      </c>
      <c r="B179" t="s">
        <v>78</v>
      </c>
      <c r="C179" t="s">
        <v>87</v>
      </c>
      <c r="D179" t="s">
        <v>103</v>
      </c>
      <c r="E179" s="14">
        <v>13607759.088</v>
      </c>
      <c r="F179" s="14">
        <v>16892559.51590592</v>
      </c>
      <c r="G179" s="14">
        <v>17049142.593737204</v>
      </c>
      <c r="H179" s="14">
        <v>13920998.757610269</v>
      </c>
      <c r="I179" s="14">
        <v>17049483.578293994</v>
      </c>
      <c r="J179" s="14">
        <v>13295601.800147071</v>
      </c>
      <c r="K179" s="14">
        <v>17988347.023046866</v>
      </c>
      <c r="L179" s="14">
        <v>17832104.933416948</v>
      </c>
      <c r="M179" s="14">
        <v>14860236.04538857</v>
      </c>
      <c r="N179" s="14">
        <v>17206761.171077821</v>
      </c>
      <c r="O179" s="14">
        <v>13921973.256757895</v>
      </c>
      <c r="P179" s="14">
        <v>15486394.777219728</v>
      </c>
      <c r="Q179" s="14">
        <f t="shared" si="2"/>
        <v>189111362.54060227</v>
      </c>
      <c r="R179" s="20">
        <f ca="1">SUM(OFFSET(E179,,,,List!$D$2))</f>
        <v>91815545.333694458</v>
      </c>
    </row>
    <row r="180" spans="1:18" x14ac:dyDescent="0.3">
      <c r="A180" t="s">
        <v>18</v>
      </c>
      <c r="B180" t="s">
        <v>78</v>
      </c>
      <c r="C180" t="s">
        <v>87</v>
      </c>
      <c r="D180" t="s">
        <v>98</v>
      </c>
      <c r="E180" s="14">
        <v>84136890.599999994</v>
      </c>
      <c r="F180" s="14">
        <v>69376726.360326007</v>
      </c>
      <c r="G180" s="14">
        <v>73067708.432248637</v>
      </c>
      <c r="H180" s="14">
        <v>63473593.569723591</v>
      </c>
      <c r="I180" s="14">
        <v>67164590.416453436</v>
      </c>
      <c r="J180" s="14">
        <v>78974538.908486411</v>
      </c>
      <c r="K180" s="14">
        <v>66427846.531297155</v>
      </c>
      <c r="L180" s="14">
        <v>70118983.632527038</v>
      </c>
      <c r="M180" s="14">
        <v>78238806.222847566</v>
      </c>
      <c r="N180" s="14">
        <v>72334713.998765662</v>
      </c>
      <c r="O180" s="14">
        <v>62739920.146958984</v>
      </c>
      <c r="P180" s="14">
        <v>66431167.99005226</v>
      </c>
      <c r="Q180" s="14">
        <f t="shared" si="2"/>
        <v>852485486.80968678</v>
      </c>
      <c r="R180" s="20">
        <f ca="1">SUM(OFFSET(E180,,,,List!$D$2))</f>
        <v>436194048.28723812</v>
      </c>
    </row>
    <row r="181" spans="1:18" x14ac:dyDescent="0.3">
      <c r="A181" t="s">
        <v>18</v>
      </c>
      <c r="B181" t="s">
        <v>78</v>
      </c>
      <c r="C181" t="s">
        <v>87</v>
      </c>
      <c r="D181" t="s">
        <v>67</v>
      </c>
      <c r="E181" s="14">
        <v>12096000</v>
      </c>
      <c r="F181" s="14">
        <v>12348123.48</v>
      </c>
      <c r="G181" s="14">
        <v>11844236.881184401</v>
      </c>
      <c r="H181" s="14">
        <v>12978389.343893416</v>
      </c>
      <c r="I181" s="14">
        <v>12474498.967484454</v>
      </c>
      <c r="J181" s="14">
        <v>14112705.614112146</v>
      </c>
      <c r="K181" s="14">
        <v>13734824.060601281</v>
      </c>
      <c r="L181" s="14">
        <v>13230926.12778347</v>
      </c>
      <c r="M181" s="14">
        <v>11844947.553163869</v>
      </c>
      <c r="N181" s="14">
        <v>10962986.619464127</v>
      </c>
      <c r="O181" s="14">
        <v>14491449.065206748</v>
      </c>
      <c r="P181" s="14">
        <v>14491593.979697399</v>
      </c>
      <c r="Q181" s="14">
        <f t="shared" si="2"/>
        <v>154610681.69259131</v>
      </c>
      <c r="R181" s="20">
        <f ca="1">SUM(OFFSET(E181,,,,List!$D$2))</f>
        <v>75853954.28667441</v>
      </c>
    </row>
    <row r="182" spans="1:18" x14ac:dyDescent="0.3">
      <c r="A182" t="s">
        <v>18</v>
      </c>
      <c r="B182" t="s">
        <v>78</v>
      </c>
      <c r="C182" t="s">
        <v>87</v>
      </c>
      <c r="D182" t="s">
        <v>99</v>
      </c>
      <c r="E182" s="14">
        <v>7181999.9999999991</v>
      </c>
      <c r="F182" s="14">
        <v>5733057.3300000001</v>
      </c>
      <c r="G182" s="14">
        <v>6930138.6006930014</v>
      </c>
      <c r="H182" s="14">
        <v>5544166.3216632064</v>
      </c>
      <c r="I182" s="14">
        <v>7056282.2442336306</v>
      </c>
      <c r="J182" s="14">
        <v>5922296.1059220601</v>
      </c>
      <c r="K182" s="14">
        <v>5607336.4284106139</v>
      </c>
      <c r="L182" s="14">
        <v>7056493.9348178506</v>
      </c>
      <c r="M182" s="14">
        <v>6300504.017640356</v>
      </c>
      <c r="N182" s="14">
        <v>6111550.0120001165</v>
      </c>
      <c r="O182" s="14">
        <v>6363636.3286342677</v>
      </c>
      <c r="P182" s="14">
        <v>5985658.382918491</v>
      </c>
      <c r="Q182" s="14">
        <f t="shared" si="2"/>
        <v>75793119.706933588</v>
      </c>
      <c r="R182" s="20">
        <f ca="1">SUM(OFFSET(E182,,,,List!$D$2))</f>
        <v>38367940.602511898</v>
      </c>
    </row>
    <row r="183" spans="1:18" x14ac:dyDescent="0.3">
      <c r="A183" t="s">
        <v>18</v>
      </c>
      <c r="B183" t="s">
        <v>78</v>
      </c>
      <c r="C183" t="s">
        <v>87</v>
      </c>
      <c r="D183" t="s">
        <v>97</v>
      </c>
      <c r="E183" s="14">
        <v>19036500</v>
      </c>
      <c r="F183" s="14">
        <v>15778157.780000001</v>
      </c>
      <c r="G183" s="14">
        <v>19036880.731903654</v>
      </c>
      <c r="H183" s="14">
        <v>17150514.505145021</v>
      </c>
      <c r="I183" s="14">
        <v>17836713.45070168</v>
      </c>
      <c r="J183" s="14">
        <v>15607280.340606663</v>
      </c>
      <c r="K183" s="14">
        <v>19552173.089326896</v>
      </c>
      <c r="L183" s="14">
        <v>16293640.509214826</v>
      </c>
      <c r="M183" s="14">
        <v>18180454.370902229</v>
      </c>
      <c r="N183" s="14">
        <v>16636997.254889209</v>
      </c>
      <c r="O183" s="14">
        <v>15093509.267915823</v>
      </c>
      <c r="P183" s="14">
        <v>18695556.387817353</v>
      </c>
      <c r="Q183" s="14">
        <f t="shared" si="2"/>
        <v>208898377.68842337</v>
      </c>
      <c r="R183" s="20">
        <f ca="1">SUM(OFFSET(E183,,,,List!$D$2))</f>
        <v>104446046.80835703</v>
      </c>
    </row>
    <row r="184" spans="1:18" x14ac:dyDescent="0.3">
      <c r="A184" t="s">
        <v>18</v>
      </c>
      <c r="B184" t="s">
        <v>78</v>
      </c>
      <c r="C184" t="s">
        <v>87</v>
      </c>
      <c r="D184" t="s">
        <v>101</v>
      </c>
      <c r="E184" s="14">
        <v>3811499.9999999995</v>
      </c>
      <c r="F184" s="14">
        <v>3811538.1149999998</v>
      </c>
      <c r="G184" s="14">
        <v>4312086.2404312007</v>
      </c>
      <c r="H184" s="14">
        <v>4312129.3612936055</v>
      </c>
      <c r="I184" s="14">
        <v>4119664.7824717173</v>
      </c>
      <c r="J184" s="14">
        <v>3388169.403388035</v>
      </c>
      <c r="K184" s="14">
        <v>3773226.3856595764</v>
      </c>
      <c r="L184" s="14">
        <v>4196793.763812799</v>
      </c>
      <c r="M184" s="14">
        <v>4350848.0521816453</v>
      </c>
      <c r="N184" s="14">
        <v>4235381.1652463591</v>
      </c>
      <c r="O184" s="14">
        <v>3811881.1671522101</v>
      </c>
      <c r="P184" s="14">
        <v>3888927.7563873949</v>
      </c>
      <c r="Q184" s="14">
        <f t="shared" si="2"/>
        <v>48012146.193024546</v>
      </c>
      <c r="R184" s="20">
        <f ca="1">SUM(OFFSET(E184,,,,List!$D$2))</f>
        <v>23755087.902584556</v>
      </c>
    </row>
    <row r="185" spans="1:18" x14ac:dyDescent="0.3">
      <c r="A185" t="s">
        <v>18</v>
      </c>
      <c r="B185" t="s">
        <v>78</v>
      </c>
      <c r="C185" t="s">
        <v>87</v>
      </c>
      <c r="D185" t="s">
        <v>96</v>
      </c>
      <c r="E185" s="14">
        <v>44590000</v>
      </c>
      <c r="F185" s="14">
        <v>39585395.850000001</v>
      </c>
      <c r="G185" s="14">
        <v>50506010.105050504</v>
      </c>
      <c r="H185" s="14">
        <v>46411392.313923053</v>
      </c>
      <c r="I185" s="14">
        <v>51872074.83112222</v>
      </c>
      <c r="J185" s="14">
        <v>41862093.041860439</v>
      </c>
      <c r="K185" s="14">
        <v>39587375.159378313</v>
      </c>
      <c r="L185" s="14">
        <v>49143439.903195754</v>
      </c>
      <c r="M185" s="14">
        <v>39133130.50956621</v>
      </c>
      <c r="N185" s="14">
        <v>42773849.453975618</v>
      </c>
      <c r="O185" s="14">
        <v>50055005.225231044</v>
      </c>
      <c r="P185" s="14">
        <v>43229754.987744667</v>
      </c>
      <c r="Q185" s="14">
        <f t="shared" si="2"/>
        <v>538749521.38104773</v>
      </c>
      <c r="R185" s="20">
        <f ca="1">SUM(OFFSET(E185,,,,List!$D$2))</f>
        <v>274826966.14195621</v>
      </c>
    </row>
    <row r="186" spans="1:18" x14ac:dyDescent="0.3">
      <c r="A186" t="s">
        <v>18</v>
      </c>
      <c r="B186" t="s">
        <v>78</v>
      </c>
      <c r="C186" t="s">
        <v>87</v>
      </c>
      <c r="D186" t="s">
        <v>102</v>
      </c>
      <c r="E186" s="14">
        <v>1384249.9999999998</v>
      </c>
      <c r="F186" s="14">
        <v>1212762.1274999999</v>
      </c>
      <c r="G186" s="14">
        <v>1188273.765118825</v>
      </c>
      <c r="H186" s="14">
        <v>1163784.9128491264</v>
      </c>
      <c r="I186" s="14">
        <v>1151546.060690905</v>
      </c>
      <c r="J186" s="14">
        <v>1053552.676053511</v>
      </c>
      <c r="K186" s="14">
        <v>1188321.2967823993</v>
      </c>
      <c r="L186" s="14">
        <v>1372096.0428812488</v>
      </c>
      <c r="M186" s="14">
        <v>1151592.1232242649</v>
      </c>
      <c r="N186" s="14">
        <v>1200608.0493219015</v>
      </c>
      <c r="O186" s="14">
        <v>1163866.3802370154</v>
      </c>
      <c r="P186" s="14">
        <v>1041364.5432270475</v>
      </c>
      <c r="Q186" s="14">
        <f t="shared" si="2"/>
        <v>14272017.977886243</v>
      </c>
      <c r="R186" s="20">
        <f ca="1">SUM(OFFSET(E186,,,,List!$D$2))</f>
        <v>7154169.5422123671</v>
      </c>
    </row>
    <row r="187" spans="1:18" x14ac:dyDescent="0.3">
      <c r="A187" t="s">
        <v>18</v>
      </c>
      <c r="B187" t="s">
        <v>78</v>
      </c>
      <c r="C187" t="s">
        <v>87</v>
      </c>
      <c r="D187" t="s">
        <v>66</v>
      </c>
      <c r="E187" s="14">
        <v>130073999.99999999</v>
      </c>
      <c r="F187" s="14">
        <v>123229232.28000003</v>
      </c>
      <c r="G187" s="14">
        <v>108397167.91083953</v>
      </c>
      <c r="H187" s="14">
        <v>98128943.809437916</v>
      </c>
      <c r="I187" s="14">
        <v>130079203.03804496</v>
      </c>
      <c r="J187" s="14">
        <v>127798389.72779334</v>
      </c>
      <c r="K187" s="14">
        <v>125517530.78826758</v>
      </c>
      <c r="L187" s="14">
        <v>101556108.64325652</v>
      </c>
      <c r="M187" s="14">
        <v>103839306.77073267</v>
      </c>
      <c r="N187" s="14">
        <v>98134831.693261907</v>
      </c>
      <c r="O187" s="14">
        <v>114111410.51346377</v>
      </c>
      <c r="P187" s="14">
        <v>128947183.33915284</v>
      </c>
      <c r="Q187" s="14">
        <f t="shared" si="2"/>
        <v>1389813308.514251</v>
      </c>
      <c r="R187" s="20">
        <f ca="1">SUM(OFFSET(E187,,,,List!$D$2))</f>
        <v>717706936.76611578</v>
      </c>
    </row>
    <row r="188" spans="1:18" x14ac:dyDescent="0.3">
      <c r="A188" t="s">
        <v>18</v>
      </c>
      <c r="B188" t="s">
        <v>78</v>
      </c>
      <c r="C188" t="s">
        <v>87</v>
      </c>
      <c r="D188" t="s">
        <v>100</v>
      </c>
      <c r="E188" s="14">
        <v>11536000</v>
      </c>
      <c r="F188" s="14">
        <v>11424114.24</v>
      </c>
      <c r="G188" s="14">
        <v>12432248.641243203</v>
      </c>
      <c r="H188" s="14">
        <v>11984359.523595214</v>
      </c>
      <c r="I188" s="14">
        <v>10640425.606384045</v>
      </c>
      <c r="J188" s="14">
        <v>10640532.010640109</v>
      </c>
      <c r="K188" s="14">
        <v>10080604.815120205</v>
      </c>
      <c r="L188" s="14">
        <v>9632674.2602275405</v>
      </c>
      <c r="M188" s="14">
        <v>12320985.634496698</v>
      </c>
      <c r="N188" s="14">
        <v>11425028.201127367</v>
      </c>
      <c r="O188" s="14">
        <v>10753075.248385297</v>
      </c>
      <c r="P188" s="14">
        <v>11537269.023449913</v>
      </c>
      <c r="Q188" s="14">
        <f t="shared" si="2"/>
        <v>134407317.20466959</v>
      </c>
      <c r="R188" s="20">
        <f ca="1">SUM(OFFSET(E188,,,,List!$D$2))</f>
        <v>68657680.021862581</v>
      </c>
    </row>
    <row r="189" spans="1:18" x14ac:dyDescent="0.3">
      <c r="E189" s="14">
        <v>0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f t="shared" si="2"/>
        <v>0</v>
      </c>
      <c r="R189" s="20"/>
    </row>
    <row r="190" spans="1:18" x14ac:dyDescent="0.3">
      <c r="A190" t="s">
        <v>18</v>
      </c>
      <c r="B190" t="s">
        <v>78</v>
      </c>
      <c r="C190" t="s">
        <v>63</v>
      </c>
      <c r="D190" t="s">
        <v>88</v>
      </c>
      <c r="E190" s="14">
        <v>22344000</v>
      </c>
      <c r="F190" s="14">
        <v>24206242.060000002</v>
      </c>
      <c r="G190" s="14">
        <v>23740974.812374052</v>
      </c>
      <c r="H190" s="14">
        <v>26534296.01296008</v>
      </c>
      <c r="I190" s="14">
        <v>25603524.115361612</v>
      </c>
      <c r="J190" s="14">
        <v>24905495.23740451</v>
      </c>
      <c r="K190" s="14">
        <v>25836800.153753407</v>
      </c>
      <c r="L190" s="14">
        <v>21414498.954968061</v>
      </c>
      <c r="M190" s="14">
        <v>20250869.996699046</v>
      </c>
      <c r="N190" s="14">
        <v>25372033.368833251</v>
      </c>
      <c r="O190" s="14">
        <v>19785728.464029264</v>
      </c>
      <c r="P190" s="14">
        <v>25139765.208257671</v>
      </c>
      <c r="Q190" s="14">
        <f t="shared" si="2"/>
        <v>285134228.38464093</v>
      </c>
      <c r="R190" s="20">
        <f ca="1">SUM(OFFSET(E190,,,,List!$D$2))</f>
        <v>147334532.23810026</v>
      </c>
    </row>
    <row r="191" spans="1:18" x14ac:dyDescent="0.3">
      <c r="A191" t="s">
        <v>18</v>
      </c>
      <c r="B191" t="s">
        <v>78</v>
      </c>
      <c r="C191" t="s">
        <v>63</v>
      </c>
      <c r="D191" t="s">
        <v>71</v>
      </c>
      <c r="E191" s="14">
        <v>23432500</v>
      </c>
      <c r="F191" s="14">
        <v>19337693.375</v>
      </c>
      <c r="G191" s="14">
        <v>20475409.502047502</v>
      </c>
      <c r="H191" s="14">
        <v>19565586.955869522</v>
      </c>
      <c r="I191" s="14">
        <v>20703328.112421587</v>
      </c>
      <c r="J191" s="14">
        <v>25481274.025480267</v>
      </c>
      <c r="K191" s="14">
        <v>24116446.936172996</v>
      </c>
      <c r="L191" s="14">
        <v>25254267.728031151</v>
      </c>
      <c r="M191" s="14">
        <v>21159192.659242198</v>
      </c>
      <c r="N191" s="14">
        <v>23662129.485178005</v>
      </c>
      <c r="O191" s="14">
        <v>25710070.865686852</v>
      </c>
      <c r="P191" s="14">
        <v>21159827.441369761</v>
      </c>
      <c r="Q191" s="14">
        <f t="shared" si="2"/>
        <v>270057727.08649981</v>
      </c>
      <c r="R191" s="20">
        <f ca="1">SUM(OFFSET(E191,,,,List!$D$2))</f>
        <v>128995791.97081888</v>
      </c>
    </row>
    <row r="192" spans="1:18" x14ac:dyDescent="0.3">
      <c r="A192" t="s">
        <v>18</v>
      </c>
      <c r="B192" t="s">
        <v>78</v>
      </c>
      <c r="C192" t="s">
        <v>63</v>
      </c>
      <c r="D192" t="s">
        <v>72</v>
      </c>
      <c r="E192" s="14">
        <v>26468400</v>
      </c>
      <c r="F192" s="14">
        <v>24742447.422000002</v>
      </c>
      <c r="G192" s="14">
        <v>26756635.124675617</v>
      </c>
      <c r="H192" s="14">
        <v>27620028.584285796</v>
      </c>
      <c r="I192" s="14">
        <v>30497419.866297852</v>
      </c>
      <c r="J192" s="14">
        <v>30210010.455208816</v>
      </c>
      <c r="K192" s="14">
        <v>24743684.569113806</v>
      </c>
      <c r="L192" s="14">
        <v>28772013.960418019</v>
      </c>
      <c r="M192" s="14">
        <v>29060024.697363205</v>
      </c>
      <c r="N192" s="14">
        <v>31937574.237967625</v>
      </c>
      <c r="O192" s="14">
        <v>32801079.927594054</v>
      </c>
      <c r="P192" s="14">
        <v>26759043.318162985</v>
      </c>
      <c r="Q192" s="14">
        <f t="shared" si="2"/>
        <v>340368362.16308779</v>
      </c>
      <c r="R192" s="20">
        <f ca="1">SUM(OFFSET(E192,,,,List!$D$2))</f>
        <v>166294941.45246807</v>
      </c>
    </row>
    <row r="193" spans="1:18" x14ac:dyDescent="0.3">
      <c r="A193" t="s">
        <v>18</v>
      </c>
      <c r="B193" t="s">
        <v>78</v>
      </c>
      <c r="C193" t="s">
        <v>63</v>
      </c>
      <c r="D193" t="s">
        <v>94</v>
      </c>
      <c r="E193" s="14">
        <v>3880799.9999999995</v>
      </c>
      <c r="F193" s="14">
        <v>4155241.5520000001</v>
      </c>
      <c r="G193" s="14">
        <v>3724074.4803724</v>
      </c>
      <c r="H193" s="14">
        <v>3998519.9531995244</v>
      </c>
      <c r="I193" s="14">
        <v>3567342.6901403349</v>
      </c>
      <c r="J193" s="14">
        <v>3371368.5633712346</v>
      </c>
      <c r="K193" s="14">
        <v>3959437.5579388803</v>
      </c>
      <c r="L193" s="14">
        <v>3567449.7114912462</v>
      </c>
      <c r="M193" s="14">
        <v>3332266.569329788</v>
      </c>
      <c r="N193" s="14">
        <v>4351591.6236646883</v>
      </c>
      <c r="O193" s="14">
        <v>4194819.458875306</v>
      </c>
      <c r="P193" s="14">
        <v>3567592.4116201913</v>
      </c>
      <c r="Q193" s="14">
        <f t="shared" si="2"/>
        <v>45670504.572003588</v>
      </c>
      <c r="R193" s="20">
        <f ca="1">SUM(OFFSET(E193,,,,List!$D$2))</f>
        <v>22697347.239083491</v>
      </c>
    </row>
    <row r="194" spans="1:18" x14ac:dyDescent="0.3">
      <c r="A194" t="s">
        <v>18</v>
      </c>
      <c r="B194" t="s">
        <v>78</v>
      </c>
      <c r="C194" t="s">
        <v>63</v>
      </c>
      <c r="D194" t="s">
        <v>91</v>
      </c>
      <c r="E194" s="14">
        <v>1696800</v>
      </c>
      <c r="F194" s="14">
        <v>1831218.3120000002</v>
      </c>
      <c r="G194" s="14">
        <v>1764035.2801764002</v>
      </c>
      <c r="H194" s="14">
        <v>1512045.3604536017</v>
      </c>
      <c r="I194" s="14">
        <v>1848073.9211088077</v>
      </c>
      <c r="J194" s="14">
        <v>1478473.9214784151</v>
      </c>
      <c r="K194" s="14">
        <v>1562493.7463436318</v>
      </c>
      <c r="L194" s="14">
        <v>1864930.5399161463</v>
      </c>
      <c r="M194" s="14">
        <v>1848147.8451745044</v>
      </c>
      <c r="N194" s="14">
        <v>1579342.1336852533</v>
      </c>
      <c r="O194" s="14">
        <v>1646564.6474089986</v>
      </c>
      <c r="P194" s="14">
        <v>1696986.6573326811</v>
      </c>
      <c r="Q194" s="14">
        <f t="shared" si="2"/>
        <v>20329112.365078442</v>
      </c>
      <c r="R194" s="20">
        <f ca="1">SUM(OFFSET(E194,,,,List!$D$2))</f>
        <v>10130646.795217225</v>
      </c>
    </row>
    <row r="195" spans="1:18" x14ac:dyDescent="0.3">
      <c r="A195" t="s">
        <v>18</v>
      </c>
      <c r="B195" t="s">
        <v>78</v>
      </c>
      <c r="C195" t="s">
        <v>63</v>
      </c>
      <c r="D195" t="s">
        <v>92</v>
      </c>
      <c r="E195" s="14">
        <v>24179399.999999996</v>
      </c>
      <c r="F195" s="14">
        <v>19725497.253000002</v>
      </c>
      <c r="G195" s="14">
        <v>19937798.749993742</v>
      </c>
      <c r="H195" s="14">
        <v>20574317.217172135</v>
      </c>
      <c r="I195" s="14">
        <v>24180367.190507744</v>
      </c>
      <c r="J195" s="14">
        <v>20574728.705573916</v>
      </c>
      <c r="K195" s="14">
        <v>22271836.26340621</v>
      </c>
      <c r="L195" s="14">
        <v>19726680.812423836</v>
      </c>
      <c r="M195" s="14">
        <v>19938995.047825851</v>
      </c>
      <c r="N195" s="14">
        <v>23969457.14328431</v>
      </c>
      <c r="O195" s="14">
        <v>19939393.829720709</v>
      </c>
      <c r="P195" s="14">
        <v>23757813.202657543</v>
      </c>
      <c r="Q195" s="14">
        <f t="shared" si="2"/>
        <v>258776285.415566</v>
      </c>
      <c r="R195" s="20">
        <f ca="1">SUM(OFFSET(E195,,,,List!$D$2))</f>
        <v>129172109.11624753</v>
      </c>
    </row>
    <row r="196" spans="1:18" x14ac:dyDescent="0.3">
      <c r="A196" t="s">
        <v>18</v>
      </c>
      <c r="B196" t="s">
        <v>78</v>
      </c>
      <c r="C196" t="s">
        <v>63</v>
      </c>
      <c r="D196" t="s">
        <v>95</v>
      </c>
      <c r="E196" s="14">
        <v>3568950</v>
      </c>
      <c r="F196" s="14">
        <v>3316633.1660000002</v>
      </c>
      <c r="G196" s="14">
        <v>3893477.868389341</v>
      </c>
      <c r="H196" s="14">
        <v>3821414.6401463947</v>
      </c>
      <c r="I196" s="14">
        <v>3100424.0138601931</v>
      </c>
      <c r="J196" s="14">
        <v>3100455.018100332</v>
      </c>
      <c r="K196" s="14">
        <v>3497059.8162453468</v>
      </c>
      <c r="L196" s="14">
        <v>4146040.211206222</v>
      </c>
      <c r="M196" s="14">
        <v>3208706.6849838416</v>
      </c>
      <c r="N196" s="14">
        <v>3533217.9737187391</v>
      </c>
      <c r="O196" s="14">
        <v>3857735.7523585409</v>
      </c>
      <c r="P196" s="14">
        <v>3965936.2268109079</v>
      </c>
      <c r="Q196" s="14">
        <f t="shared" ref="Q196:Q221" si="3">SUM(E196:P196)</f>
        <v>43010051.371819861</v>
      </c>
      <c r="R196" s="20">
        <f ca="1">SUM(OFFSET(E196,,,,List!$D$2))</f>
        <v>20801354.706496261</v>
      </c>
    </row>
    <row r="197" spans="1:18" x14ac:dyDescent="0.3">
      <c r="A197" t="s">
        <v>18</v>
      </c>
      <c r="B197" t="s">
        <v>78</v>
      </c>
      <c r="C197" t="s">
        <v>63</v>
      </c>
      <c r="D197" t="s">
        <v>89</v>
      </c>
      <c r="E197" s="14">
        <v>1595299.9999999998</v>
      </c>
      <c r="F197" s="14">
        <v>1929219.2919999999</v>
      </c>
      <c r="G197" s="14">
        <v>2040540.8102040503</v>
      </c>
      <c r="H197" s="14">
        <v>1669550.0855008517</v>
      </c>
      <c r="I197" s="14">
        <v>1836523.4591018776</v>
      </c>
      <c r="J197" s="14">
        <v>1873643.6793735693</v>
      </c>
      <c r="K197" s="14">
        <v>1651049.0594764585</v>
      </c>
      <c r="L197" s="14">
        <v>1725270.7641228761</v>
      </c>
      <c r="M197" s="14">
        <v>1632530.5965708122</v>
      </c>
      <c r="N197" s="14">
        <v>1910821.9653785015</v>
      </c>
      <c r="O197" s="14">
        <v>1910841.0735981553</v>
      </c>
      <c r="P197" s="14">
        <v>1873756.1008048353</v>
      </c>
      <c r="Q197" s="14">
        <f t="shared" si="3"/>
        <v>21649046.886131987</v>
      </c>
      <c r="R197" s="20">
        <f ca="1">SUM(OFFSET(E197,,,,List!$D$2))</f>
        <v>10944777.32618035</v>
      </c>
    </row>
    <row r="198" spans="1:18" x14ac:dyDescent="0.3">
      <c r="A198" t="s">
        <v>18</v>
      </c>
      <c r="B198" t="s">
        <v>78</v>
      </c>
      <c r="C198" t="s">
        <v>63</v>
      </c>
      <c r="D198" t="s">
        <v>93</v>
      </c>
      <c r="E198" s="14">
        <v>14207969.999999998</v>
      </c>
      <c r="F198" s="14">
        <v>15351293.511399997</v>
      </c>
      <c r="G198" s="14">
        <v>14861507.225686122</v>
      </c>
      <c r="H198" s="14">
        <v>18454583.626436226</v>
      </c>
      <c r="I198" s="14">
        <v>14371854.859822826</v>
      </c>
      <c r="J198" s="14">
        <v>15841862.069341229</v>
      </c>
      <c r="K198" s="14">
        <v>15188741.292582052</v>
      </c>
      <c r="L198" s="14">
        <v>14698928.883866107</v>
      </c>
      <c r="M198" s="14">
        <v>14045783.612125838</v>
      </c>
      <c r="N198" s="14">
        <v>16169145.150305048</v>
      </c>
      <c r="O198" s="14">
        <v>15842654.178286722</v>
      </c>
      <c r="P198" s="14">
        <v>17149436.324814364</v>
      </c>
      <c r="Q198" s="14">
        <f t="shared" si="3"/>
        <v>186183760.73466653</v>
      </c>
      <c r="R198" s="20">
        <f ca="1">SUM(OFFSET(E198,,,,List!$D$2))</f>
        <v>93089071.292686403</v>
      </c>
    </row>
    <row r="199" spans="1:18" x14ac:dyDescent="0.3">
      <c r="A199" t="s">
        <v>18</v>
      </c>
      <c r="B199" t="s">
        <v>78</v>
      </c>
      <c r="C199" t="s">
        <v>63</v>
      </c>
      <c r="D199" t="s">
        <v>90</v>
      </c>
      <c r="E199" s="14">
        <v>997500</v>
      </c>
      <c r="F199" s="14">
        <v>955509.55500000005</v>
      </c>
      <c r="G199" s="14">
        <v>903018.06009030004</v>
      </c>
      <c r="H199" s="14">
        <v>1197035.9103591014</v>
      </c>
      <c r="I199" s="14">
        <v>1207548.3007245052</v>
      </c>
      <c r="J199" s="14">
        <v>1197059.8511970125</v>
      </c>
      <c r="K199" s="14">
        <v>1102566.1516537727</v>
      </c>
      <c r="L199" s="14">
        <v>945066.15198453353</v>
      </c>
      <c r="M199" s="14">
        <v>987078.96276365581</v>
      </c>
      <c r="N199" s="14">
        <v>903081.27325087634</v>
      </c>
      <c r="O199" s="14">
        <v>1060606.0547723779</v>
      </c>
      <c r="P199" s="14">
        <v>1144625.9012949399</v>
      </c>
      <c r="Q199" s="14">
        <f t="shared" si="3"/>
        <v>12600696.173091076</v>
      </c>
      <c r="R199" s="20">
        <f ca="1">SUM(OFFSET(E199,,,,List!$D$2))</f>
        <v>6457671.6773709198</v>
      </c>
    </row>
    <row r="200" spans="1:18" x14ac:dyDescent="0.3"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f t="shared" si="3"/>
        <v>0</v>
      </c>
      <c r="R200" s="20"/>
    </row>
    <row r="201" spans="1:18" x14ac:dyDescent="0.3">
      <c r="A201" t="s">
        <v>18</v>
      </c>
      <c r="B201" t="s">
        <v>78</v>
      </c>
      <c r="C201" t="s">
        <v>65</v>
      </c>
      <c r="D201" t="s">
        <v>68</v>
      </c>
      <c r="E201" s="14">
        <v>7856800</v>
      </c>
      <c r="F201" s="14">
        <v>9052490.5240000002</v>
      </c>
      <c r="G201" s="14">
        <v>9650393.0049650203</v>
      </c>
      <c r="H201" s="14">
        <v>7515425.4582545692</v>
      </c>
      <c r="I201" s="14">
        <v>8454938.1890727952</v>
      </c>
      <c r="J201" s="14">
        <v>8198809.9281984847</v>
      </c>
      <c r="K201" s="14">
        <v>7344840.6750167506</v>
      </c>
      <c r="L201" s="14">
        <v>9650875.5342657603</v>
      </c>
      <c r="M201" s="14">
        <v>8028242.2304777335</v>
      </c>
      <c r="N201" s="14">
        <v>9651068.5527415369</v>
      </c>
      <c r="O201" s="14">
        <v>8797079.6595839635</v>
      </c>
      <c r="P201" s="14">
        <v>9736670.9695474133</v>
      </c>
      <c r="Q201" s="14">
        <f t="shared" si="3"/>
        <v>103937634.72612405</v>
      </c>
      <c r="R201" s="20">
        <f ca="1">SUM(OFFSET(E201,,,,List!$D$2))</f>
        <v>50728857.104490869</v>
      </c>
    </row>
    <row r="202" spans="1:18" x14ac:dyDescent="0.3">
      <c r="A202" t="s">
        <v>18</v>
      </c>
      <c r="B202" t="s">
        <v>78</v>
      </c>
      <c r="C202" t="s">
        <v>65</v>
      </c>
      <c r="D202" t="s">
        <v>107</v>
      </c>
      <c r="E202" s="14">
        <v>56479500</v>
      </c>
      <c r="F202" s="14">
        <v>57050570.500000007</v>
      </c>
      <c r="G202" s="14">
        <v>56480629.595647961</v>
      </c>
      <c r="H202" s="14">
        <v>49064471.904718958</v>
      </c>
      <c r="I202" s="14">
        <v>52488099.471491829</v>
      </c>
      <c r="J202" s="14">
        <v>49065453.19906351</v>
      </c>
      <c r="K202" s="14">
        <v>56482888.854720406</v>
      </c>
      <c r="L202" s="14">
        <v>49636974.449232116</v>
      </c>
      <c r="M202" s="14">
        <v>62760020.575717553</v>
      </c>
      <c r="N202" s="14">
        <v>61048994.134761773</v>
      </c>
      <c r="O202" s="14">
        <v>55914591.151597247</v>
      </c>
      <c r="P202" s="14">
        <v>63903028.911438592</v>
      </c>
      <c r="Q202" s="14">
        <f t="shared" si="3"/>
        <v>670375222.74838996</v>
      </c>
      <c r="R202" s="20">
        <f ca="1">SUM(OFFSET(E202,,,,List!$D$2))</f>
        <v>320628724.67092228</v>
      </c>
    </row>
    <row r="203" spans="1:18" x14ac:dyDescent="0.3">
      <c r="A203" t="s">
        <v>18</v>
      </c>
      <c r="B203" t="s">
        <v>78</v>
      </c>
      <c r="C203" t="s">
        <v>65</v>
      </c>
      <c r="D203" t="s">
        <v>109</v>
      </c>
      <c r="E203" s="14">
        <v>6233079.9999999991</v>
      </c>
      <c r="F203" s="14">
        <v>5847018.4696000004</v>
      </c>
      <c r="G203" s="14">
        <v>5957399.1461957283</v>
      </c>
      <c r="H203" s="14">
        <v>4909387.2786727771</v>
      </c>
      <c r="I203" s="14">
        <v>5957518.2947743936</v>
      </c>
      <c r="J203" s="14">
        <v>6123066.1441228231</v>
      </c>
      <c r="K203" s="14">
        <v>6343780.613515228</v>
      </c>
      <c r="L203" s="14">
        <v>5681877.7155313091</v>
      </c>
      <c r="M203" s="14">
        <v>5406112.4695362095</v>
      </c>
      <c r="N203" s="14">
        <v>4689021.9908793559</v>
      </c>
      <c r="O203" s="14">
        <v>6013041.2710567052</v>
      </c>
      <c r="P203" s="14">
        <v>4854613.9754982442</v>
      </c>
      <c r="Q203" s="14">
        <f t="shared" si="3"/>
        <v>68015917.369382769</v>
      </c>
      <c r="R203" s="20">
        <f ca="1">SUM(OFFSET(E203,,,,List!$D$2))</f>
        <v>35027469.333365723</v>
      </c>
    </row>
    <row r="204" spans="1:18" x14ac:dyDescent="0.3">
      <c r="A204" t="s">
        <v>18</v>
      </c>
      <c r="B204" t="s">
        <v>78</v>
      </c>
      <c r="C204" t="s">
        <v>65</v>
      </c>
      <c r="D204" t="s">
        <v>69</v>
      </c>
      <c r="E204" s="14">
        <v>497129499.99999994</v>
      </c>
      <c r="F204" s="14">
        <v>419909699.05500001</v>
      </c>
      <c r="G204" s="14">
        <v>501966039.17019564</v>
      </c>
      <c r="H204" s="14">
        <v>487491124.44124347</v>
      </c>
      <c r="I204" s="14">
        <v>511629464.66696757</v>
      </c>
      <c r="J204" s="14">
        <v>429579978.35456288</v>
      </c>
      <c r="K204" s="14">
        <v>516466486.90466374</v>
      </c>
      <c r="L204" s="14">
        <v>444069083.5924955</v>
      </c>
      <c r="M204" s="14">
        <v>429592865.88278806</v>
      </c>
      <c r="N204" s="14">
        <v>453731833.82332593</v>
      </c>
      <c r="O204" s="14">
        <v>448909388.46994436</v>
      </c>
      <c r="P204" s="14">
        <v>511665279.80393422</v>
      </c>
      <c r="Q204" s="14">
        <f t="shared" si="3"/>
        <v>5652140744.1651201</v>
      </c>
      <c r="R204" s="20">
        <f ca="1">SUM(OFFSET(E204,,,,List!$D$2))</f>
        <v>2847705805.6879692</v>
      </c>
    </row>
    <row r="205" spans="1:18" x14ac:dyDescent="0.3">
      <c r="A205" t="s">
        <v>18</v>
      </c>
      <c r="B205" t="s">
        <v>78</v>
      </c>
      <c r="C205" t="s">
        <v>65</v>
      </c>
      <c r="D205" t="s">
        <v>105</v>
      </c>
      <c r="E205" s="14">
        <v>2185732.5</v>
      </c>
      <c r="F205" s="14">
        <v>2854338.0430950006</v>
      </c>
      <c r="G205" s="14">
        <v>2674361.4864274315</v>
      </c>
      <c r="H205" s="14">
        <v>2957256.2159121539</v>
      </c>
      <c r="I205" s="14">
        <v>2931570.2598788841</v>
      </c>
      <c r="J205" s="14">
        <v>2725873.2895757658</v>
      </c>
      <c r="K205" s="14">
        <v>2623036.3766743722</v>
      </c>
      <c r="L205" s="14">
        <v>2674495.2071761419</v>
      </c>
      <c r="M205" s="14">
        <v>2803104.7382882242</v>
      </c>
      <c r="N205" s="14">
        <v>2263079.6669865455</v>
      </c>
      <c r="O205" s="14">
        <v>2751726.6575318645</v>
      </c>
      <c r="P205" s="14">
        <v>2417428.9012247971</v>
      </c>
      <c r="Q205" s="14">
        <f t="shared" si="3"/>
        <v>31862003.342771184</v>
      </c>
      <c r="R205" s="20">
        <f ca="1">SUM(OFFSET(E205,,,,List!$D$2))</f>
        <v>16329131.794889238</v>
      </c>
    </row>
    <row r="206" spans="1:18" x14ac:dyDescent="0.3">
      <c r="A206" t="s">
        <v>18</v>
      </c>
      <c r="B206" t="s">
        <v>78</v>
      </c>
      <c r="C206" t="s">
        <v>65</v>
      </c>
      <c r="D206" t="s">
        <v>70</v>
      </c>
      <c r="E206" s="14">
        <v>403158000</v>
      </c>
      <c r="F206" s="14">
        <v>500477004.72000009</v>
      </c>
      <c r="G206" s="14">
        <v>444872897.32448649</v>
      </c>
      <c r="H206" s="14">
        <v>407804233.88233817</v>
      </c>
      <c r="I206" s="14">
        <v>449515980.18970072</v>
      </c>
      <c r="J206" s="14">
        <v>430983548.53096652</v>
      </c>
      <c r="K206" s="14">
        <v>430987858.36645186</v>
      </c>
      <c r="L206" s="14">
        <v>393917573.12718296</v>
      </c>
      <c r="M206" s="14">
        <v>430996478.16671801</v>
      </c>
      <c r="N206" s="14">
        <v>412463119.82476854</v>
      </c>
      <c r="O206" s="14">
        <v>495887586.03133088</v>
      </c>
      <c r="P206" s="14">
        <v>435643917.95585018</v>
      </c>
      <c r="Q206" s="14">
        <f t="shared" si="3"/>
        <v>5236708198.1197939</v>
      </c>
      <c r="R206" s="20">
        <f ca="1">SUM(OFFSET(E206,,,,List!$D$2))</f>
        <v>2636811664.6474915</v>
      </c>
    </row>
    <row r="207" spans="1:18" x14ac:dyDescent="0.3">
      <c r="A207" t="s">
        <v>18</v>
      </c>
      <c r="B207" t="s">
        <v>78</v>
      </c>
      <c r="C207" t="s">
        <v>65</v>
      </c>
      <c r="D207" t="s">
        <v>110</v>
      </c>
      <c r="E207" s="14">
        <v>2317994</v>
      </c>
      <c r="F207" s="14">
        <v>2081484.81464</v>
      </c>
      <c r="G207" s="14">
        <v>2294386.8870494342</v>
      </c>
      <c r="H207" s="14">
        <v>2696522.8940689354</v>
      </c>
      <c r="I207" s="14">
        <v>2057893.3136746953</v>
      </c>
      <c r="J207" s="14">
        <v>2578305.9114282038</v>
      </c>
      <c r="K207" s="14">
        <v>2696603.7905647177</v>
      </c>
      <c r="L207" s="14">
        <v>2010645.739572132</v>
      </c>
      <c r="M207" s="14">
        <v>2341834.3383167442</v>
      </c>
      <c r="N207" s="14">
        <v>2081651.3392534466</v>
      </c>
      <c r="O207" s="14">
        <v>2720367.0217407555</v>
      </c>
      <c r="P207" s="14">
        <v>2318248.9920893512</v>
      </c>
      <c r="Q207" s="14">
        <f t="shared" si="3"/>
        <v>28195939.042398419</v>
      </c>
      <c r="R207" s="20">
        <f ca="1">SUM(OFFSET(E207,,,,List!$D$2))</f>
        <v>14026587.820861271</v>
      </c>
    </row>
    <row r="208" spans="1:18" x14ac:dyDescent="0.3">
      <c r="A208" t="s">
        <v>18</v>
      </c>
      <c r="B208" t="s">
        <v>78</v>
      </c>
      <c r="C208" t="s">
        <v>65</v>
      </c>
      <c r="D208" t="s">
        <v>104</v>
      </c>
      <c r="E208" s="14">
        <v>1757528.5</v>
      </c>
      <c r="F208" s="14">
        <v>1445458.4544400002</v>
      </c>
      <c r="G208" s="14">
        <v>1494750.3945594723</v>
      </c>
      <c r="H208" s="14">
        <v>1429061.3709837075</v>
      </c>
      <c r="I208" s="14">
        <v>1593337.2318959711</v>
      </c>
      <c r="J208" s="14">
        <v>1544074.2013940131</v>
      </c>
      <c r="K208" s="14">
        <v>1774060.4399009678</v>
      </c>
      <c r="L208" s="14">
        <v>1806931.4801443552</v>
      </c>
      <c r="M208" s="14">
        <v>1774095.921287172</v>
      </c>
      <c r="N208" s="14">
        <v>1429147.1168095877</v>
      </c>
      <c r="O208" s="14">
        <v>1823412.8312547579</v>
      </c>
      <c r="P208" s="14">
        <v>1609876.0757436117</v>
      </c>
      <c r="Q208" s="14">
        <f t="shared" si="3"/>
        <v>19481734.018413618</v>
      </c>
      <c r="R208" s="20">
        <f ca="1">SUM(OFFSET(E208,,,,List!$D$2))</f>
        <v>9264210.1532731652</v>
      </c>
    </row>
    <row r="209" spans="1:18" x14ac:dyDescent="0.3">
      <c r="A209" t="s">
        <v>18</v>
      </c>
      <c r="B209" t="s">
        <v>78</v>
      </c>
      <c r="C209" t="s">
        <v>65</v>
      </c>
      <c r="D209" t="s">
        <v>106</v>
      </c>
      <c r="E209" s="14">
        <v>71603000</v>
      </c>
      <c r="F209" s="14">
        <v>75656756.560000002</v>
      </c>
      <c r="G209" s="14">
        <v>58094161.865809307</v>
      </c>
      <c r="H209" s="14">
        <v>76333789.967899546</v>
      </c>
      <c r="I209" s="14">
        <v>58770850.775261357</v>
      </c>
      <c r="J209" s="14">
        <v>74984249.099981293</v>
      </c>
      <c r="K209" s="14">
        <v>59447566.729167223</v>
      </c>
      <c r="L209" s="14">
        <v>72959106.933206007</v>
      </c>
      <c r="M209" s="14">
        <v>62150971.854012333</v>
      </c>
      <c r="N209" s="14">
        <v>72960566.122640595</v>
      </c>
      <c r="O209" s="14">
        <v>62827782.432704352</v>
      </c>
      <c r="P209" s="14">
        <v>70259728.106397659</v>
      </c>
      <c r="Q209" s="14">
        <f t="shared" si="3"/>
        <v>816048530.44707966</v>
      </c>
      <c r="R209" s="20">
        <f ca="1">SUM(OFFSET(E209,,,,List!$D$2))</f>
        <v>415442808.26895154</v>
      </c>
    </row>
    <row r="210" spans="1:18" x14ac:dyDescent="0.3">
      <c r="A210" t="s">
        <v>18</v>
      </c>
      <c r="B210" t="s">
        <v>78</v>
      </c>
      <c r="C210" t="s">
        <v>65</v>
      </c>
      <c r="D210" t="s">
        <v>108</v>
      </c>
      <c r="E210" s="14">
        <v>33810000</v>
      </c>
      <c r="F210" s="14">
        <v>36708367.079999998</v>
      </c>
      <c r="G210" s="14">
        <v>28980579.602898002</v>
      </c>
      <c r="H210" s="14">
        <v>30268908.049080435</v>
      </c>
      <c r="I210" s="14">
        <v>29303172.097581327</v>
      </c>
      <c r="J210" s="14">
        <v>32845642.232844342</v>
      </c>
      <c r="K210" s="14">
        <v>32201932.048300657</v>
      </c>
      <c r="L210" s="14">
        <v>30592141.364240084</v>
      </c>
      <c r="M210" s="14">
        <v>28982318.481145639</v>
      </c>
      <c r="N210" s="14">
        <v>36067245.88983345</v>
      </c>
      <c r="O210" s="14">
        <v>35745574.360843316</v>
      </c>
      <c r="P210" s="14">
        <v>29949294.224707961</v>
      </c>
      <c r="Q210" s="14">
        <f t="shared" si="3"/>
        <v>385455175.43147516</v>
      </c>
      <c r="R210" s="20">
        <f ca="1">SUM(OFFSET(E210,,,,List!$D$2))</f>
        <v>191916669.0624041</v>
      </c>
    </row>
    <row r="211" spans="1:18" x14ac:dyDescent="0.3">
      <c r="E211" s="14">
        <v>0</v>
      </c>
      <c r="F211" s="14">
        <v>0</v>
      </c>
      <c r="G211" s="14">
        <v>0</v>
      </c>
      <c r="H211" s="14">
        <v>0</v>
      </c>
      <c r="I211" s="14">
        <v>0</v>
      </c>
      <c r="J211" s="14">
        <v>0</v>
      </c>
      <c r="K211" s="14">
        <v>0</v>
      </c>
      <c r="L211" s="14">
        <v>0</v>
      </c>
      <c r="M211" s="14">
        <v>0</v>
      </c>
      <c r="N211" s="14">
        <v>0</v>
      </c>
      <c r="O211" s="14">
        <v>0</v>
      </c>
      <c r="P211" s="14">
        <v>0</v>
      </c>
      <c r="Q211" s="14">
        <f t="shared" si="3"/>
        <v>0</v>
      </c>
      <c r="R211" s="20"/>
    </row>
    <row r="212" spans="1:18" x14ac:dyDescent="0.3">
      <c r="A212" t="s">
        <v>18</v>
      </c>
      <c r="B212" t="s">
        <v>78</v>
      </c>
      <c r="C212" t="s">
        <v>64</v>
      </c>
      <c r="D212" t="s">
        <v>116</v>
      </c>
      <c r="E212" s="14">
        <v>12197500</v>
      </c>
      <c r="F212" s="14">
        <v>12197621.975000001</v>
      </c>
      <c r="G212" s="14">
        <v>12197743.951219752</v>
      </c>
      <c r="H212" s="14">
        <v>15498464.944649421</v>
      </c>
      <c r="I212" s="14">
        <v>16359654.369815469</v>
      </c>
      <c r="J212" s="14">
        <v>14637731.864637153</v>
      </c>
      <c r="K212" s="14">
        <v>13920335.190879535</v>
      </c>
      <c r="L212" s="14">
        <v>14925044.711340932</v>
      </c>
      <c r="M212" s="14">
        <v>13059544.71656454</v>
      </c>
      <c r="N212" s="14">
        <v>13490214.058561541</v>
      </c>
      <c r="O212" s="14">
        <v>12198719.804890223</v>
      </c>
      <c r="P212" s="14">
        <v>13921031.22155956</v>
      </c>
      <c r="Q212" s="14">
        <f t="shared" si="3"/>
        <v>164603606.80911812</v>
      </c>
      <c r="R212" s="20">
        <f ca="1">SUM(OFFSET(E212,,,,List!$D$2))</f>
        <v>83088717.105321795</v>
      </c>
    </row>
    <row r="213" spans="1:18" x14ac:dyDescent="0.3">
      <c r="A213" t="s">
        <v>18</v>
      </c>
      <c r="B213" t="s">
        <v>78</v>
      </c>
      <c r="C213" t="s">
        <v>64</v>
      </c>
      <c r="D213" t="s">
        <v>120</v>
      </c>
      <c r="E213" s="14">
        <v>35910000</v>
      </c>
      <c r="F213" s="14">
        <v>35910359.100000001</v>
      </c>
      <c r="G213" s="14">
        <v>28263065.252826251</v>
      </c>
      <c r="H213" s="14">
        <v>34913547.385473788</v>
      </c>
      <c r="I213" s="14">
        <v>33251330.019950137</v>
      </c>
      <c r="J213" s="14">
        <v>34581729.034580357</v>
      </c>
      <c r="K213" s="14">
        <v>37574754.406359509</v>
      </c>
      <c r="L213" s="14">
        <v>32254757.742731389</v>
      </c>
      <c r="M213" s="14">
        <v>29262340.881929651</v>
      </c>
      <c r="N213" s="14">
        <v>34583112.32449092</v>
      </c>
      <c r="O213" s="14">
        <v>38241323.922073357</v>
      </c>
      <c r="P213" s="14">
        <v>32588584.529222894</v>
      </c>
      <c r="Q213" s="14">
        <f t="shared" si="3"/>
        <v>407334904.59963822</v>
      </c>
      <c r="R213" s="20">
        <f ca="1">SUM(OFFSET(E213,,,,List!$D$2))</f>
        <v>202830030.79283053</v>
      </c>
    </row>
    <row r="214" spans="1:18" x14ac:dyDescent="0.3">
      <c r="A214" t="s">
        <v>18</v>
      </c>
      <c r="B214" t="s">
        <v>78</v>
      </c>
      <c r="C214" t="s">
        <v>64</v>
      </c>
      <c r="D214" t="s">
        <v>117</v>
      </c>
      <c r="E214" s="14">
        <v>37842000</v>
      </c>
      <c r="F214" s="14">
        <v>32844328.440000001</v>
      </c>
      <c r="G214" s="14">
        <v>37128742.563712806</v>
      </c>
      <c r="H214" s="14">
        <v>32130963.909639042</v>
      </c>
      <c r="I214" s="14">
        <v>38914556.543347977</v>
      </c>
      <c r="J214" s="14">
        <v>36415820.73641438</v>
      </c>
      <c r="K214" s="14">
        <v>39986399.09997683</v>
      </c>
      <c r="L214" s="14">
        <v>41057873.936216958</v>
      </c>
      <c r="M214" s="14">
        <v>40701255.953956708</v>
      </c>
      <c r="N214" s="14">
        <v>30704763.290529806</v>
      </c>
      <c r="O214" s="14">
        <v>34989498.75744123</v>
      </c>
      <c r="P214" s="14">
        <v>35346887.924392365</v>
      </c>
      <c r="Q214" s="14">
        <f t="shared" si="3"/>
        <v>438063091.15562809</v>
      </c>
      <c r="R214" s="20">
        <f ca="1">SUM(OFFSET(E214,,,,List!$D$2))</f>
        <v>215276412.19311419</v>
      </c>
    </row>
    <row r="215" spans="1:18" x14ac:dyDescent="0.3">
      <c r="A215" t="s">
        <v>18</v>
      </c>
      <c r="B215" t="s">
        <v>78</v>
      </c>
      <c r="C215" t="s">
        <v>64</v>
      </c>
      <c r="D215" t="s">
        <v>115</v>
      </c>
      <c r="E215" s="14">
        <v>17976000</v>
      </c>
      <c r="F215" s="14">
        <v>14952149.52</v>
      </c>
      <c r="G215" s="14">
        <v>15456309.121545602</v>
      </c>
      <c r="H215" s="14">
        <v>17640529.20529202</v>
      </c>
      <c r="I215" s="14">
        <v>14784591.368870465</v>
      </c>
      <c r="J215" s="14">
        <v>17640882.017640185</v>
      </c>
      <c r="K215" s="14">
        <v>14784887.062176304</v>
      </c>
      <c r="L215" s="14">
        <v>15625093.712810956</v>
      </c>
      <c r="M215" s="14">
        <v>19321545.654097091</v>
      </c>
      <c r="N215" s="14">
        <v>19153723.74894882</v>
      </c>
      <c r="O215" s="14">
        <v>17641764.079382129</v>
      </c>
      <c r="P215" s="14">
        <v>16801848.092402786</v>
      </c>
      <c r="Q215" s="14">
        <f t="shared" si="3"/>
        <v>201779323.58316633</v>
      </c>
      <c r="R215" s="20">
        <f ca="1">SUM(OFFSET(E215,,,,List!$D$2))</f>
        <v>98450461.23334828</v>
      </c>
    </row>
    <row r="216" spans="1:18" x14ac:dyDescent="0.3">
      <c r="A216" t="s">
        <v>18</v>
      </c>
      <c r="B216" t="s">
        <v>78</v>
      </c>
      <c r="C216" t="s">
        <v>64</v>
      </c>
      <c r="D216" t="s">
        <v>119</v>
      </c>
      <c r="E216" s="14">
        <v>2224575.5</v>
      </c>
      <c r="F216" s="14">
        <v>1916237.662185</v>
      </c>
      <c r="G216" s="14">
        <v>2290697.8132690652</v>
      </c>
      <c r="H216" s="14">
        <v>2422877.6848768443</v>
      </c>
      <c r="I216" s="14">
        <v>1982374.2929893853</v>
      </c>
      <c r="J216" s="14">
        <v>2158606.9271085211</v>
      </c>
      <c r="K216" s="14">
        <v>2268762.620992986</v>
      </c>
      <c r="L216" s="14">
        <v>2400947.5596067221</v>
      </c>
      <c r="M216" s="14">
        <v>2246780.7343706097</v>
      </c>
      <c r="N216" s="14">
        <v>2224775.7198036602</v>
      </c>
      <c r="O216" s="14">
        <v>2511158.1019993844</v>
      </c>
      <c r="P216" s="14">
        <v>1982513.0633529511</v>
      </c>
      <c r="Q216" s="14">
        <f t="shared" si="3"/>
        <v>26630307.680555131</v>
      </c>
      <c r="R216" s="20">
        <f ca="1">SUM(OFFSET(E216,,,,List!$D$2))</f>
        <v>12995369.880428815</v>
      </c>
    </row>
    <row r="217" spans="1:18" x14ac:dyDescent="0.3">
      <c r="A217" t="s">
        <v>18</v>
      </c>
      <c r="B217" t="s">
        <v>78</v>
      </c>
      <c r="C217" t="s">
        <v>64</v>
      </c>
      <c r="D217" t="s">
        <v>121</v>
      </c>
      <c r="E217" s="14">
        <v>393424.5</v>
      </c>
      <c r="F217" s="14">
        <v>472998.22993500001</v>
      </c>
      <c r="G217" s="14">
        <v>503947.07879039366</v>
      </c>
      <c r="H217" s="14">
        <v>490690.22041220323</v>
      </c>
      <c r="I217" s="14">
        <v>419964.29815197026</v>
      </c>
      <c r="J217" s="14">
        <v>455334.26603031618</v>
      </c>
      <c r="K217" s="14">
        <v>495125.70650265407</v>
      </c>
      <c r="L217" s="14">
        <v>508393.0860925687</v>
      </c>
      <c r="M217" s="14">
        <v>468610.48715203087</v>
      </c>
      <c r="N217" s="14">
        <v>402301.70534318982</v>
      </c>
      <c r="O217" s="14">
        <v>433252.32284949272</v>
      </c>
      <c r="P217" s="14">
        <v>384625.80630027293</v>
      </c>
      <c r="Q217" s="14">
        <f t="shared" si="3"/>
        <v>5428667.7075600922</v>
      </c>
      <c r="R217" s="20">
        <f ca="1">SUM(OFFSET(E217,,,,List!$D$2))</f>
        <v>2736358.5933198836</v>
      </c>
    </row>
    <row r="218" spans="1:18" x14ac:dyDescent="0.3">
      <c r="A218" t="s">
        <v>18</v>
      </c>
      <c r="B218" t="s">
        <v>78</v>
      </c>
      <c r="C218" t="s">
        <v>64</v>
      </c>
      <c r="D218" t="s">
        <v>114</v>
      </c>
      <c r="E218" s="14">
        <v>74864999.999999985</v>
      </c>
      <c r="F218" s="14">
        <v>57939579.390000001</v>
      </c>
      <c r="G218" s="14">
        <v>74215484.287421405</v>
      </c>
      <c r="H218" s="14">
        <v>65101953.019530073</v>
      </c>
      <c r="I218" s="14">
        <v>70961838.402575701</v>
      </c>
      <c r="J218" s="14">
        <v>62499124.862496644</v>
      </c>
      <c r="K218" s="14">
        <v>61197671.731792241</v>
      </c>
      <c r="L218" s="14">
        <v>65104557.136712305</v>
      </c>
      <c r="M218" s="14">
        <v>74219937.327803388</v>
      </c>
      <c r="N218" s="14">
        <v>58595273.310928956</v>
      </c>
      <c r="O218" s="14">
        <v>61200119.675380379</v>
      </c>
      <c r="P218" s="14">
        <v>65758232.971641399</v>
      </c>
      <c r="Q218" s="14">
        <f t="shared" si="3"/>
        <v>791658772.11628234</v>
      </c>
      <c r="R218" s="20">
        <f ca="1">SUM(OFFSET(E218,,,,List!$D$2))</f>
        <v>405582979.96202374</v>
      </c>
    </row>
    <row r="219" spans="1:18" x14ac:dyDescent="0.3">
      <c r="A219" t="s">
        <v>18</v>
      </c>
      <c r="B219" t="s">
        <v>78</v>
      </c>
      <c r="C219" t="s">
        <v>64</v>
      </c>
      <c r="D219" t="s">
        <v>112</v>
      </c>
      <c r="E219" s="14">
        <v>18424000</v>
      </c>
      <c r="F219" s="14">
        <v>22540225.399999999</v>
      </c>
      <c r="G219" s="14">
        <v>19012380.2419012</v>
      </c>
      <c r="H219" s="14">
        <v>20972629.166291628</v>
      </c>
      <c r="I219" s="14">
        <v>17836713.45070168</v>
      </c>
      <c r="J219" s="14">
        <v>16660833.016660174</v>
      </c>
      <c r="K219" s="14">
        <v>17445046.666166358</v>
      </c>
      <c r="L219" s="14">
        <v>19993399.481983911</v>
      </c>
      <c r="M219" s="14">
        <v>21757740.54091803</v>
      </c>
      <c r="N219" s="14">
        <v>16661499.459977409</v>
      </c>
      <c r="O219" s="14">
        <v>20386038.491730459</v>
      </c>
      <c r="P219" s="14">
        <v>19994199.229959313</v>
      </c>
      <c r="Q219" s="14">
        <f t="shared" si="3"/>
        <v>231684705.14629012</v>
      </c>
      <c r="R219" s="20">
        <f ca="1">SUM(OFFSET(E219,,,,List!$D$2))</f>
        <v>115446781.27555467</v>
      </c>
    </row>
    <row r="220" spans="1:18" x14ac:dyDescent="0.3">
      <c r="A220" t="s">
        <v>18</v>
      </c>
      <c r="B220" t="s">
        <v>78</v>
      </c>
      <c r="C220" t="s">
        <v>64</v>
      </c>
      <c r="D220" t="s">
        <v>118</v>
      </c>
      <c r="E220" s="14">
        <v>3471299.9999999995</v>
      </c>
      <c r="F220" s="14">
        <v>4389043.8900000006</v>
      </c>
      <c r="G220" s="14">
        <v>3710774.2143710703</v>
      </c>
      <c r="H220" s="14">
        <v>4508835.2623526147</v>
      </c>
      <c r="I220" s="14">
        <v>4508880.3507052381</v>
      </c>
      <c r="J220" s="14">
        <v>3910395.5139102396</v>
      </c>
      <c r="K220" s="14">
        <v>4389263.346583589</v>
      </c>
      <c r="L220" s="14">
        <v>3551348.5844574352</v>
      </c>
      <c r="M220" s="14">
        <v>4469157.5165128922</v>
      </c>
      <c r="N220" s="14">
        <v>4429298.6169444146</v>
      </c>
      <c r="O220" s="14">
        <v>3910591.037596371</v>
      </c>
      <c r="P220" s="14">
        <v>4110152.0896040304</v>
      </c>
      <c r="Q220" s="14">
        <f t="shared" si="3"/>
        <v>49359040.423037894</v>
      </c>
      <c r="R220" s="20">
        <f ca="1">SUM(OFFSET(E220,,,,List!$D$2))</f>
        <v>24499229.231339164</v>
      </c>
    </row>
    <row r="221" spans="1:18" x14ac:dyDescent="0.3">
      <c r="A221" t="s">
        <v>18</v>
      </c>
      <c r="B221" t="s">
        <v>78</v>
      </c>
      <c r="C221" t="s">
        <v>64</v>
      </c>
      <c r="D221" t="s">
        <v>113</v>
      </c>
      <c r="E221" s="14">
        <v>5030725</v>
      </c>
      <c r="F221" s="14">
        <v>5935184.3512500003</v>
      </c>
      <c r="G221" s="14">
        <v>4917773.3539917683</v>
      </c>
      <c r="H221" s="14">
        <v>4974349.2274922663</v>
      </c>
      <c r="I221" s="14">
        <v>6500635.0189002529</v>
      </c>
      <c r="J221" s="14">
        <v>5822366.1095721358</v>
      </c>
      <c r="K221" s="14">
        <v>6048537.8995723873</v>
      </c>
      <c r="L221" s="14">
        <v>5483308.8162643379</v>
      </c>
      <c r="M221" s="14">
        <v>4805009.383453222</v>
      </c>
      <c r="N221" s="14">
        <v>6274839.7073379215</v>
      </c>
      <c r="O221" s="14">
        <v>5766126.5809456706</v>
      </c>
      <c r="P221" s="14">
        <v>6048840.3325159652</v>
      </c>
      <c r="Q221" s="14">
        <f t="shared" si="3"/>
        <v>67607695.781295925</v>
      </c>
      <c r="R221" s="20">
        <f ca="1">SUM(OFFSET(E221,,,,List!$D$2))</f>
        <v>33181033.061206423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4" tint="-0.249977111117893"/>
  </sheetPr>
  <dimension ref="A2:J1462"/>
  <sheetViews>
    <sheetView topLeftCell="A730" workbookViewId="0">
      <selection activeCell="E1" sqref="E1:E1048576"/>
    </sheetView>
  </sheetViews>
  <sheetFormatPr defaultRowHeight="14.4" x14ac:dyDescent="0.3"/>
  <cols>
    <col min="1" max="1" width="8.88671875" style="80"/>
    <col min="2" max="2" width="13" customWidth="1"/>
    <col min="3" max="3" width="10.6640625" style="38" bestFit="1" customWidth="1"/>
  </cols>
  <sheetData>
    <row r="2" spans="1:10" x14ac:dyDescent="0.3">
      <c r="A2" s="81" t="s">
        <v>158</v>
      </c>
      <c r="B2" s="11" t="s">
        <v>134</v>
      </c>
      <c r="C2" s="39" t="s">
        <v>135</v>
      </c>
      <c r="D2" s="11" t="s">
        <v>136</v>
      </c>
      <c r="E2" s="11" t="s">
        <v>59</v>
      </c>
      <c r="F2" s="11" t="s">
        <v>61</v>
      </c>
      <c r="G2" s="11" t="s">
        <v>62</v>
      </c>
      <c r="H2" s="11" t="s">
        <v>60</v>
      </c>
      <c r="I2" s="11" t="s">
        <v>137</v>
      </c>
      <c r="J2" s="11" t="s">
        <v>138</v>
      </c>
    </row>
    <row r="3" spans="1:10" x14ac:dyDescent="0.3">
      <c r="A3" s="80" t="str">
        <f t="shared" ref="A3:A66" si="0">TEXT(C3,"mmm")</f>
        <v>Jul</v>
      </c>
      <c r="B3" t="s">
        <v>64</v>
      </c>
      <c r="C3" s="38">
        <v>42552</v>
      </c>
      <c r="D3">
        <f>CHOOSE(MONTH(C3),7,8,9,10,11,12,1,2,3,4,5,6)</f>
        <v>1</v>
      </c>
      <c r="E3">
        <v>29</v>
      </c>
      <c r="F3">
        <v>66</v>
      </c>
      <c r="G3">
        <v>23</v>
      </c>
      <c r="H3">
        <v>79</v>
      </c>
      <c r="I3">
        <f>SUM(E3:H3)</f>
        <v>197</v>
      </c>
      <c r="J3">
        <f t="shared" ref="J3:J34" si="1">SUMIFS($I$3:$I$1462,$B$3:$B$1462,B3,$D$3:$D$1462,D3)</f>
        <v>6607</v>
      </c>
    </row>
    <row r="4" spans="1:10" x14ac:dyDescent="0.3">
      <c r="A4" s="80" t="str">
        <f t="shared" si="0"/>
        <v>Jul</v>
      </c>
      <c r="B4" t="s">
        <v>64</v>
      </c>
      <c r="C4" s="38">
        <v>42553</v>
      </c>
      <c r="D4">
        <f t="shared" ref="D4:D67" si="2">CHOOSE(MONTH(C4),7,8,9,10,11,12,1,2,3,4,5,6)</f>
        <v>1</v>
      </c>
      <c r="E4">
        <v>64</v>
      </c>
      <c r="F4">
        <v>21</v>
      </c>
      <c r="G4">
        <v>88</v>
      </c>
      <c r="H4">
        <v>33</v>
      </c>
      <c r="I4">
        <f t="shared" ref="I4:I67" si="3">SUM(E4:H4)</f>
        <v>206</v>
      </c>
      <c r="J4">
        <f t="shared" si="1"/>
        <v>6607</v>
      </c>
    </row>
    <row r="5" spans="1:10" x14ac:dyDescent="0.3">
      <c r="A5" s="80" t="str">
        <f t="shared" si="0"/>
        <v>Jul</v>
      </c>
      <c r="B5" t="s">
        <v>64</v>
      </c>
      <c r="C5" s="38">
        <v>42554</v>
      </c>
      <c r="D5">
        <f t="shared" si="2"/>
        <v>1</v>
      </c>
      <c r="E5">
        <v>78</v>
      </c>
      <c r="F5">
        <v>33</v>
      </c>
      <c r="G5">
        <v>46</v>
      </c>
      <c r="H5">
        <v>94</v>
      </c>
      <c r="I5">
        <f t="shared" si="3"/>
        <v>251</v>
      </c>
      <c r="J5">
        <f t="shared" si="1"/>
        <v>6607</v>
      </c>
    </row>
    <row r="6" spans="1:10" x14ac:dyDescent="0.3">
      <c r="A6" s="80" t="str">
        <f t="shared" si="0"/>
        <v>Jul</v>
      </c>
      <c r="B6" t="s">
        <v>64</v>
      </c>
      <c r="C6" s="38">
        <v>42555</v>
      </c>
      <c r="D6">
        <f t="shared" si="2"/>
        <v>1</v>
      </c>
      <c r="E6">
        <v>26</v>
      </c>
      <c r="F6">
        <v>75</v>
      </c>
      <c r="G6">
        <v>52</v>
      </c>
      <c r="H6">
        <v>20</v>
      </c>
      <c r="I6">
        <f t="shared" si="3"/>
        <v>173</v>
      </c>
      <c r="J6">
        <f t="shared" si="1"/>
        <v>6607</v>
      </c>
    </row>
    <row r="7" spans="1:10" x14ac:dyDescent="0.3">
      <c r="A7" s="80" t="str">
        <f t="shared" si="0"/>
        <v>Jul</v>
      </c>
      <c r="B7" t="s">
        <v>64</v>
      </c>
      <c r="C7" s="38">
        <v>42556</v>
      </c>
      <c r="D7">
        <f t="shared" si="2"/>
        <v>1</v>
      </c>
      <c r="E7">
        <v>12</v>
      </c>
      <c r="F7">
        <v>14</v>
      </c>
      <c r="G7">
        <v>43</v>
      </c>
      <c r="H7">
        <v>71</v>
      </c>
      <c r="I7">
        <f t="shared" si="3"/>
        <v>140</v>
      </c>
      <c r="J7">
        <f t="shared" si="1"/>
        <v>6607</v>
      </c>
    </row>
    <row r="8" spans="1:10" x14ac:dyDescent="0.3">
      <c r="A8" s="80" t="str">
        <f t="shared" si="0"/>
        <v>Jul</v>
      </c>
      <c r="B8" t="s">
        <v>64</v>
      </c>
      <c r="C8" s="38">
        <v>42557</v>
      </c>
      <c r="D8">
        <f t="shared" si="2"/>
        <v>1</v>
      </c>
      <c r="E8">
        <v>16</v>
      </c>
      <c r="F8">
        <v>62</v>
      </c>
      <c r="G8">
        <v>74</v>
      </c>
      <c r="H8">
        <v>12</v>
      </c>
      <c r="I8">
        <f t="shared" si="3"/>
        <v>164</v>
      </c>
      <c r="J8">
        <f t="shared" si="1"/>
        <v>6607</v>
      </c>
    </row>
    <row r="9" spans="1:10" x14ac:dyDescent="0.3">
      <c r="A9" s="80" t="str">
        <f t="shared" si="0"/>
        <v>Jul</v>
      </c>
      <c r="B9" t="s">
        <v>64</v>
      </c>
      <c r="C9" s="38">
        <v>42558</v>
      </c>
      <c r="D9">
        <f t="shared" si="2"/>
        <v>1</v>
      </c>
      <c r="E9">
        <v>55</v>
      </c>
      <c r="F9">
        <v>94</v>
      </c>
      <c r="G9">
        <v>43</v>
      </c>
      <c r="H9">
        <v>68</v>
      </c>
      <c r="I9">
        <f t="shared" si="3"/>
        <v>260</v>
      </c>
      <c r="J9">
        <f t="shared" si="1"/>
        <v>6607</v>
      </c>
    </row>
    <row r="10" spans="1:10" x14ac:dyDescent="0.3">
      <c r="A10" s="80" t="str">
        <f t="shared" si="0"/>
        <v>Jul</v>
      </c>
      <c r="B10" t="s">
        <v>64</v>
      </c>
      <c r="C10" s="38">
        <v>42559</v>
      </c>
      <c r="D10">
        <f t="shared" si="2"/>
        <v>1</v>
      </c>
      <c r="E10">
        <v>80</v>
      </c>
      <c r="F10">
        <v>51</v>
      </c>
      <c r="G10">
        <v>61</v>
      </c>
      <c r="H10">
        <v>22</v>
      </c>
      <c r="I10">
        <f t="shared" si="3"/>
        <v>214</v>
      </c>
      <c r="J10">
        <f t="shared" si="1"/>
        <v>6607</v>
      </c>
    </row>
    <row r="11" spans="1:10" x14ac:dyDescent="0.3">
      <c r="A11" s="80" t="str">
        <f t="shared" si="0"/>
        <v>Jul</v>
      </c>
      <c r="B11" t="s">
        <v>64</v>
      </c>
      <c r="C11" s="38">
        <v>42560</v>
      </c>
      <c r="D11">
        <f t="shared" si="2"/>
        <v>1</v>
      </c>
      <c r="E11">
        <v>65</v>
      </c>
      <c r="F11">
        <v>68</v>
      </c>
      <c r="G11">
        <v>85</v>
      </c>
      <c r="H11">
        <v>47</v>
      </c>
      <c r="I11">
        <f t="shared" si="3"/>
        <v>265</v>
      </c>
      <c r="J11">
        <f t="shared" si="1"/>
        <v>6607</v>
      </c>
    </row>
    <row r="12" spans="1:10" x14ac:dyDescent="0.3">
      <c r="A12" s="80" t="str">
        <f t="shared" si="0"/>
        <v>Jul</v>
      </c>
      <c r="B12" t="s">
        <v>64</v>
      </c>
      <c r="C12" s="38">
        <v>42561</v>
      </c>
      <c r="D12">
        <f t="shared" si="2"/>
        <v>1</v>
      </c>
      <c r="E12">
        <v>33</v>
      </c>
      <c r="F12">
        <v>25</v>
      </c>
      <c r="G12">
        <v>32</v>
      </c>
      <c r="H12">
        <v>49</v>
      </c>
      <c r="I12">
        <f t="shared" si="3"/>
        <v>139</v>
      </c>
      <c r="J12">
        <f t="shared" si="1"/>
        <v>6607</v>
      </c>
    </row>
    <row r="13" spans="1:10" x14ac:dyDescent="0.3">
      <c r="A13" s="80" t="str">
        <f t="shared" si="0"/>
        <v>Jul</v>
      </c>
      <c r="B13" t="s">
        <v>64</v>
      </c>
      <c r="C13" s="38">
        <v>42562</v>
      </c>
      <c r="D13">
        <f t="shared" si="2"/>
        <v>1</v>
      </c>
      <c r="E13">
        <v>84</v>
      </c>
      <c r="F13">
        <v>61</v>
      </c>
      <c r="G13">
        <v>54</v>
      </c>
      <c r="H13">
        <v>92</v>
      </c>
      <c r="I13">
        <f t="shared" si="3"/>
        <v>291</v>
      </c>
      <c r="J13">
        <f t="shared" si="1"/>
        <v>6607</v>
      </c>
    </row>
    <row r="14" spans="1:10" x14ac:dyDescent="0.3">
      <c r="A14" s="80" t="str">
        <f t="shared" si="0"/>
        <v>Jul</v>
      </c>
      <c r="B14" t="s">
        <v>64</v>
      </c>
      <c r="C14" s="38">
        <v>42563</v>
      </c>
      <c r="D14">
        <f t="shared" si="2"/>
        <v>1</v>
      </c>
      <c r="E14">
        <v>12</v>
      </c>
      <c r="F14">
        <v>30</v>
      </c>
      <c r="G14">
        <v>98</v>
      </c>
      <c r="H14">
        <v>70</v>
      </c>
      <c r="I14">
        <f t="shared" si="3"/>
        <v>210</v>
      </c>
      <c r="J14">
        <f t="shared" si="1"/>
        <v>6607</v>
      </c>
    </row>
    <row r="15" spans="1:10" x14ac:dyDescent="0.3">
      <c r="A15" s="80" t="str">
        <f t="shared" si="0"/>
        <v>Jul</v>
      </c>
      <c r="B15" t="s">
        <v>64</v>
      </c>
      <c r="C15" s="38">
        <v>42564</v>
      </c>
      <c r="D15">
        <f t="shared" si="2"/>
        <v>1</v>
      </c>
      <c r="E15">
        <v>14</v>
      </c>
      <c r="F15">
        <v>11</v>
      </c>
      <c r="G15">
        <v>67</v>
      </c>
      <c r="H15">
        <v>30</v>
      </c>
      <c r="I15">
        <f t="shared" si="3"/>
        <v>122</v>
      </c>
      <c r="J15">
        <f t="shared" si="1"/>
        <v>6607</v>
      </c>
    </row>
    <row r="16" spans="1:10" x14ac:dyDescent="0.3">
      <c r="A16" s="80" t="str">
        <f t="shared" si="0"/>
        <v>Jul</v>
      </c>
      <c r="B16" t="s">
        <v>64</v>
      </c>
      <c r="C16" s="38">
        <v>42565</v>
      </c>
      <c r="D16">
        <f t="shared" si="2"/>
        <v>1</v>
      </c>
      <c r="E16">
        <v>63</v>
      </c>
      <c r="F16">
        <v>60</v>
      </c>
      <c r="G16">
        <v>71</v>
      </c>
      <c r="H16">
        <v>17</v>
      </c>
      <c r="I16">
        <f t="shared" si="3"/>
        <v>211</v>
      </c>
      <c r="J16">
        <f t="shared" si="1"/>
        <v>6607</v>
      </c>
    </row>
    <row r="17" spans="1:10" x14ac:dyDescent="0.3">
      <c r="A17" s="80" t="str">
        <f t="shared" si="0"/>
        <v>Jul</v>
      </c>
      <c r="B17" t="s">
        <v>64</v>
      </c>
      <c r="C17" s="38">
        <v>42566</v>
      </c>
      <c r="D17">
        <f t="shared" si="2"/>
        <v>1</v>
      </c>
      <c r="E17">
        <v>23</v>
      </c>
      <c r="F17">
        <v>33</v>
      </c>
      <c r="G17">
        <v>80</v>
      </c>
      <c r="H17">
        <v>32</v>
      </c>
      <c r="I17">
        <f t="shared" si="3"/>
        <v>168</v>
      </c>
      <c r="J17">
        <f t="shared" si="1"/>
        <v>6607</v>
      </c>
    </row>
    <row r="18" spans="1:10" x14ac:dyDescent="0.3">
      <c r="A18" s="80" t="str">
        <f t="shared" si="0"/>
        <v>Jul</v>
      </c>
      <c r="B18" t="s">
        <v>64</v>
      </c>
      <c r="C18" s="38">
        <v>42567</v>
      </c>
      <c r="D18">
        <f t="shared" si="2"/>
        <v>1</v>
      </c>
      <c r="E18">
        <v>60</v>
      </c>
      <c r="F18">
        <v>100</v>
      </c>
      <c r="G18">
        <v>78</v>
      </c>
      <c r="H18">
        <v>16</v>
      </c>
      <c r="I18">
        <f t="shared" si="3"/>
        <v>254</v>
      </c>
      <c r="J18">
        <f t="shared" si="1"/>
        <v>6607</v>
      </c>
    </row>
    <row r="19" spans="1:10" x14ac:dyDescent="0.3">
      <c r="A19" s="80" t="str">
        <f t="shared" si="0"/>
        <v>Jul</v>
      </c>
      <c r="B19" t="s">
        <v>64</v>
      </c>
      <c r="C19" s="38">
        <v>42568</v>
      </c>
      <c r="D19">
        <f t="shared" si="2"/>
        <v>1</v>
      </c>
      <c r="E19">
        <v>63</v>
      </c>
      <c r="F19">
        <v>62</v>
      </c>
      <c r="G19">
        <v>16</v>
      </c>
      <c r="H19">
        <v>23</v>
      </c>
      <c r="I19">
        <f t="shared" si="3"/>
        <v>164</v>
      </c>
      <c r="J19">
        <f t="shared" si="1"/>
        <v>6607</v>
      </c>
    </row>
    <row r="20" spans="1:10" x14ac:dyDescent="0.3">
      <c r="A20" s="80" t="str">
        <f t="shared" si="0"/>
        <v>Jul</v>
      </c>
      <c r="B20" t="s">
        <v>64</v>
      </c>
      <c r="C20" s="38">
        <v>42569</v>
      </c>
      <c r="D20">
        <f t="shared" si="2"/>
        <v>1</v>
      </c>
      <c r="E20">
        <v>77</v>
      </c>
      <c r="F20">
        <v>68</v>
      </c>
      <c r="G20">
        <v>18</v>
      </c>
      <c r="H20">
        <v>79</v>
      </c>
      <c r="I20">
        <f t="shared" si="3"/>
        <v>242</v>
      </c>
      <c r="J20">
        <f t="shared" si="1"/>
        <v>6607</v>
      </c>
    </row>
    <row r="21" spans="1:10" x14ac:dyDescent="0.3">
      <c r="A21" s="80" t="str">
        <f t="shared" si="0"/>
        <v>Jul</v>
      </c>
      <c r="B21" t="s">
        <v>64</v>
      </c>
      <c r="C21" s="38">
        <v>42570</v>
      </c>
      <c r="D21">
        <f t="shared" si="2"/>
        <v>1</v>
      </c>
      <c r="E21">
        <v>43</v>
      </c>
      <c r="F21">
        <v>25</v>
      </c>
      <c r="G21">
        <v>99</v>
      </c>
      <c r="H21">
        <v>56</v>
      </c>
      <c r="I21">
        <f t="shared" si="3"/>
        <v>223</v>
      </c>
      <c r="J21">
        <f t="shared" si="1"/>
        <v>6607</v>
      </c>
    </row>
    <row r="22" spans="1:10" x14ac:dyDescent="0.3">
      <c r="A22" s="80" t="str">
        <f t="shared" si="0"/>
        <v>Jul</v>
      </c>
      <c r="B22" t="s">
        <v>64</v>
      </c>
      <c r="C22" s="38">
        <v>42571</v>
      </c>
      <c r="D22">
        <f t="shared" si="2"/>
        <v>1</v>
      </c>
      <c r="E22">
        <v>98</v>
      </c>
      <c r="F22">
        <v>67</v>
      </c>
      <c r="G22">
        <v>45</v>
      </c>
      <c r="H22">
        <v>90</v>
      </c>
      <c r="I22">
        <f t="shared" si="3"/>
        <v>300</v>
      </c>
      <c r="J22">
        <f t="shared" si="1"/>
        <v>6607</v>
      </c>
    </row>
    <row r="23" spans="1:10" x14ac:dyDescent="0.3">
      <c r="A23" s="80" t="str">
        <f t="shared" si="0"/>
        <v>Jul</v>
      </c>
      <c r="B23" t="s">
        <v>64</v>
      </c>
      <c r="C23" s="38">
        <v>42572</v>
      </c>
      <c r="D23">
        <f t="shared" si="2"/>
        <v>1</v>
      </c>
      <c r="E23">
        <v>14</v>
      </c>
      <c r="F23">
        <v>100</v>
      </c>
      <c r="G23">
        <v>36</v>
      </c>
      <c r="H23">
        <v>95</v>
      </c>
      <c r="I23">
        <f t="shared" si="3"/>
        <v>245</v>
      </c>
      <c r="J23">
        <f t="shared" si="1"/>
        <v>6607</v>
      </c>
    </row>
    <row r="24" spans="1:10" x14ac:dyDescent="0.3">
      <c r="A24" s="80" t="str">
        <f t="shared" si="0"/>
        <v>Jul</v>
      </c>
      <c r="B24" t="s">
        <v>64</v>
      </c>
      <c r="C24" s="38">
        <v>42573</v>
      </c>
      <c r="D24">
        <f t="shared" si="2"/>
        <v>1</v>
      </c>
      <c r="E24">
        <v>62</v>
      </c>
      <c r="F24">
        <v>28</v>
      </c>
      <c r="G24">
        <v>16</v>
      </c>
      <c r="H24">
        <v>50</v>
      </c>
      <c r="I24">
        <f t="shared" si="3"/>
        <v>156</v>
      </c>
      <c r="J24">
        <f t="shared" si="1"/>
        <v>6607</v>
      </c>
    </row>
    <row r="25" spans="1:10" x14ac:dyDescent="0.3">
      <c r="A25" s="80" t="str">
        <f t="shared" si="0"/>
        <v>Jul</v>
      </c>
      <c r="B25" t="s">
        <v>64</v>
      </c>
      <c r="C25" s="38">
        <v>42574</v>
      </c>
      <c r="D25">
        <f t="shared" si="2"/>
        <v>1</v>
      </c>
      <c r="E25">
        <v>22</v>
      </c>
      <c r="F25">
        <v>56</v>
      </c>
      <c r="G25">
        <v>97</v>
      </c>
      <c r="H25">
        <v>65</v>
      </c>
      <c r="I25">
        <f t="shared" si="3"/>
        <v>240</v>
      </c>
      <c r="J25">
        <f t="shared" si="1"/>
        <v>6607</v>
      </c>
    </row>
    <row r="26" spans="1:10" x14ac:dyDescent="0.3">
      <c r="A26" s="80" t="str">
        <f t="shared" si="0"/>
        <v>Jul</v>
      </c>
      <c r="B26" t="s">
        <v>64</v>
      </c>
      <c r="C26" s="38">
        <v>42575</v>
      </c>
      <c r="D26">
        <f t="shared" si="2"/>
        <v>1</v>
      </c>
      <c r="E26">
        <v>97</v>
      </c>
      <c r="F26">
        <v>34</v>
      </c>
      <c r="G26">
        <v>91</v>
      </c>
      <c r="H26">
        <v>84</v>
      </c>
      <c r="I26">
        <f t="shared" si="3"/>
        <v>306</v>
      </c>
      <c r="J26">
        <f t="shared" si="1"/>
        <v>6607</v>
      </c>
    </row>
    <row r="27" spans="1:10" x14ac:dyDescent="0.3">
      <c r="A27" s="80" t="str">
        <f t="shared" si="0"/>
        <v>Jul</v>
      </c>
      <c r="B27" t="s">
        <v>64</v>
      </c>
      <c r="C27" s="38">
        <v>42576</v>
      </c>
      <c r="D27">
        <f t="shared" si="2"/>
        <v>1</v>
      </c>
      <c r="E27">
        <v>24</v>
      </c>
      <c r="F27">
        <v>14</v>
      </c>
      <c r="G27">
        <v>93</v>
      </c>
      <c r="H27">
        <v>31</v>
      </c>
      <c r="I27">
        <f t="shared" si="3"/>
        <v>162</v>
      </c>
      <c r="J27">
        <f t="shared" si="1"/>
        <v>6607</v>
      </c>
    </row>
    <row r="28" spans="1:10" x14ac:dyDescent="0.3">
      <c r="A28" s="80" t="str">
        <f t="shared" si="0"/>
        <v>Jul</v>
      </c>
      <c r="B28" t="s">
        <v>64</v>
      </c>
      <c r="C28" s="38">
        <v>42577</v>
      </c>
      <c r="D28">
        <f t="shared" si="2"/>
        <v>1</v>
      </c>
      <c r="E28">
        <v>51</v>
      </c>
      <c r="F28">
        <v>61</v>
      </c>
      <c r="G28">
        <v>64</v>
      </c>
      <c r="H28">
        <v>93</v>
      </c>
      <c r="I28">
        <f t="shared" si="3"/>
        <v>269</v>
      </c>
      <c r="J28">
        <f t="shared" si="1"/>
        <v>6607</v>
      </c>
    </row>
    <row r="29" spans="1:10" x14ac:dyDescent="0.3">
      <c r="A29" s="80" t="str">
        <f t="shared" si="0"/>
        <v>Jul</v>
      </c>
      <c r="B29" t="s">
        <v>64</v>
      </c>
      <c r="C29" s="38">
        <v>42578</v>
      </c>
      <c r="D29">
        <f t="shared" si="2"/>
        <v>1</v>
      </c>
      <c r="E29">
        <v>62</v>
      </c>
      <c r="F29">
        <v>72</v>
      </c>
      <c r="G29">
        <v>56</v>
      </c>
      <c r="H29">
        <v>42</v>
      </c>
      <c r="I29">
        <f t="shared" si="3"/>
        <v>232</v>
      </c>
      <c r="J29">
        <f t="shared" si="1"/>
        <v>6607</v>
      </c>
    </row>
    <row r="30" spans="1:10" x14ac:dyDescent="0.3">
      <c r="A30" s="80" t="str">
        <f t="shared" si="0"/>
        <v>Jul</v>
      </c>
      <c r="B30" t="s">
        <v>64</v>
      </c>
      <c r="C30" s="38">
        <v>42579</v>
      </c>
      <c r="D30">
        <f t="shared" si="2"/>
        <v>1</v>
      </c>
      <c r="E30">
        <v>28</v>
      </c>
      <c r="F30">
        <v>10</v>
      </c>
      <c r="G30">
        <v>99</v>
      </c>
      <c r="H30">
        <v>60</v>
      </c>
      <c r="I30">
        <f t="shared" si="3"/>
        <v>197</v>
      </c>
      <c r="J30">
        <f t="shared" si="1"/>
        <v>6607</v>
      </c>
    </row>
    <row r="31" spans="1:10" x14ac:dyDescent="0.3">
      <c r="A31" s="80" t="str">
        <f t="shared" si="0"/>
        <v>Jul</v>
      </c>
      <c r="B31" t="s">
        <v>64</v>
      </c>
      <c r="C31" s="38">
        <v>42580</v>
      </c>
      <c r="D31">
        <f t="shared" si="2"/>
        <v>1</v>
      </c>
      <c r="E31">
        <v>15</v>
      </c>
      <c r="F31">
        <v>70</v>
      </c>
      <c r="G31">
        <v>52</v>
      </c>
      <c r="H31">
        <v>84</v>
      </c>
      <c r="I31">
        <f t="shared" si="3"/>
        <v>221</v>
      </c>
      <c r="J31">
        <f t="shared" si="1"/>
        <v>6607</v>
      </c>
    </row>
    <row r="32" spans="1:10" x14ac:dyDescent="0.3">
      <c r="A32" s="80" t="str">
        <f t="shared" si="0"/>
        <v>Jul</v>
      </c>
      <c r="B32" t="s">
        <v>64</v>
      </c>
      <c r="C32" s="38">
        <v>42581</v>
      </c>
      <c r="D32">
        <f t="shared" si="2"/>
        <v>1</v>
      </c>
      <c r="E32">
        <v>18</v>
      </c>
      <c r="F32">
        <v>61</v>
      </c>
      <c r="G32">
        <v>23</v>
      </c>
      <c r="H32">
        <v>21</v>
      </c>
      <c r="I32">
        <f t="shared" si="3"/>
        <v>123</v>
      </c>
      <c r="J32">
        <f t="shared" si="1"/>
        <v>6607</v>
      </c>
    </row>
    <row r="33" spans="1:10" x14ac:dyDescent="0.3">
      <c r="A33" s="80" t="str">
        <f t="shared" si="0"/>
        <v>Jul</v>
      </c>
      <c r="B33" t="s">
        <v>64</v>
      </c>
      <c r="C33" s="38">
        <v>42582</v>
      </c>
      <c r="D33">
        <f t="shared" si="2"/>
        <v>1</v>
      </c>
      <c r="E33">
        <v>41</v>
      </c>
      <c r="F33">
        <v>90</v>
      </c>
      <c r="G33">
        <v>78</v>
      </c>
      <c r="H33">
        <v>53</v>
      </c>
      <c r="I33">
        <f t="shared" si="3"/>
        <v>262</v>
      </c>
      <c r="J33">
        <f t="shared" si="1"/>
        <v>6607</v>
      </c>
    </row>
    <row r="34" spans="1:10" x14ac:dyDescent="0.3">
      <c r="A34" s="80" t="str">
        <f t="shared" si="0"/>
        <v>Aug</v>
      </c>
      <c r="B34" t="s">
        <v>64</v>
      </c>
      <c r="C34" s="38">
        <v>42583</v>
      </c>
      <c r="D34">
        <f t="shared" si="2"/>
        <v>2</v>
      </c>
      <c r="E34">
        <v>80</v>
      </c>
      <c r="F34">
        <v>78</v>
      </c>
      <c r="G34">
        <v>81</v>
      </c>
      <c r="H34">
        <v>62</v>
      </c>
      <c r="I34">
        <f t="shared" si="3"/>
        <v>301</v>
      </c>
      <c r="J34">
        <f t="shared" si="1"/>
        <v>7032</v>
      </c>
    </row>
    <row r="35" spans="1:10" x14ac:dyDescent="0.3">
      <c r="A35" s="80" t="str">
        <f t="shared" si="0"/>
        <v>Aug</v>
      </c>
      <c r="B35" t="s">
        <v>64</v>
      </c>
      <c r="C35" s="38">
        <v>42584</v>
      </c>
      <c r="D35">
        <f t="shared" si="2"/>
        <v>2</v>
      </c>
      <c r="E35">
        <v>39</v>
      </c>
      <c r="F35">
        <v>24</v>
      </c>
      <c r="G35">
        <v>43</v>
      </c>
      <c r="H35">
        <v>73</v>
      </c>
      <c r="I35">
        <f t="shared" si="3"/>
        <v>179</v>
      </c>
      <c r="J35">
        <f t="shared" ref="J35:J66" si="4">SUMIFS($I$3:$I$1462,$B$3:$B$1462,B35,$D$3:$D$1462,D35)</f>
        <v>7032</v>
      </c>
    </row>
    <row r="36" spans="1:10" x14ac:dyDescent="0.3">
      <c r="A36" s="80" t="str">
        <f t="shared" si="0"/>
        <v>Aug</v>
      </c>
      <c r="B36" t="s">
        <v>64</v>
      </c>
      <c r="C36" s="38">
        <v>42585</v>
      </c>
      <c r="D36">
        <f t="shared" si="2"/>
        <v>2</v>
      </c>
      <c r="E36">
        <v>35</v>
      </c>
      <c r="F36">
        <v>45</v>
      </c>
      <c r="G36">
        <v>99</v>
      </c>
      <c r="H36">
        <v>62</v>
      </c>
      <c r="I36">
        <f t="shared" si="3"/>
        <v>241</v>
      </c>
      <c r="J36">
        <f t="shared" si="4"/>
        <v>7032</v>
      </c>
    </row>
    <row r="37" spans="1:10" x14ac:dyDescent="0.3">
      <c r="A37" s="80" t="str">
        <f t="shared" si="0"/>
        <v>Aug</v>
      </c>
      <c r="B37" t="s">
        <v>64</v>
      </c>
      <c r="C37" s="38">
        <v>42586</v>
      </c>
      <c r="D37">
        <f t="shared" si="2"/>
        <v>2</v>
      </c>
      <c r="E37">
        <v>16</v>
      </c>
      <c r="F37">
        <v>47</v>
      </c>
      <c r="G37">
        <v>52</v>
      </c>
      <c r="H37">
        <v>91</v>
      </c>
      <c r="I37">
        <f t="shared" si="3"/>
        <v>206</v>
      </c>
      <c r="J37">
        <f t="shared" si="4"/>
        <v>7032</v>
      </c>
    </row>
    <row r="38" spans="1:10" x14ac:dyDescent="0.3">
      <c r="A38" s="80" t="str">
        <f t="shared" si="0"/>
        <v>Aug</v>
      </c>
      <c r="B38" t="s">
        <v>64</v>
      </c>
      <c r="C38" s="38">
        <v>42587</v>
      </c>
      <c r="D38">
        <f t="shared" si="2"/>
        <v>2</v>
      </c>
      <c r="E38">
        <v>91</v>
      </c>
      <c r="F38">
        <v>65</v>
      </c>
      <c r="G38">
        <v>85</v>
      </c>
      <c r="H38">
        <v>56</v>
      </c>
      <c r="I38">
        <f t="shared" si="3"/>
        <v>297</v>
      </c>
      <c r="J38">
        <f t="shared" si="4"/>
        <v>7032</v>
      </c>
    </row>
    <row r="39" spans="1:10" x14ac:dyDescent="0.3">
      <c r="A39" s="80" t="str">
        <f t="shared" si="0"/>
        <v>Aug</v>
      </c>
      <c r="B39" t="s">
        <v>64</v>
      </c>
      <c r="C39" s="38">
        <v>42588</v>
      </c>
      <c r="D39">
        <f t="shared" si="2"/>
        <v>2</v>
      </c>
      <c r="E39">
        <v>79</v>
      </c>
      <c r="F39">
        <v>31</v>
      </c>
      <c r="G39">
        <v>44</v>
      </c>
      <c r="H39">
        <v>27</v>
      </c>
      <c r="I39">
        <f t="shared" si="3"/>
        <v>181</v>
      </c>
      <c r="J39">
        <f t="shared" si="4"/>
        <v>7032</v>
      </c>
    </row>
    <row r="40" spans="1:10" x14ac:dyDescent="0.3">
      <c r="A40" s="80" t="str">
        <f t="shared" si="0"/>
        <v>Aug</v>
      </c>
      <c r="B40" t="s">
        <v>64</v>
      </c>
      <c r="C40" s="38">
        <v>42589</v>
      </c>
      <c r="D40">
        <f t="shared" si="2"/>
        <v>2</v>
      </c>
      <c r="E40">
        <v>26</v>
      </c>
      <c r="F40">
        <v>82</v>
      </c>
      <c r="G40">
        <v>92</v>
      </c>
      <c r="H40">
        <v>34</v>
      </c>
      <c r="I40">
        <f t="shared" si="3"/>
        <v>234</v>
      </c>
      <c r="J40">
        <f t="shared" si="4"/>
        <v>7032</v>
      </c>
    </row>
    <row r="41" spans="1:10" x14ac:dyDescent="0.3">
      <c r="A41" s="80" t="str">
        <f t="shared" si="0"/>
        <v>Aug</v>
      </c>
      <c r="B41" t="s">
        <v>64</v>
      </c>
      <c r="C41" s="38">
        <v>42590</v>
      </c>
      <c r="D41">
        <f t="shared" si="2"/>
        <v>2</v>
      </c>
      <c r="E41">
        <v>48</v>
      </c>
      <c r="F41">
        <v>18</v>
      </c>
      <c r="G41">
        <v>48</v>
      </c>
      <c r="H41">
        <v>90</v>
      </c>
      <c r="I41">
        <f t="shared" si="3"/>
        <v>204</v>
      </c>
      <c r="J41">
        <f t="shared" si="4"/>
        <v>7032</v>
      </c>
    </row>
    <row r="42" spans="1:10" x14ac:dyDescent="0.3">
      <c r="A42" s="80" t="str">
        <f t="shared" si="0"/>
        <v>Aug</v>
      </c>
      <c r="B42" t="s">
        <v>64</v>
      </c>
      <c r="C42" s="38">
        <v>42591</v>
      </c>
      <c r="D42">
        <f t="shared" si="2"/>
        <v>2</v>
      </c>
      <c r="E42">
        <v>82</v>
      </c>
      <c r="F42">
        <v>62</v>
      </c>
      <c r="G42">
        <v>25</v>
      </c>
      <c r="H42">
        <v>64</v>
      </c>
      <c r="I42">
        <f t="shared" si="3"/>
        <v>233</v>
      </c>
      <c r="J42">
        <f t="shared" si="4"/>
        <v>7032</v>
      </c>
    </row>
    <row r="43" spans="1:10" x14ac:dyDescent="0.3">
      <c r="A43" s="80" t="str">
        <f t="shared" si="0"/>
        <v>Aug</v>
      </c>
      <c r="B43" t="s">
        <v>64</v>
      </c>
      <c r="C43" s="38">
        <v>42592</v>
      </c>
      <c r="D43">
        <f t="shared" si="2"/>
        <v>2</v>
      </c>
      <c r="E43">
        <v>30</v>
      </c>
      <c r="F43">
        <v>97</v>
      </c>
      <c r="G43">
        <v>65</v>
      </c>
      <c r="H43">
        <v>82</v>
      </c>
      <c r="I43">
        <f t="shared" si="3"/>
        <v>274</v>
      </c>
      <c r="J43">
        <f t="shared" si="4"/>
        <v>7032</v>
      </c>
    </row>
    <row r="44" spans="1:10" x14ac:dyDescent="0.3">
      <c r="A44" s="80" t="str">
        <f t="shared" si="0"/>
        <v>Aug</v>
      </c>
      <c r="B44" t="s">
        <v>64</v>
      </c>
      <c r="C44" s="38">
        <v>42593</v>
      </c>
      <c r="D44">
        <f t="shared" si="2"/>
        <v>2</v>
      </c>
      <c r="E44">
        <v>61</v>
      </c>
      <c r="F44">
        <v>50</v>
      </c>
      <c r="G44">
        <v>59</v>
      </c>
      <c r="H44">
        <v>75</v>
      </c>
      <c r="I44">
        <f t="shared" si="3"/>
        <v>245</v>
      </c>
      <c r="J44">
        <f t="shared" si="4"/>
        <v>7032</v>
      </c>
    </row>
    <row r="45" spans="1:10" x14ac:dyDescent="0.3">
      <c r="A45" s="80" t="str">
        <f t="shared" si="0"/>
        <v>Aug</v>
      </c>
      <c r="B45" t="s">
        <v>64</v>
      </c>
      <c r="C45" s="38">
        <v>42594</v>
      </c>
      <c r="D45">
        <f t="shared" si="2"/>
        <v>2</v>
      </c>
      <c r="E45">
        <v>54</v>
      </c>
      <c r="F45">
        <v>85</v>
      </c>
      <c r="G45">
        <v>31</v>
      </c>
      <c r="H45">
        <v>64</v>
      </c>
      <c r="I45">
        <f t="shared" si="3"/>
        <v>234</v>
      </c>
      <c r="J45">
        <f t="shared" si="4"/>
        <v>7032</v>
      </c>
    </row>
    <row r="46" spans="1:10" x14ac:dyDescent="0.3">
      <c r="A46" s="80" t="str">
        <f t="shared" si="0"/>
        <v>Aug</v>
      </c>
      <c r="B46" t="s">
        <v>64</v>
      </c>
      <c r="C46" s="38">
        <v>42595</v>
      </c>
      <c r="D46">
        <f t="shared" si="2"/>
        <v>2</v>
      </c>
      <c r="E46">
        <v>73</v>
      </c>
      <c r="F46">
        <v>76</v>
      </c>
      <c r="G46">
        <v>70</v>
      </c>
      <c r="H46">
        <v>63</v>
      </c>
      <c r="I46">
        <f t="shared" si="3"/>
        <v>282</v>
      </c>
      <c r="J46">
        <f t="shared" si="4"/>
        <v>7032</v>
      </c>
    </row>
    <row r="47" spans="1:10" x14ac:dyDescent="0.3">
      <c r="A47" s="80" t="str">
        <f t="shared" si="0"/>
        <v>Aug</v>
      </c>
      <c r="B47" t="s">
        <v>64</v>
      </c>
      <c r="C47" s="38">
        <v>42596</v>
      </c>
      <c r="D47">
        <f t="shared" si="2"/>
        <v>2</v>
      </c>
      <c r="E47">
        <v>52</v>
      </c>
      <c r="F47">
        <v>80</v>
      </c>
      <c r="G47">
        <v>76</v>
      </c>
      <c r="H47">
        <v>22</v>
      </c>
      <c r="I47">
        <f t="shared" si="3"/>
        <v>230</v>
      </c>
      <c r="J47">
        <f t="shared" si="4"/>
        <v>7032</v>
      </c>
    </row>
    <row r="48" spans="1:10" x14ac:dyDescent="0.3">
      <c r="A48" s="80" t="str">
        <f t="shared" si="0"/>
        <v>Aug</v>
      </c>
      <c r="B48" t="s">
        <v>64</v>
      </c>
      <c r="C48" s="38">
        <v>42597</v>
      </c>
      <c r="D48">
        <f t="shared" si="2"/>
        <v>2</v>
      </c>
      <c r="E48">
        <v>33</v>
      </c>
      <c r="F48">
        <v>73</v>
      </c>
      <c r="G48">
        <v>44</v>
      </c>
      <c r="H48">
        <v>72</v>
      </c>
      <c r="I48">
        <f t="shared" si="3"/>
        <v>222</v>
      </c>
      <c r="J48">
        <f t="shared" si="4"/>
        <v>7032</v>
      </c>
    </row>
    <row r="49" spans="1:10" x14ac:dyDescent="0.3">
      <c r="A49" s="80" t="str">
        <f t="shared" si="0"/>
        <v>Aug</v>
      </c>
      <c r="B49" t="s">
        <v>64</v>
      </c>
      <c r="C49" s="38">
        <v>42598</v>
      </c>
      <c r="D49">
        <f t="shared" si="2"/>
        <v>2</v>
      </c>
      <c r="E49">
        <v>65</v>
      </c>
      <c r="F49">
        <v>41</v>
      </c>
      <c r="G49">
        <v>53</v>
      </c>
      <c r="H49">
        <v>44</v>
      </c>
      <c r="I49">
        <f t="shared" si="3"/>
        <v>203</v>
      </c>
      <c r="J49">
        <f t="shared" si="4"/>
        <v>7032</v>
      </c>
    </row>
    <row r="50" spans="1:10" x14ac:dyDescent="0.3">
      <c r="A50" s="80" t="str">
        <f t="shared" si="0"/>
        <v>Aug</v>
      </c>
      <c r="B50" t="s">
        <v>64</v>
      </c>
      <c r="C50" s="38">
        <v>42599</v>
      </c>
      <c r="D50">
        <f t="shared" si="2"/>
        <v>2</v>
      </c>
      <c r="E50">
        <v>60</v>
      </c>
      <c r="F50">
        <v>89</v>
      </c>
      <c r="G50">
        <v>34</v>
      </c>
      <c r="H50">
        <v>34</v>
      </c>
      <c r="I50">
        <f t="shared" si="3"/>
        <v>217</v>
      </c>
      <c r="J50">
        <f t="shared" si="4"/>
        <v>7032</v>
      </c>
    </row>
    <row r="51" spans="1:10" x14ac:dyDescent="0.3">
      <c r="A51" s="80" t="str">
        <f t="shared" si="0"/>
        <v>Aug</v>
      </c>
      <c r="B51" t="s">
        <v>64</v>
      </c>
      <c r="C51" s="38">
        <v>42600</v>
      </c>
      <c r="D51">
        <f t="shared" si="2"/>
        <v>2</v>
      </c>
      <c r="E51">
        <v>24</v>
      </c>
      <c r="F51">
        <v>26</v>
      </c>
      <c r="G51">
        <v>50</v>
      </c>
      <c r="H51">
        <v>75</v>
      </c>
      <c r="I51">
        <f t="shared" si="3"/>
        <v>175</v>
      </c>
      <c r="J51">
        <f t="shared" si="4"/>
        <v>7032</v>
      </c>
    </row>
    <row r="52" spans="1:10" x14ac:dyDescent="0.3">
      <c r="A52" s="80" t="str">
        <f t="shared" si="0"/>
        <v>Aug</v>
      </c>
      <c r="B52" t="s">
        <v>64</v>
      </c>
      <c r="C52" s="38">
        <v>42601</v>
      </c>
      <c r="D52">
        <f t="shared" si="2"/>
        <v>2</v>
      </c>
      <c r="E52">
        <v>36</v>
      </c>
      <c r="F52">
        <v>45</v>
      </c>
      <c r="G52">
        <v>68</v>
      </c>
      <c r="H52">
        <v>82</v>
      </c>
      <c r="I52">
        <f t="shared" si="3"/>
        <v>231</v>
      </c>
      <c r="J52">
        <f t="shared" si="4"/>
        <v>7032</v>
      </c>
    </row>
    <row r="53" spans="1:10" x14ac:dyDescent="0.3">
      <c r="A53" s="80" t="str">
        <f t="shared" si="0"/>
        <v>Aug</v>
      </c>
      <c r="B53" t="s">
        <v>64</v>
      </c>
      <c r="C53" s="38">
        <v>42602</v>
      </c>
      <c r="D53">
        <f t="shared" si="2"/>
        <v>2</v>
      </c>
      <c r="E53">
        <v>10</v>
      </c>
      <c r="F53">
        <v>41</v>
      </c>
      <c r="G53">
        <v>30</v>
      </c>
      <c r="H53">
        <v>94</v>
      </c>
      <c r="I53">
        <f t="shared" si="3"/>
        <v>175</v>
      </c>
      <c r="J53">
        <f t="shared" si="4"/>
        <v>7032</v>
      </c>
    </row>
    <row r="54" spans="1:10" x14ac:dyDescent="0.3">
      <c r="A54" s="80" t="str">
        <f t="shared" si="0"/>
        <v>Aug</v>
      </c>
      <c r="B54" t="s">
        <v>64</v>
      </c>
      <c r="C54" s="38">
        <v>42603</v>
      </c>
      <c r="D54">
        <f t="shared" si="2"/>
        <v>2</v>
      </c>
      <c r="E54">
        <v>90</v>
      </c>
      <c r="F54">
        <v>29</v>
      </c>
      <c r="G54">
        <v>76</v>
      </c>
      <c r="H54">
        <v>98</v>
      </c>
      <c r="I54">
        <f t="shared" si="3"/>
        <v>293</v>
      </c>
      <c r="J54">
        <f t="shared" si="4"/>
        <v>7032</v>
      </c>
    </row>
    <row r="55" spans="1:10" x14ac:dyDescent="0.3">
      <c r="A55" s="80" t="str">
        <f t="shared" si="0"/>
        <v>Aug</v>
      </c>
      <c r="B55" t="s">
        <v>64</v>
      </c>
      <c r="C55" s="38">
        <v>42604</v>
      </c>
      <c r="D55">
        <f t="shared" si="2"/>
        <v>2</v>
      </c>
      <c r="E55">
        <v>43</v>
      </c>
      <c r="F55">
        <v>14</v>
      </c>
      <c r="G55">
        <v>43</v>
      </c>
      <c r="H55">
        <v>73</v>
      </c>
      <c r="I55">
        <f t="shared" si="3"/>
        <v>173</v>
      </c>
      <c r="J55">
        <f t="shared" si="4"/>
        <v>7032</v>
      </c>
    </row>
    <row r="56" spans="1:10" x14ac:dyDescent="0.3">
      <c r="A56" s="80" t="str">
        <f t="shared" si="0"/>
        <v>Aug</v>
      </c>
      <c r="B56" t="s">
        <v>64</v>
      </c>
      <c r="C56" s="38">
        <v>42605</v>
      </c>
      <c r="D56">
        <f t="shared" si="2"/>
        <v>2</v>
      </c>
      <c r="E56">
        <v>27</v>
      </c>
      <c r="F56">
        <v>93</v>
      </c>
      <c r="G56">
        <v>16</v>
      </c>
      <c r="H56">
        <v>49</v>
      </c>
      <c r="I56">
        <f t="shared" si="3"/>
        <v>185</v>
      </c>
      <c r="J56">
        <f t="shared" si="4"/>
        <v>7032</v>
      </c>
    </row>
    <row r="57" spans="1:10" x14ac:dyDescent="0.3">
      <c r="A57" s="80" t="str">
        <f t="shared" si="0"/>
        <v>Aug</v>
      </c>
      <c r="B57" t="s">
        <v>64</v>
      </c>
      <c r="C57" s="38">
        <v>42606</v>
      </c>
      <c r="D57">
        <f t="shared" si="2"/>
        <v>2</v>
      </c>
      <c r="E57">
        <v>44</v>
      </c>
      <c r="F57">
        <v>30</v>
      </c>
      <c r="G57">
        <v>61</v>
      </c>
      <c r="H57">
        <v>46</v>
      </c>
      <c r="I57">
        <f t="shared" si="3"/>
        <v>181</v>
      </c>
      <c r="J57">
        <f t="shared" si="4"/>
        <v>7032</v>
      </c>
    </row>
    <row r="58" spans="1:10" x14ac:dyDescent="0.3">
      <c r="A58" s="80" t="str">
        <f t="shared" si="0"/>
        <v>Aug</v>
      </c>
      <c r="B58" t="s">
        <v>64</v>
      </c>
      <c r="C58" s="38">
        <v>42607</v>
      </c>
      <c r="D58">
        <f t="shared" si="2"/>
        <v>2</v>
      </c>
      <c r="E58">
        <v>91</v>
      </c>
      <c r="F58">
        <v>66</v>
      </c>
      <c r="G58">
        <v>25</v>
      </c>
      <c r="H58">
        <v>19</v>
      </c>
      <c r="I58">
        <f t="shared" si="3"/>
        <v>201</v>
      </c>
      <c r="J58">
        <f t="shared" si="4"/>
        <v>7032</v>
      </c>
    </row>
    <row r="59" spans="1:10" x14ac:dyDescent="0.3">
      <c r="A59" s="80" t="str">
        <f t="shared" si="0"/>
        <v>Aug</v>
      </c>
      <c r="B59" t="s">
        <v>64</v>
      </c>
      <c r="C59" s="38">
        <v>42608</v>
      </c>
      <c r="D59">
        <f t="shared" si="2"/>
        <v>2</v>
      </c>
      <c r="E59">
        <v>61</v>
      </c>
      <c r="F59">
        <v>24</v>
      </c>
      <c r="G59">
        <v>66</v>
      </c>
      <c r="H59">
        <v>52</v>
      </c>
      <c r="I59">
        <f t="shared" si="3"/>
        <v>203</v>
      </c>
      <c r="J59">
        <f t="shared" si="4"/>
        <v>7032</v>
      </c>
    </row>
    <row r="60" spans="1:10" x14ac:dyDescent="0.3">
      <c r="A60" s="80" t="str">
        <f t="shared" si="0"/>
        <v>Aug</v>
      </c>
      <c r="B60" t="s">
        <v>64</v>
      </c>
      <c r="C60" s="38">
        <v>42609</v>
      </c>
      <c r="D60">
        <f t="shared" si="2"/>
        <v>2</v>
      </c>
      <c r="E60">
        <v>87</v>
      </c>
      <c r="F60">
        <v>21</v>
      </c>
      <c r="G60">
        <v>77</v>
      </c>
      <c r="H60">
        <v>72</v>
      </c>
      <c r="I60">
        <f t="shared" si="3"/>
        <v>257</v>
      </c>
      <c r="J60">
        <f t="shared" si="4"/>
        <v>7032</v>
      </c>
    </row>
    <row r="61" spans="1:10" x14ac:dyDescent="0.3">
      <c r="A61" s="80" t="str">
        <f t="shared" si="0"/>
        <v>Aug</v>
      </c>
      <c r="B61" t="s">
        <v>64</v>
      </c>
      <c r="C61" s="38">
        <v>42610</v>
      </c>
      <c r="D61">
        <f t="shared" si="2"/>
        <v>2</v>
      </c>
      <c r="E61">
        <v>36</v>
      </c>
      <c r="F61">
        <v>19</v>
      </c>
      <c r="G61">
        <v>34</v>
      </c>
      <c r="H61">
        <v>31</v>
      </c>
      <c r="I61">
        <f t="shared" si="3"/>
        <v>120</v>
      </c>
      <c r="J61">
        <f t="shared" si="4"/>
        <v>7032</v>
      </c>
    </row>
    <row r="62" spans="1:10" x14ac:dyDescent="0.3">
      <c r="A62" s="80" t="str">
        <f t="shared" si="0"/>
        <v>Aug</v>
      </c>
      <c r="B62" t="s">
        <v>64</v>
      </c>
      <c r="C62" s="38">
        <v>42611</v>
      </c>
      <c r="D62">
        <f t="shared" si="2"/>
        <v>2</v>
      </c>
      <c r="E62">
        <v>62</v>
      </c>
      <c r="F62">
        <v>95</v>
      </c>
      <c r="G62">
        <v>93</v>
      </c>
      <c r="H62">
        <v>97</v>
      </c>
      <c r="I62">
        <f t="shared" si="3"/>
        <v>347</v>
      </c>
      <c r="J62">
        <f t="shared" si="4"/>
        <v>7032</v>
      </c>
    </row>
    <row r="63" spans="1:10" x14ac:dyDescent="0.3">
      <c r="A63" s="80" t="str">
        <f t="shared" si="0"/>
        <v>Aug</v>
      </c>
      <c r="B63" t="s">
        <v>64</v>
      </c>
      <c r="C63" s="38">
        <v>42612</v>
      </c>
      <c r="D63">
        <f t="shared" si="2"/>
        <v>2</v>
      </c>
      <c r="E63">
        <v>54</v>
      </c>
      <c r="F63">
        <v>68</v>
      </c>
      <c r="G63">
        <v>24</v>
      </c>
      <c r="H63">
        <v>73</v>
      </c>
      <c r="I63">
        <f t="shared" si="3"/>
        <v>219</v>
      </c>
      <c r="J63">
        <f t="shared" si="4"/>
        <v>7032</v>
      </c>
    </row>
    <row r="64" spans="1:10" x14ac:dyDescent="0.3">
      <c r="A64" s="80" t="str">
        <f t="shared" si="0"/>
        <v>Aug</v>
      </c>
      <c r="B64" t="s">
        <v>64</v>
      </c>
      <c r="C64" s="38">
        <v>42613</v>
      </c>
      <c r="D64">
        <f t="shared" si="2"/>
        <v>2</v>
      </c>
      <c r="E64">
        <v>56</v>
      </c>
      <c r="F64">
        <v>61</v>
      </c>
      <c r="G64">
        <v>81</v>
      </c>
      <c r="H64">
        <v>91</v>
      </c>
      <c r="I64">
        <f t="shared" si="3"/>
        <v>289</v>
      </c>
      <c r="J64">
        <f t="shared" si="4"/>
        <v>7032</v>
      </c>
    </row>
    <row r="65" spans="1:10" x14ac:dyDescent="0.3">
      <c r="A65" s="80" t="str">
        <f t="shared" si="0"/>
        <v>Sep</v>
      </c>
      <c r="B65" t="s">
        <v>64</v>
      </c>
      <c r="C65" s="38">
        <v>42614</v>
      </c>
      <c r="D65">
        <f t="shared" si="2"/>
        <v>3</v>
      </c>
      <c r="E65">
        <v>20</v>
      </c>
      <c r="F65">
        <v>82</v>
      </c>
      <c r="G65">
        <v>60</v>
      </c>
      <c r="H65">
        <v>94</v>
      </c>
      <c r="I65">
        <f t="shared" si="3"/>
        <v>256</v>
      </c>
      <c r="J65">
        <f t="shared" si="4"/>
        <v>6546</v>
      </c>
    </row>
    <row r="66" spans="1:10" x14ac:dyDescent="0.3">
      <c r="A66" s="80" t="str">
        <f t="shared" si="0"/>
        <v>Sep</v>
      </c>
      <c r="B66" t="s">
        <v>64</v>
      </c>
      <c r="C66" s="38">
        <v>42615</v>
      </c>
      <c r="D66">
        <f t="shared" si="2"/>
        <v>3</v>
      </c>
      <c r="E66">
        <v>27</v>
      </c>
      <c r="F66">
        <v>40</v>
      </c>
      <c r="G66">
        <v>32</v>
      </c>
      <c r="H66">
        <v>49</v>
      </c>
      <c r="I66">
        <f t="shared" si="3"/>
        <v>148</v>
      </c>
      <c r="J66">
        <f t="shared" si="4"/>
        <v>6546</v>
      </c>
    </row>
    <row r="67" spans="1:10" x14ac:dyDescent="0.3">
      <c r="A67" s="80" t="str">
        <f t="shared" ref="A67:A130" si="5">TEXT(C67,"mmm")</f>
        <v>Sep</v>
      </c>
      <c r="B67" t="s">
        <v>64</v>
      </c>
      <c r="C67" s="38">
        <v>42616</v>
      </c>
      <c r="D67">
        <f t="shared" si="2"/>
        <v>3</v>
      </c>
      <c r="E67">
        <v>51</v>
      </c>
      <c r="F67">
        <v>76</v>
      </c>
      <c r="G67">
        <v>54</v>
      </c>
      <c r="H67">
        <v>24</v>
      </c>
      <c r="I67">
        <f t="shared" si="3"/>
        <v>205</v>
      </c>
      <c r="J67">
        <f t="shared" ref="J67:J130" si="6">SUMIFS($I$3:$I$1462,$B$3:$B$1462,B67,$D$3:$D$1462,D67)</f>
        <v>6546</v>
      </c>
    </row>
    <row r="68" spans="1:10" x14ac:dyDescent="0.3">
      <c r="A68" s="80" t="str">
        <f t="shared" si="5"/>
        <v>Sep</v>
      </c>
      <c r="B68" t="s">
        <v>64</v>
      </c>
      <c r="C68" s="38">
        <v>42617</v>
      </c>
      <c r="D68">
        <f t="shared" ref="D68:D131" si="7">CHOOSE(MONTH(C68),7,8,9,10,11,12,1,2,3,4,5,6)</f>
        <v>3</v>
      </c>
      <c r="E68">
        <v>26</v>
      </c>
      <c r="F68">
        <v>60</v>
      </c>
      <c r="G68">
        <v>21</v>
      </c>
      <c r="H68">
        <v>76</v>
      </c>
      <c r="I68">
        <f t="shared" ref="I68:I131" si="8">SUM(E68:H68)</f>
        <v>183</v>
      </c>
      <c r="J68">
        <f t="shared" si="6"/>
        <v>6546</v>
      </c>
    </row>
    <row r="69" spans="1:10" x14ac:dyDescent="0.3">
      <c r="A69" s="80" t="str">
        <f t="shared" si="5"/>
        <v>Sep</v>
      </c>
      <c r="B69" t="s">
        <v>64</v>
      </c>
      <c r="C69" s="38">
        <v>42618</v>
      </c>
      <c r="D69">
        <f t="shared" si="7"/>
        <v>3</v>
      </c>
      <c r="E69">
        <v>86</v>
      </c>
      <c r="F69">
        <v>54</v>
      </c>
      <c r="G69">
        <v>15</v>
      </c>
      <c r="H69">
        <v>53</v>
      </c>
      <c r="I69">
        <f t="shared" si="8"/>
        <v>208</v>
      </c>
      <c r="J69">
        <f t="shared" si="6"/>
        <v>6546</v>
      </c>
    </row>
    <row r="70" spans="1:10" x14ac:dyDescent="0.3">
      <c r="A70" s="80" t="str">
        <f t="shared" si="5"/>
        <v>Sep</v>
      </c>
      <c r="B70" t="s">
        <v>64</v>
      </c>
      <c r="C70" s="38">
        <v>42619</v>
      </c>
      <c r="D70">
        <f t="shared" si="7"/>
        <v>3</v>
      </c>
      <c r="E70">
        <v>81</v>
      </c>
      <c r="F70">
        <v>65</v>
      </c>
      <c r="G70">
        <v>39</v>
      </c>
      <c r="H70">
        <v>82</v>
      </c>
      <c r="I70">
        <f t="shared" si="8"/>
        <v>267</v>
      </c>
      <c r="J70">
        <f t="shared" si="6"/>
        <v>6546</v>
      </c>
    </row>
    <row r="71" spans="1:10" x14ac:dyDescent="0.3">
      <c r="A71" s="80" t="str">
        <f t="shared" si="5"/>
        <v>Sep</v>
      </c>
      <c r="B71" t="s">
        <v>64</v>
      </c>
      <c r="C71" s="38">
        <v>42620</v>
      </c>
      <c r="D71">
        <f t="shared" si="7"/>
        <v>3</v>
      </c>
      <c r="E71">
        <v>29</v>
      </c>
      <c r="F71">
        <v>51</v>
      </c>
      <c r="G71">
        <v>33</v>
      </c>
      <c r="H71">
        <v>31</v>
      </c>
      <c r="I71">
        <f t="shared" si="8"/>
        <v>144</v>
      </c>
      <c r="J71">
        <f t="shared" si="6"/>
        <v>6546</v>
      </c>
    </row>
    <row r="72" spans="1:10" x14ac:dyDescent="0.3">
      <c r="A72" s="80" t="str">
        <f t="shared" si="5"/>
        <v>Sep</v>
      </c>
      <c r="B72" t="s">
        <v>64</v>
      </c>
      <c r="C72" s="38">
        <v>42621</v>
      </c>
      <c r="D72">
        <f t="shared" si="7"/>
        <v>3</v>
      </c>
      <c r="E72">
        <v>19</v>
      </c>
      <c r="F72">
        <v>77</v>
      </c>
      <c r="G72">
        <v>31</v>
      </c>
      <c r="H72">
        <v>16</v>
      </c>
      <c r="I72">
        <f t="shared" si="8"/>
        <v>143</v>
      </c>
      <c r="J72">
        <f t="shared" si="6"/>
        <v>6546</v>
      </c>
    </row>
    <row r="73" spans="1:10" x14ac:dyDescent="0.3">
      <c r="A73" s="80" t="str">
        <f t="shared" si="5"/>
        <v>Sep</v>
      </c>
      <c r="B73" t="s">
        <v>64</v>
      </c>
      <c r="C73" s="38">
        <v>42622</v>
      </c>
      <c r="D73">
        <f t="shared" si="7"/>
        <v>3</v>
      </c>
      <c r="E73">
        <v>24</v>
      </c>
      <c r="F73">
        <v>76</v>
      </c>
      <c r="G73">
        <v>63</v>
      </c>
      <c r="H73">
        <v>55</v>
      </c>
      <c r="I73">
        <f t="shared" si="8"/>
        <v>218</v>
      </c>
      <c r="J73">
        <f t="shared" si="6"/>
        <v>6546</v>
      </c>
    </row>
    <row r="74" spans="1:10" x14ac:dyDescent="0.3">
      <c r="A74" s="80" t="str">
        <f t="shared" si="5"/>
        <v>Sep</v>
      </c>
      <c r="B74" t="s">
        <v>64</v>
      </c>
      <c r="C74" s="38">
        <v>42623</v>
      </c>
      <c r="D74">
        <f t="shared" si="7"/>
        <v>3</v>
      </c>
      <c r="E74">
        <v>90</v>
      </c>
      <c r="F74">
        <v>84</v>
      </c>
      <c r="G74">
        <v>77</v>
      </c>
      <c r="H74">
        <v>17</v>
      </c>
      <c r="I74">
        <f t="shared" si="8"/>
        <v>268</v>
      </c>
      <c r="J74">
        <f t="shared" si="6"/>
        <v>6546</v>
      </c>
    </row>
    <row r="75" spans="1:10" x14ac:dyDescent="0.3">
      <c r="A75" s="80" t="str">
        <f t="shared" si="5"/>
        <v>Sep</v>
      </c>
      <c r="B75" t="s">
        <v>64</v>
      </c>
      <c r="C75" s="38">
        <v>42624</v>
      </c>
      <c r="D75">
        <f t="shared" si="7"/>
        <v>3</v>
      </c>
      <c r="E75">
        <v>28</v>
      </c>
      <c r="F75">
        <v>59</v>
      </c>
      <c r="G75">
        <v>71</v>
      </c>
      <c r="H75">
        <v>54</v>
      </c>
      <c r="I75">
        <f t="shared" si="8"/>
        <v>212</v>
      </c>
      <c r="J75">
        <f t="shared" si="6"/>
        <v>6546</v>
      </c>
    </row>
    <row r="76" spans="1:10" x14ac:dyDescent="0.3">
      <c r="A76" s="80" t="str">
        <f t="shared" si="5"/>
        <v>Sep</v>
      </c>
      <c r="B76" t="s">
        <v>64</v>
      </c>
      <c r="C76" s="38">
        <v>42625</v>
      </c>
      <c r="D76">
        <f t="shared" si="7"/>
        <v>3</v>
      </c>
      <c r="E76">
        <v>96</v>
      </c>
      <c r="F76">
        <v>26</v>
      </c>
      <c r="G76">
        <v>18</v>
      </c>
      <c r="H76">
        <v>20</v>
      </c>
      <c r="I76">
        <f t="shared" si="8"/>
        <v>160</v>
      </c>
      <c r="J76">
        <f t="shared" si="6"/>
        <v>6546</v>
      </c>
    </row>
    <row r="77" spans="1:10" x14ac:dyDescent="0.3">
      <c r="A77" s="80" t="str">
        <f t="shared" si="5"/>
        <v>Sep</v>
      </c>
      <c r="B77" t="s">
        <v>64</v>
      </c>
      <c r="C77" s="38">
        <v>42626</v>
      </c>
      <c r="D77">
        <f t="shared" si="7"/>
        <v>3</v>
      </c>
      <c r="E77">
        <v>65</v>
      </c>
      <c r="F77">
        <v>46</v>
      </c>
      <c r="G77">
        <v>12</v>
      </c>
      <c r="H77">
        <v>38</v>
      </c>
      <c r="I77">
        <f t="shared" si="8"/>
        <v>161</v>
      </c>
      <c r="J77">
        <f t="shared" si="6"/>
        <v>6546</v>
      </c>
    </row>
    <row r="78" spans="1:10" x14ac:dyDescent="0.3">
      <c r="A78" s="80" t="str">
        <f t="shared" si="5"/>
        <v>Sep</v>
      </c>
      <c r="B78" t="s">
        <v>64</v>
      </c>
      <c r="C78" s="38">
        <v>42627</v>
      </c>
      <c r="D78">
        <f t="shared" si="7"/>
        <v>3</v>
      </c>
      <c r="E78">
        <v>81</v>
      </c>
      <c r="F78">
        <v>78</v>
      </c>
      <c r="G78">
        <v>56</v>
      </c>
      <c r="H78">
        <v>29</v>
      </c>
      <c r="I78">
        <f t="shared" si="8"/>
        <v>244</v>
      </c>
      <c r="J78">
        <f t="shared" si="6"/>
        <v>6546</v>
      </c>
    </row>
    <row r="79" spans="1:10" x14ac:dyDescent="0.3">
      <c r="A79" s="80" t="str">
        <f t="shared" si="5"/>
        <v>Sep</v>
      </c>
      <c r="B79" t="s">
        <v>64</v>
      </c>
      <c r="C79" s="38">
        <v>42628</v>
      </c>
      <c r="D79">
        <f t="shared" si="7"/>
        <v>3</v>
      </c>
      <c r="E79">
        <v>25</v>
      </c>
      <c r="F79">
        <v>14</v>
      </c>
      <c r="G79">
        <v>17</v>
      </c>
      <c r="H79">
        <v>74</v>
      </c>
      <c r="I79">
        <f t="shared" si="8"/>
        <v>130</v>
      </c>
      <c r="J79">
        <f t="shared" si="6"/>
        <v>6546</v>
      </c>
    </row>
    <row r="80" spans="1:10" x14ac:dyDescent="0.3">
      <c r="A80" s="80" t="str">
        <f t="shared" si="5"/>
        <v>Sep</v>
      </c>
      <c r="B80" t="s">
        <v>64</v>
      </c>
      <c r="C80" s="38">
        <v>42629</v>
      </c>
      <c r="D80">
        <f t="shared" si="7"/>
        <v>3</v>
      </c>
      <c r="E80">
        <v>45</v>
      </c>
      <c r="F80">
        <v>46</v>
      </c>
      <c r="G80">
        <v>61</v>
      </c>
      <c r="H80">
        <v>87</v>
      </c>
      <c r="I80">
        <f t="shared" si="8"/>
        <v>239</v>
      </c>
      <c r="J80">
        <f t="shared" si="6"/>
        <v>6546</v>
      </c>
    </row>
    <row r="81" spans="1:10" x14ac:dyDescent="0.3">
      <c r="A81" s="80" t="str">
        <f t="shared" si="5"/>
        <v>Sep</v>
      </c>
      <c r="B81" t="s">
        <v>64</v>
      </c>
      <c r="C81" s="38">
        <v>42630</v>
      </c>
      <c r="D81">
        <f t="shared" si="7"/>
        <v>3</v>
      </c>
      <c r="E81">
        <v>62</v>
      </c>
      <c r="F81">
        <v>10</v>
      </c>
      <c r="G81">
        <v>25</v>
      </c>
      <c r="H81">
        <v>21</v>
      </c>
      <c r="I81">
        <f t="shared" si="8"/>
        <v>118</v>
      </c>
      <c r="J81">
        <f t="shared" si="6"/>
        <v>6546</v>
      </c>
    </row>
    <row r="82" spans="1:10" x14ac:dyDescent="0.3">
      <c r="A82" s="80" t="str">
        <f t="shared" si="5"/>
        <v>Sep</v>
      </c>
      <c r="B82" t="s">
        <v>64</v>
      </c>
      <c r="C82" s="38">
        <v>42631</v>
      </c>
      <c r="D82">
        <f t="shared" si="7"/>
        <v>3</v>
      </c>
      <c r="E82">
        <v>24</v>
      </c>
      <c r="F82">
        <v>90</v>
      </c>
      <c r="G82">
        <v>94</v>
      </c>
      <c r="H82">
        <v>100</v>
      </c>
      <c r="I82">
        <f t="shared" si="8"/>
        <v>308</v>
      </c>
      <c r="J82">
        <f t="shared" si="6"/>
        <v>6546</v>
      </c>
    </row>
    <row r="83" spans="1:10" x14ac:dyDescent="0.3">
      <c r="A83" s="80" t="str">
        <f t="shared" si="5"/>
        <v>Sep</v>
      </c>
      <c r="B83" t="s">
        <v>64</v>
      </c>
      <c r="C83" s="38">
        <v>42632</v>
      </c>
      <c r="D83">
        <f t="shared" si="7"/>
        <v>3</v>
      </c>
      <c r="E83">
        <v>32</v>
      </c>
      <c r="F83">
        <v>77</v>
      </c>
      <c r="G83">
        <v>84</v>
      </c>
      <c r="H83">
        <v>37</v>
      </c>
      <c r="I83">
        <f t="shared" si="8"/>
        <v>230</v>
      </c>
      <c r="J83">
        <f t="shared" si="6"/>
        <v>6546</v>
      </c>
    </row>
    <row r="84" spans="1:10" x14ac:dyDescent="0.3">
      <c r="A84" s="80" t="str">
        <f t="shared" si="5"/>
        <v>Sep</v>
      </c>
      <c r="B84" t="s">
        <v>64</v>
      </c>
      <c r="C84" s="38">
        <v>42633</v>
      </c>
      <c r="D84">
        <f t="shared" si="7"/>
        <v>3</v>
      </c>
      <c r="E84">
        <v>47</v>
      </c>
      <c r="F84">
        <v>58</v>
      </c>
      <c r="G84">
        <v>62</v>
      </c>
      <c r="H84">
        <v>57</v>
      </c>
      <c r="I84">
        <f t="shared" si="8"/>
        <v>224</v>
      </c>
      <c r="J84">
        <f t="shared" si="6"/>
        <v>6546</v>
      </c>
    </row>
    <row r="85" spans="1:10" x14ac:dyDescent="0.3">
      <c r="A85" s="80" t="str">
        <f t="shared" si="5"/>
        <v>Sep</v>
      </c>
      <c r="B85" t="s">
        <v>64</v>
      </c>
      <c r="C85" s="38">
        <v>42634</v>
      </c>
      <c r="D85">
        <f t="shared" si="7"/>
        <v>3</v>
      </c>
      <c r="E85">
        <v>80</v>
      </c>
      <c r="F85">
        <v>99</v>
      </c>
      <c r="G85">
        <v>97</v>
      </c>
      <c r="H85">
        <v>83</v>
      </c>
      <c r="I85">
        <f t="shared" si="8"/>
        <v>359</v>
      </c>
      <c r="J85">
        <f t="shared" si="6"/>
        <v>6546</v>
      </c>
    </row>
    <row r="86" spans="1:10" x14ac:dyDescent="0.3">
      <c r="A86" s="80" t="str">
        <f t="shared" si="5"/>
        <v>Sep</v>
      </c>
      <c r="B86" t="s">
        <v>64</v>
      </c>
      <c r="C86" s="38">
        <v>42635</v>
      </c>
      <c r="D86">
        <f t="shared" si="7"/>
        <v>3</v>
      </c>
      <c r="E86">
        <v>75</v>
      </c>
      <c r="F86">
        <v>71</v>
      </c>
      <c r="G86">
        <v>69</v>
      </c>
      <c r="H86">
        <v>97</v>
      </c>
      <c r="I86">
        <f t="shared" si="8"/>
        <v>312</v>
      </c>
      <c r="J86">
        <f t="shared" si="6"/>
        <v>6546</v>
      </c>
    </row>
    <row r="87" spans="1:10" x14ac:dyDescent="0.3">
      <c r="A87" s="80" t="str">
        <f t="shared" si="5"/>
        <v>Sep</v>
      </c>
      <c r="B87" t="s">
        <v>64</v>
      </c>
      <c r="C87" s="38">
        <v>42636</v>
      </c>
      <c r="D87">
        <f t="shared" si="7"/>
        <v>3</v>
      </c>
      <c r="E87">
        <v>16</v>
      </c>
      <c r="F87">
        <v>98</v>
      </c>
      <c r="G87">
        <v>64</v>
      </c>
      <c r="H87">
        <v>13</v>
      </c>
      <c r="I87">
        <f t="shared" si="8"/>
        <v>191</v>
      </c>
      <c r="J87">
        <f t="shared" si="6"/>
        <v>6546</v>
      </c>
    </row>
    <row r="88" spans="1:10" x14ac:dyDescent="0.3">
      <c r="A88" s="80" t="str">
        <f t="shared" si="5"/>
        <v>Sep</v>
      </c>
      <c r="B88" t="s">
        <v>64</v>
      </c>
      <c r="C88" s="38">
        <v>42637</v>
      </c>
      <c r="D88">
        <f t="shared" si="7"/>
        <v>3</v>
      </c>
      <c r="E88">
        <v>63</v>
      </c>
      <c r="F88">
        <v>80</v>
      </c>
      <c r="G88">
        <v>75</v>
      </c>
      <c r="H88">
        <v>46</v>
      </c>
      <c r="I88">
        <f t="shared" si="8"/>
        <v>264</v>
      </c>
      <c r="J88">
        <f t="shared" si="6"/>
        <v>6546</v>
      </c>
    </row>
    <row r="89" spans="1:10" x14ac:dyDescent="0.3">
      <c r="A89" s="80" t="str">
        <f t="shared" si="5"/>
        <v>Sep</v>
      </c>
      <c r="B89" t="s">
        <v>64</v>
      </c>
      <c r="C89" s="38">
        <v>42638</v>
      </c>
      <c r="D89">
        <f t="shared" si="7"/>
        <v>3</v>
      </c>
      <c r="E89">
        <v>65</v>
      </c>
      <c r="F89">
        <v>51</v>
      </c>
      <c r="G89">
        <v>92</v>
      </c>
      <c r="H89">
        <v>82</v>
      </c>
      <c r="I89">
        <f t="shared" si="8"/>
        <v>290</v>
      </c>
      <c r="J89">
        <f t="shared" si="6"/>
        <v>6546</v>
      </c>
    </row>
    <row r="90" spans="1:10" x14ac:dyDescent="0.3">
      <c r="A90" s="80" t="str">
        <f t="shared" si="5"/>
        <v>Sep</v>
      </c>
      <c r="B90" t="s">
        <v>64</v>
      </c>
      <c r="C90" s="38">
        <v>42639</v>
      </c>
      <c r="D90">
        <f t="shared" si="7"/>
        <v>3</v>
      </c>
      <c r="E90">
        <v>89</v>
      </c>
      <c r="F90">
        <v>55</v>
      </c>
      <c r="G90">
        <v>54</v>
      </c>
      <c r="H90">
        <v>24</v>
      </c>
      <c r="I90">
        <f t="shared" si="8"/>
        <v>222</v>
      </c>
      <c r="J90">
        <f t="shared" si="6"/>
        <v>6546</v>
      </c>
    </row>
    <row r="91" spans="1:10" x14ac:dyDescent="0.3">
      <c r="A91" s="80" t="str">
        <f t="shared" si="5"/>
        <v>Sep</v>
      </c>
      <c r="B91" t="s">
        <v>64</v>
      </c>
      <c r="C91" s="38">
        <v>42640</v>
      </c>
      <c r="D91">
        <f t="shared" si="7"/>
        <v>3</v>
      </c>
      <c r="E91">
        <v>34</v>
      </c>
      <c r="F91">
        <v>45</v>
      </c>
      <c r="G91">
        <v>32</v>
      </c>
      <c r="H91">
        <v>71</v>
      </c>
      <c r="I91">
        <f t="shared" si="8"/>
        <v>182</v>
      </c>
      <c r="J91">
        <f t="shared" si="6"/>
        <v>6546</v>
      </c>
    </row>
    <row r="92" spans="1:10" x14ac:dyDescent="0.3">
      <c r="A92" s="80" t="str">
        <f t="shared" si="5"/>
        <v>Sep</v>
      </c>
      <c r="B92" t="s">
        <v>64</v>
      </c>
      <c r="C92" s="38">
        <v>42641</v>
      </c>
      <c r="D92">
        <f t="shared" si="7"/>
        <v>3</v>
      </c>
      <c r="E92">
        <v>43</v>
      </c>
      <c r="F92">
        <v>24</v>
      </c>
      <c r="G92">
        <v>95</v>
      </c>
      <c r="H92">
        <v>12</v>
      </c>
      <c r="I92">
        <f t="shared" si="8"/>
        <v>174</v>
      </c>
      <c r="J92">
        <f t="shared" si="6"/>
        <v>6546</v>
      </c>
    </row>
    <row r="93" spans="1:10" x14ac:dyDescent="0.3">
      <c r="A93" s="80" t="str">
        <f t="shared" si="5"/>
        <v>Sep</v>
      </c>
      <c r="B93" t="s">
        <v>64</v>
      </c>
      <c r="C93" s="38">
        <v>42642</v>
      </c>
      <c r="D93">
        <f t="shared" si="7"/>
        <v>3</v>
      </c>
      <c r="E93">
        <v>100</v>
      </c>
      <c r="F93">
        <v>84</v>
      </c>
      <c r="G93">
        <v>83</v>
      </c>
      <c r="H93">
        <v>80</v>
      </c>
      <c r="I93">
        <f t="shared" si="8"/>
        <v>347</v>
      </c>
      <c r="J93">
        <f t="shared" si="6"/>
        <v>6546</v>
      </c>
    </row>
    <row r="94" spans="1:10" x14ac:dyDescent="0.3">
      <c r="A94" s="80" t="str">
        <f t="shared" si="5"/>
        <v>Sep</v>
      </c>
      <c r="B94" t="s">
        <v>64</v>
      </c>
      <c r="C94" s="38">
        <v>42643</v>
      </c>
      <c r="D94">
        <f t="shared" si="7"/>
        <v>3</v>
      </c>
      <c r="E94">
        <v>34</v>
      </c>
      <c r="F94">
        <v>42</v>
      </c>
      <c r="G94">
        <v>34</v>
      </c>
      <c r="H94">
        <v>29</v>
      </c>
      <c r="I94">
        <f t="shared" si="8"/>
        <v>139</v>
      </c>
      <c r="J94">
        <f t="shared" si="6"/>
        <v>6546</v>
      </c>
    </row>
    <row r="95" spans="1:10" x14ac:dyDescent="0.3">
      <c r="A95" s="80" t="str">
        <f t="shared" si="5"/>
        <v>Oct</v>
      </c>
      <c r="B95" t="s">
        <v>64</v>
      </c>
      <c r="C95" s="38">
        <v>42644</v>
      </c>
      <c r="D95">
        <f t="shared" si="7"/>
        <v>4</v>
      </c>
      <c r="E95">
        <v>49</v>
      </c>
      <c r="F95">
        <v>46</v>
      </c>
      <c r="G95">
        <v>27</v>
      </c>
      <c r="H95">
        <v>11</v>
      </c>
      <c r="I95">
        <f t="shared" si="8"/>
        <v>133</v>
      </c>
      <c r="J95">
        <f t="shared" si="6"/>
        <v>6612</v>
      </c>
    </row>
    <row r="96" spans="1:10" x14ac:dyDescent="0.3">
      <c r="A96" s="80" t="str">
        <f t="shared" si="5"/>
        <v>Oct</v>
      </c>
      <c r="B96" t="s">
        <v>64</v>
      </c>
      <c r="C96" s="38">
        <v>42645</v>
      </c>
      <c r="D96">
        <f t="shared" si="7"/>
        <v>4</v>
      </c>
      <c r="E96">
        <v>42</v>
      </c>
      <c r="F96">
        <v>15</v>
      </c>
      <c r="G96">
        <v>10</v>
      </c>
      <c r="H96">
        <v>91</v>
      </c>
      <c r="I96">
        <f t="shared" si="8"/>
        <v>158</v>
      </c>
      <c r="J96">
        <f t="shared" si="6"/>
        <v>6612</v>
      </c>
    </row>
    <row r="97" spans="1:10" x14ac:dyDescent="0.3">
      <c r="A97" s="80" t="str">
        <f t="shared" si="5"/>
        <v>Oct</v>
      </c>
      <c r="B97" t="s">
        <v>64</v>
      </c>
      <c r="C97" s="38">
        <v>42646</v>
      </c>
      <c r="D97">
        <f t="shared" si="7"/>
        <v>4</v>
      </c>
      <c r="E97">
        <v>63</v>
      </c>
      <c r="F97">
        <v>33</v>
      </c>
      <c r="G97">
        <v>72</v>
      </c>
      <c r="H97">
        <v>22</v>
      </c>
      <c r="I97">
        <f t="shared" si="8"/>
        <v>190</v>
      </c>
      <c r="J97">
        <f t="shared" si="6"/>
        <v>6612</v>
      </c>
    </row>
    <row r="98" spans="1:10" x14ac:dyDescent="0.3">
      <c r="A98" s="80" t="str">
        <f t="shared" si="5"/>
        <v>Oct</v>
      </c>
      <c r="B98" t="s">
        <v>64</v>
      </c>
      <c r="C98" s="38">
        <v>42647</v>
      </c>
      <c r="D98">
        <f t="shared" si="7"/>
        <v>4</v>
      </c>
      <c r="E98">
        <v>17</v>
      </c>
      <c r="F98">
        <v>25</v>
      </c>
      <c r="G98">
        <v>18</v>
      </c>
      <c r="H98">
        <v>12</v>
      </c>
      <c r="I98">
        <f t="shared" si="8"/>
        <v>72</v>
      </c>
      <c r="J98">
        <f t="shared" si="6"/>
        <v>6612</v>
      </c>
    </row>
    <row r="99" spans="1:10" x14ac:dyDescent="0.3">
      <c r="A99" s="80" t="str">
        <f t="shared" si="5"/>
        <v>Oct</v>
      </c>
      <c r="B99" t="s">
        <v>64</v>
      </c>
      <c r="C99" s="38">
        <v>42648</v>
      </c>
      <c r="D99">
        <f t="shared" si="7"/>
        <v>4</v>
      </c>
      <c r="E99">
        <v>12</v>
      </c>
      <c r="F99">
        <v>63</v>
      </c>
      <c r="G99">
        <v>33</v>
      </c>
      <c r="H99">
        <v>49</v>
      </c>
      <c r="I99">
        <f t="shared" si="8"/>
        <v>157</v>
      </c>
      <c r="J99">
        <f t="shared" si="6"/>
        <v>6612</v>
      </c>
    </row>
    <row r="100" spans="1:10" x14ac:dyDescent="0.3">
      <c r="A100" s="80" t="str">
        <f t="shared" si="5"/>
        <v>Oct</v>
      </c>
      <c r="B100" t="s">
        <v>64</v>
      </c>
      <c r="C100" s="38">
        <v>42649</v>
      </c>
      <c r="D100">
        <f t="shared" si="7"/>
        <v>4</v>
      </c>
      <c r="E100">
        <v>33</v>
      </c>
      <c r="F100">
        <v>83</v>
      </c>
      <c r="G100">
        <v>39</v>
      </c>
      <c r="H100">
        <v>25</v>
      </c>
      <c r="I100">
        <f t="shared" si="8"/>
        <v>180</v>
      </c>
      <c r="J100">
        <f t="shared" si="6"/>
        <v>6612</v>
      </c>
    </row>
    <row r="101" spans="1:10" x14ac:dyDescent="0.3">
      <c r="A101" s="80" t="str">
        <f t="shared" si="5"/>
        <v>Oct</v>
      </c>
      <c r="B101" t="s">
        <v>64</v>
      </c>
      <c r="C101" s="38">
        <v>42650</v>
      </c>
      <c r="D101">
        <f t="shared" si="7"/>
        <v>4</v>
      </c>
      <c r="E101">
        <v>95</v>
      </c>
      <c r="F101">
        <v>36</v>
      </c>
      <c r="G101">
        <v>46</v>
      </c>
      <c r="H101">
        <v>92</v>
      </c>
      <c r="I101">
        <f t="shared" si="8"/>
        <v>269</v>
      </c>
      <c r="J101">
        <f t="shared" si="6"/>
        <v>6612</v>
      </c>
    </row>
    <row r="102" spans="1:10" x14ac:dyDescent="0.3">
      <c r="A102" s="80" t="str">
        <f t="shared" si="5"/>
        <v>Oct</v>
      </c>
      <c r="B102" t="s">
        <v>64</v>
      </c>
      <c r="C102" s="38">
        <v>42651</v>
      </c>
      <c r="D102">
        <f t="shared" si="7"/>
        <v>4</v>
      </c>
      <c r="E102">
        <v>63</v>
      </c>
      <c r="F102">
        <v>70</v>
      </c>
      <c r="G102">
        <v>12</v>
      </c>
      <c r="H102">
        <v>99</v>
      </c>
      <c r="I102">
        <f t="shared" si="8"/>
        <v>244</v>
      </c>
      <c r="J102">
        <f t="shared" si="6"/>
        <v>6612</v>
      </c>
    </row>
    <row r="103" spans="1:10" x14ac:dyDescent="0.3">
      <c r="A103" s="80" t="str">
        <f t="shared" si="5"/>
        <v>Oct</v>
      </c>
      <c r="B103" t="s">
        <v>64</v>
      </c>
      <c r="C103" s="38">
        <v>42652</v>
      </c>
      <c r="D103">
        <f t="shared" si="7"/>
        <v>4</v>
      </c>
      <c r="E103">
        <v>11</v>
      </c>
      <c r="F103">
        <v>37</v>
      </c>
      <c r="G103">
        <v>96</v>
      </c>
      <c r="H103">
        <v>85</v>
      </c>
      <c r="I103">
        <f t="shared" si="8"/>
        <v>229</v>
      </c>
      <c r="J103">
        <f t="shared" si="6"/>
        <v>6612</v>
      </c>
    </row>
    <row r="104" spans="1:10" x14ac:dyDescent="0.3">
      <c r="A104" s="80" t="str">
        <f t="shared" si="5"/>
        <v>Oct</v>
      </c>
      <c r="B104" t="s">
        <v>64</v>
      </c>
      <c r="C104" s="38">
        <v>42653</v>
      </c>
      <c r="D104">
        <f t="shared" si="7"/>
        <v>4</v>
      </c>
      <c r="E104">
        <v>91</v>
      </c>
      <c r="F104">
        <v>61</v>
      </c>
      <c r="G104">
        <v>33</v>
      </c>
      <c r="H104">
        <v>81</v>
      </c>
      <c r="I104">
        <f t="shared" si="8"/>
        <v>266</v>
      </c>
      <c r="J104">
        <f t="shared" si="6"/>
        <v>6612</v>
      </c>
    </row>
    <row r="105" spans="1:10" x14ac:dyDescent="0.3">
      <c r="A105" s="80" t="str">
        <f t="shared" si="5"/>
        <v>Oct</v>
      </c>
      <c r="B105" t="s">
        <v>64</v>
      </c>
      <c r="C105" s="38">
        <v>42654</v>
      </c>
      <c r="D105">
        <f t="shared" si="7"/>
        <v>4</v>
      </c>
      <c r="E105">
        <v>56</v>
      </c>
      <c r="F105">
        <v>73</v>
      </c>
      <c r="G105">
        <v>71</v>
      </c>
      <c r="H105">
        <v>95</v>
      </c>
      <c r="I105">
        <f t="shared" si="8"/>
        <v>295</v>
      </c>
      <c r="J105">
        <f t="shared" si="6"/>
        <v>6612</v>
      </c>
    </row>
    <row r="106" spans="1:10" x14ac:dyDescent="0.3">
      <c r="A106" s="80" t="str">
        <f t="shared" si="5"/>
        <v>Oct</v>
      </c>
      <c r="B106" t="s">
        <v>64</v>
      </c>
      <c r="C106" s="38">
        <v>42655</v>
      </c>
      <c r="D106">
        <f t="shared" si="7"/>
        <v>4</v>
      </c>
      <c r="E106">
        <v>28</v>
      </c>
      <c r="F106">
        <v>93</v>
      </c>
      <c r="G106">
        <v>67</v>
      </c>
      <c r="H106">
        <v>36</v>
      </c>
      <c r="I106">
        <f t="shared" si="8"/>
        <v>224</v>
      </c>
      <c r="J106">
        <f t="shared" si="6"/>
        <v>6612</v>
      </c>
    </row>
    <row r="107" spans="1:10" x14ac:dyDescent="0.3">
      <c r="A107" s="80" t="str">
        <f t="shared" si="5"/>
        <v>Oct</v>
      </c>
      <c r="B107" t="s">
        <v>64</v>
      </c>
      <c r="C107" s="38">
        <v>42656</v>
      </c>
      <c r="D107">
        <f t="shared" si="7"/>
        <v>4</v>
      </c>
      <c r="E107">
        <v>60</v>
      </c>
      <c r="F107">
        <v>74</v>
      </c>
      <c r="G107">
        <v>93</v>
      </c>
      <c r="H107">
        <v>73</v>
      </c>
      <c r="I107">
        <f t="shared" si="8"/>
        <v>300</v>
      </c>
      <c r="J107">
        <f t="shared" si="6"/>
        <v>6612</v>
      </c>
    </row>
    <row r="108" spans="1:10" x14ac:dyDescent="0.3">
      <c r="A108" s="80" t="str">
        <f t="shared" si="5"/>
        <v>Oct</v>
      </c>
      <c r="B108" t="s">
        <v>64</v>
      </c>
      <c r="C108" s="38">
        <v>42657</v>
      </c>
      <c r="D108">
        <f t="shared" si="7"/>
        <v>4</v>
      </c>
      <c r="E108">
        <v>69</v>
      </c>
      <c r="F108">
        <v>17</v>
      </c>
      <c r="G108">
        <v>18</v>
      </c>
      <c r="H108">
        <v>12</v>
      </c>
      <c r="I108">
        <f t="shared" si="8"/>
        <v>116</v>
      </c>
      <c r="J108">
        <f t="shared" si="6"/>
        <v>6612</v>
      </c>
    </row>
    <row r="109" spans="1:10" x14ac:dyDescent="0.3">
      <c r="A109" s="80" t="str">
        <f t="shared" si="5"/>
        <v>Oct</v>
      </c>
      <c r="B109" t="s">
        <v>64</v>
      </c>
      <c r="C109" s="38">
        <v>42658</v>
      </c>
      <c r="D109">
        <f t="shared" si="7"/>
        <v>4</v>
      </c>
      <c r="E109">
        <v>36</v>
      </c>
      <c r="F109">
        <v>47</v>
      </c>
      <c r="G109">
        <v>69</v>
      </c>
      <c r="H109">
        <v>22</v>
      </c>
      <c r="I109">
        <f t="shared" si="8"/>
        <v>174</v>
      </c>
      <c r="J109">
        <f t="shared" si="6"/>
        <v>6612</v>
      </c>
    </row>
    <row r="110" spans="1:10" x14ac:dyDescent="0.3">
      <c r="A110" s="80" t="str">
        <f t="shared" si="5"/>
        <v>Oct</v>
      </c>
      <c r="B110" t="s">
        <v>64</v>
      </c>
      <c r="C110" s="38">
        <v>42659</v>
      </c>
      <c r="D110">
        <f t="shared" si="7"/>
        <v>4</v>
      </c>
      <c r="E110">
        <v>37</v>
      </c>
      <c r="F110">
        <v>46</v>
      </c>
      <c r="G110">
        <v>92</v>
      </c>
      <c r="H110">
        <v>88</v>
      </c>
      <c r="I110">
        <f t="shared" si="8"/>
        <v>263</v>
      </c>
      <c r="J110">
        <f t="shared" si="6"/>
        <v>6612</v>
      </c>
    </row>
    <row r="111" spans="1:10" x14ac:dyDescent="0.3">
      <c r="A111" s="80" t="str">
        <f t="shared" si="5"/>
        <v>Oct</v>
      </c>
      <c r="B111" t="s">
        <v>64</v>
      </c>
      <c r="C111" s="38">
        <v>42660</v>
      </c>
      <c r="D111">
        <f t="shared" si="7"/>
        <v>4</v>
      </c>
      <c r="E111">
        <v>31</v>
      </c>
      <c r="F111">
        <v>66</v>
      </c>
      <c r="G111">
        <v>38</v>
      </c>
      <c r="H111">
        <v>74</v>
      </c>
      <c r="I111">
        <f t="shared" si="8"/>
        <v>209</v>
      </c>
      <c r="J111">
        <f t="shared" si="6"/>
        <v>6612</v>
      </c>
    </row>
    <row r="112" spans="1:10" x14ac:dyDescent="0.3">
      <c r="A112" s="80" t="str">
        <f t="shared" si="5"/>
        <v>Oct</v>
      </c>
      <c r="B112" t="s">
        <v>64</v>
      </c>
      <c r="C112" s="38">
        <v>42661</v>
      </c>
      <c r="D112">
        <f t="shared" si="7"/>
        <v>4</v>
      </c>
      <c r="E112">
        <v>30</v>
      </c>
      <c r="F112">
        <v>85</v>
      </c>
      <c r="G112">
        <v>27</v>
      </c>
      <c r="H112">
        <v>43</v>
      </c>
      <c r="I112">
        <f t="shared" si="8"/>
        <v>185</v>
      </c>
      <c r="J112">
        <f t="shared" si="6"/>
        <v>6612</v>
      </c>
    </row>
    <row r="113" spans="1:10" x14ac:dyDescent="0.3">
      <c r="A113" s="80" t="str">
        <f t="shared" si="5"/>
        <v>Oct</v>
      </c>
      <c r="B113" t="s">
        <v>64</v>
      </c>
      <c r="C113" s="38">
        <v>42662</v>
      </c>
      <c r="D113">
        <f t="shared" si="7"/>
        <v>4</v>
      </c>
      <c r="E113">
        <v>38</v>
      </c>
      <c r="F113">
        <v>95</v>
      </c>
      <c r="G113">
        <v>23</v>
      </c>
      <c r="H113">
        <v>37</v>
      </c>
      <c r="I113">
        <f t="shared" si="8"/>
        <v>193</v>
      </c>
      <c r="J113">
        <f t="shared" si="6"/>
        <v>6612</v>
      </c>
    </row>
    <row r="114" spans="1:10" x14ac:dyDescent="0.3">
      <c r="A114" s="80" t="str">
        <f t="shared" si="5"/>
        <v>Oct</v>
      </c>
      <c r="B114" t="s">
        <v>64</v>
      </c>
      <c r="C114" s="38">
        <v>42663</v>
      </c>
      <c r="D114">
        <f t="shared" si="7"/>
        <v>4</v>
      </c>
      <c r="E114">
        <v>98</v>
      </c>
      <c r="F114">
        <v>13</v>
      </c>
      <c r="G114">
        <v>23</v>
      </c>
      <c r="H114">
        <v>12</v>
      </c>
      <c r="I114">
        <f t="shared" si="8"/>
        <v>146</v>
      </c>
      <c r="J114">
        <f t="shared" si="6"/>
        <v>6612</v>
      </c>
    </row>
    <row r="115" spans="1:10" x14ac:dyDescent="0.3">
      <c r="A115" s="80" t="str">
        <f t="shared" si="5"/>
        <v>Oct</v>
      </c>
      <c r="B115" t="s">
        <v>64</v>
      </c>
      <c r="C115" s="38">
        <v>42664</v>
      </c>
      <c r="D115">
        <f t="shared" si="7"/>
        <v>4</v>
      </c>
      <c r="E115">
        <v>54</v>
      </c>
      <c r="F115">
        <v>52</v>
      </c>
      <c r="G115">
        <v>73</v>
      </c>
      <c r="H115">
        <v>97</v>
      </c>
      <c r="I115">
        <f t="shared" si="8"/>
        <v>276</v>
      </c>
      <c r="J115">
        <f t="shared" si="6"/>
        <v>6612</v>
      </c>
    </row>
    <row r="116" spans="1:10" x14ac:dyDescent="0.3">
      <c r="A116" s="80" t="str">
        <f t="shared" si="5"/>
        <v>Oct</v>
      </c>
      <c r="B116" t="s">
        <v>64</v>
      </c>
      <c r="C116" s="38">
        <v>42665</v>
      </c>
      <c r="D116">
        <f t="shared" si="7"/>
        <v>4</v>
      </c>
      <c r="E116">
        <v>82</v>
      </c>
      <c r="F116">
        <v>78</v>
      </c>
      <c r="G116">
        <v>85</v>
      </c>
      <c r="H116">
        <v>26</v>
      </c>
      <c r="I116">
        <f t="shared" si="8"/>
        <v>271</v>
      </c>
      <c r="J116">
        <f t="shared" si="6"/>
        <v>6612</v>
      </c>
    </row>
    <row r="117" spans="1:10" x14ac:dyDescent="0.3">
      <c r="A117" s="80" t="str">
        <f t="shared" si="5"/>
        <v>Oct</v>
      </c>
      <c r="B117" t="s">
        <v>64</v>
      </c>
      <c r="C117" s="38">
        <v>42666</v>
      </c>
      <c r="D117">
        <f t="shared" si="7"/>
        <v>4</v>
      </c>
      <c r="E117">
        <v>28</v>
      </c>
      <c r="F117">
        <v>90</v>
      </c>
      <c r="G117">
        <v>64</v>
      </c>
      <c r="H117">
        <v>39</v>
      </c>
      <c r="I117">
        <f t="shared" si="8"/>
        <v>221</v>
      </c>
      <c r="J117">
        <f t="shared" si="6"/>
        <v>6612</v>
      </c>
    </row>
    <row r="118" spans="1:10" x14ac:dyDescent="0.3">
      <c r="A118" s="80" t="str">
        <f t="shared" si="5"/>
        <v>Oct</v>
      </c>
      <c r="B118" t="s">
        <v>64</v>
      </c>
      <c r="C118" s="38">
        <v>42667</v>
      </c>
      <c r="D118">
        <f t="shared" si="7"/>
        <v>4</v>
      </c>
      <c r="E118">
        <v>26</v>
      </c>
      <c r="F118">
        <v>37</v>
      </c>
      <c r="G118">
        <v>34</v>
      </c>
      <c r="H118">
        <v>94</v>
      </c>
      <c r="I118">
        <f t="shared" si="8"/>
        <v>191</v>
      </c>
      <c r="J118">
        <f t="shared" si="6"/>
        <v>6612</v>
      </c>
    </row>
    <row r="119" spans="1:10" x14ac:dyDescent="0.3">
      <c r="A119" s="80" t="str">
        <f t="shared" si="5"/>
        <v>Oct</v>
      </c>
      <c r="B119" t="s">
        <v>64</v>
      </c>
      <c r="C119" s="38">
        <v>42668</v>
      </c>
      <c r="D119">
        <f t="shared" si="7"/>
        <v>4</v>
      </c>
      <c r="E119">
        <v>32</v>
      </c>
      <c r="F119">
        <v>82</v>
      </c>
      <c r="G119">
        <v>55</v>
      </c>
      <c r="H119">
        <v>76</v>
      </c>
      <c r="I119">
        <f t="shared" si="8"/>
        <v>245</v>
      </c>
      <c r="J119">
        <f t="shared" si="6"/>
        <v>6612</v>
      </c>
    </row>
    <row r="120" spans="1:10" x14ac:dyDescent="0.3">
      <c r="A120" s="80" t="str">
        <f t="shared" si="5"/>
        <v>Oct</v>
      </c>
      <c r="B120" t="s">
        <v>64</v>
      </c>
      <c r="C120" s="38">
        <v>42669</v>
      </c>
      <c r="D120">
        <f t="shared" si="7"/>
        <v>4</v>
      </c>
      <c r="E120">
        <v>24</v>
      </c>
      <c r="F120">
        <v>15</v>
      </c>
      <c r="G120">
        <v>82</v>
      </c>
      <c r="H120">
        <v>75</v>
      </c>
      <c r="I120">
        <f t="shared" si="8"/>
        <v>196</v>
      </c>
      <c r="J120">
        <f t="shared" si="6"/>
        <v>6612</v>
      </c>
    </row>
    <row r="121" spans="1:10" x14ac:dyDescent="0.3">
      <c r="A121" s="80" t="str">
        <f t="shared" si="5"/>
        <v>Oct</v>
      </c>
      <c r="B121" t="s">
        <v>64</v>
      </c>
      <c r="C121" s="38">
        <v>42670</v>
      </c>
      <c r="D121">
        <f t="shared" si="7"/>
        <v>4</v>
      </c>
      <c r="E121">
        <v>46</v>
      </c>
      <c r="F121">
        <v>83</v>
      </c>
      <c r="G121">
        <v>76</v>
      </c>
      <c r="H121">
        <v>19</v>
      </c>
      <c r="I121">
        <f t="shared" si="8"/>
        <v>224</v>
      </c>
      <c r="J121">
        <f t="shared" si="6"/>
        <v>6612</v>
      </c>
    </row>
    <row r="122" spans="1:10" x14ac:dyDescent="0.3">
      <c r="A122" s="80" t="str">
        <f t="shared" si="5"/>
        <v>Oct</v>
      </c>
      <c r="B122" t="s">
        <v>64</v>
      </c>
      <c r="C122" s="38">
        <v>42671</v>
      </c>
      <c r="D122">
        <f t="shared" si="7"/>
        <v>4</v>
      </c>
      <c r="E122">
        <v>48</v>
      </c>
      <c r="F122">
        <v>72</v>
      </c>
      <c r="G122">
        <v>91</v>
      </c>
      <c r="H122">
        <v>13</v>
      </c>
      <c r="I122">
        <f t="shared" si="8"/>
        <v>224</v>
      </c>
      <c r="J122">
        <f t="shared" si="6"/>
        <v>6612</v>
      </c>
    </row>
    <row r="123" spans="1:10" x14ac:dyDescent="0.3">
      <c r="A123" s="80" t="str">
        <f t="shared" si="5"/>
        <v>Oct</v>
      </c>
      <c r="B123" t="s">
        <v>64</v>
      </c>
      <c r="C123" s="38">
        <v>42672</v>
      </c>
      <c r="D123">
        <f t="shared" si="7"/>
        <v>4</v>
      </c>
      <c r="E123">
        <v>40</v>
      </c>
      <c r="F123">
        <v>70</v>
      </c>
      <c r="G123">
        <v>23</v>
      </c>
      <c r="H123">
        <v>76</v>
      </c>
      <c r="I123">
        <f t="shared" si="8"/>
        <v>209</v>
      </c>
      <c r="J123">
        <f t="shared" si="6"/>
        <v>6612</v>
      </c>
    </row>
    <row r="124" spans="1:10" x14ac:dyDescent="0.3">
      <c r="A124" s="80" t="str">
        <f t="shared" si="5"/>
        <v>Oct</v>
      </c>
      <c r="B124" t="s">
        <v>64</v>
      </c>
      <c r="C124" s="38">
        <v>42673</v>
      </c>
      <c r="D124">
        <f t="shared" si="7"/>
        <v>4</v>
      </c>
      <c r="E124">
        <v>65</v>
      </c>
      <c r="F124">
        <v>59</v>
      </c>
      <c r="G124">
        <v>77</v>
      </c>
      <c r="H124">
        <v>85</v>
      </c>
      <c r="I124">
        <f t="shared" si="8"/>
        <v>286</v>
      </c>
      <c r="J124">
        <f t="shared" si="6"/>
        <v>6612</v>
      </c>
    </row>
    <row r="125" spans="1:10" x14ac:dyDescent="0.3">
      <c r="A125" s="80" t="str">
        <f t="shared" si="5"/>
        <v>Oct</v>
      </c>
      <c r="B125" t="s">
        <v>64</v>
      </c>
      <c r="C125" s="38">
        <v>42674</v>
      </c>
      <c r="D125">
        <f t="shared" si="7"/>
        <v>4</v>
      </c>
      <c r="E125">
        <v>74</v>
      </c>
      <c r="F125">
        <v>24</v>
      </c>
      <c r="G125">
        <v>70</v>
      </c>
      <c r="H125">
        <v>98</v>
      </c>
      <c r="I125">
        <f t="shared" si="8"/>
        <v>266</v>
      </c>
      <c r="J125">
        <f t="shared" si="6"/>
        <v>6612</v>
      </c>
    </row>
    <row r="126" spans="1:10" x14ac:dyDescent="0.3">
      <c r="A126" s="80" t="str">
        <f t="shared" si="5"/>
        <v>Nov</v>
      </c>
      <c r="B126" t="s">
        <v>64</v>
      </c>
      <c r="C126" s="38">
        <v>42675</v>
      </c>
      <c r="D126">
        <f t="shared" si="7"/>
        <v>5</v>
      </c>
      <c r="E126">
        <v>78</v>
      </c>
      <c r="F126">
        <v>72</v>
      </c>
      <c r="G126">
        <v>28</v>
      </c>
      <c r="H126">
        <v>46</v>
      </c>
      <c r="I126">
        <f t="shared" si="8"/>
        <v>224</v>
      </c>
      <c r="J126">
        <f t="shared" si="6"/>
        <v>6886</v>
      </c>
    </row>
    <row r="127" spans="1:10" x14ac:dyDescent="0.3">
      <c r="A127" s="80" t="str">
        <f t="shared" si="5"/>
        <v>Nov</v>
      </c>
      <c r="B127" t="s">
        <v>64</v>
      </c>
      <c r="C127" s="38">
        <v>42676</v>
      </c>
      <c r="D127">
        <f t="shared" si="7"/>
        <v>5</v>
      </c>
      <c r="E127">
        <v>95</v>
      </c>
      <c r="F127">
        <v>75</v>
      </c>
      <c r="G127">
        <v>28</v>
      </c>
      <c r="H127">
        <v>75</v>
      </c>
      <c r="I127">
        <f t="shared" si="8"/>
        <v>273</v>
      </c>
      <c r="J127">
        <f t="shared" si="6"/>
        <v>6886</v>
      </c>
    </row>
    <row r="128" spans="1:10" x14ac:dyDescent="0.3">
      <c r="A128" s="80" t="str">
        <f t="shared" si="5"/>
        <v>Nov</v>
      </c>
      <c r="B128" t="s">
        <v>64</v>
      </c>
      <c r="C128" s="38">
        <v>42677</v>
      </c>
      <c r="D128">
        <f t="shared" si="7"/>
        <v>5</v>
      </c>
      <c r="E128">
        <v>43</v>
      </c>
      <c r="F128">
        <v>90</v>
      </c>
      <c r="G128">
        <v>55</v>
      </c>
      <c r="H128">
        <v>41</v>
      </c>
      <c r="I128">
        <f t="shared" si="8"/>
        <v>229</v>
      </c>
      <c r="J128">
        <f t="shared" si="6"/>
        <v>6886</v>
      </c>
    </row>
    <row r="129" spans="1:10" x14ac:dyDescent="0.3">
      <c r="A129" s="80" t="str">
        <f t="shared" si="5"/>
        <v>Nov</v>
      </c>
      <c r="B129" t="s">
        <v>64</v>
      </c>
      <c r="C129" s="38">
        <v>42678</v>
      </c>
      <c r="D129">
        <f t="shared" si="7"/>
        <v>5</v>
      </c>
      <c r="E129">
        <v>35</v>
      </c>
      <c r="F129">
        <v>13</v>
      </c>
      <c r="G129">
        <v>40</v>
      </c>
      <c r="H129">
        <v>24</v>
      </c>
      <c r="I129">
        <f t="shared" si="8"/>
        <v>112</v>
      </c>
      <c r="J129">
        <f t="shared" si="6"/>
        <v>6886</v>
      </c>
    </row>
    <row r="130" spans="1:10" x14ac:dyDescent="0.3">
      <c r="A130" s="80" t="str">
        <f t="shared" si="5"/>
        <v>Nov</v>
      </c>
      <c r="B130" t="s">
        <v>64</v>
      </c>
      <c r="C130" s="38">
        <v>42679</v>
      </c>
      <c r="D130">
        <f t="shared" si="7"/>
        <v>5</v>
      </c>
      <c r="E130">
        <v>43</v>
      </c>
      <c r="F130">
        <v>53</v>
      </c>
      <c r="G130">
        <v>51</v>
      </c>
      <c r="H130">
        <v>95</v>
      </c>
      <c r="I130">
        <f t="shared" si="8"/>
        <v>242</v>
      </c>
      <c r="J130">
        <f t="shared" si="6"/>
        <v>6886</v>
      </c>
    </row>
    <row r="131" spans="1:10" x14ac:dyDescent="0.3">
      <c r="A131" s="80" t="str">
        <f t="shared" ref="A131:A194" si="9">TEXT(C131,"mmm")</f>
        <v>Nov</v>
      </c>
      <c r="B131" t="s">
        <v>64</v>
      </c>
      <c r="C131" s="38">
        <v>42680</v>
      </c>
      <c r="D131">
        <f t="shared" si="7"/>
        <v>5</v>
      </c>
      <c r="E131">
        <v>69</v>
      </c>
      <c r="F131">
        <v>27</v>
      </c>
      <c r="G131">
        <v>86</v>
      </c>
      <c r="H131">
        <v>39</v>
      </c>
      <c r="I131">
        <f t="shared" si="8"/>
        <v>221</v>
      </c>
      <c r="J131">
        <f t="shared" ref="J131:J194" si="10">SUMIFS($I$3:$I$1462,$B$3:$B$1462,B131,$D$3:$D$1462,D131)</f>
        <v>6886</v>
      </c>
    </row>
    <row r="132" spans="1:10" x14ac:dyDescent="0.3">
      <c r="A132" s="80" t="str">
        <f t="shared" si="9"/>
        <v>Nov</v>
      </c>
      <c r="B132" t="s">
        <v>64</v>
      </c>
      <c r="C132" s="38">
        <v>42681</v>
      </c>
      <c r="D132">
        <f t="shared" ref="D132:D195" si="11">CHOOSE(MONTH(C132),7,8,9,10,11,12,1,2,3,4,5,6)</f>
        <v>5</v>
      </c>
      <c r="E132">
        <v>68</v>
      </c>
      <c r="F132">
        <v>91</v>
      </c>
      <c r="G132">
        <v>36</v>
      </c>
      <c r="H132">
        <v>49</v>
      </c>
      <c r="I132">
        <f t="shared" ref="I132:I195" si="12">SUM(E132:H132)</f>
        <v>244</v>
      </c>
      <c r="J132">
        <f t="shared" si="10"/>
        <v>6886</v>
      </c>
    </row>
    <row r="133" spans="1:10" x14ac:dyDescent="0.3">
      <c r="A133" s="80" t="str">
        <f t="shared" si="9"/>
        <v>Nov</v>
      </c>
      <c r="B133" t="s">
        <v>64</v>
      </c>
      <c r="C133" s="38">
        <v>42682</v>
      </c>
      <c r="D133">
        <f t="shared" si="11"/>
        <v>5</v>
      </c>
      <c r="E133">
        <v>25</v>
      </c>
      <c r="F133">
        <v>75</v>
      </c>
      <c r="G133">
        <v>48</v>
      </c>
      <c r="H133">
        <v>95</v>
      </c>
      <c r="I133">
        <f t="shared" si="12"/>
        <v>243</v>
      </c>
      <c r="J133">
        <f t="shared" si="10"/>
        <v>6886</v>
      </c>
    </row>
    <row r="134" spans="1:10" x14ac:dyDescent="0.3">
      <c r="A134" s="80" t="str">
        <f t="shared" si="9"/>
        <v>Nov</v>
      </c>
      <c r="B134" t="s">
        <v>64</v>
      </c>
      <c r="C134" s="38">
        <v>42683</v>
      </c>
      <c r="D134">
        <f t="shared" si="11"/>
        <v>5</v>
      </c>
      <c r="E134">
        <v>21</v>
      </c>
      <c r="F134">
        <v>48</v>
      </c>
      <c r="G134">
        <v>30</v>
      </c>
      <c r="H134">
        <v>21</v>
      </c>
      <c r="I134">
        <f t="shared" si="12"/>
        <v>120</v>
      </c>
      <c r="J134">
        <f t="shared" si="10"/>
        <v>6886</v>
      </c>
    </row>
    <row r="135" spans="1:10" x14ac:dyDescent="0.3">
      <c r="A135" s="80" t="str">
        <f t="shared" si="9"/>
        <v>Nov</v>
      </c>
      <c r="B135" t="s">
        <v>64</v>
      </c>
      <c r="C135" s="38">
        <v>42684</v>
      </c>
      <c r="D135">
        <f t="shared" si="11"/>
        <v>5</v>
      </c>
      <c r="E135">
        <v>86</v>
      </c>
      <c r="F135">
        <v>84</v>
      </c>
      <c r="G135">
        <v>46</v>
      </c>
      <c r="H135">
        <v>48</v>
      </c>
      <c r="I135">
        <f t="shared" si="12"/>
        <v>264</v>
      </c>
      <c r="J135">
        <f t="shared" si="10"/>
        <v>6886</v>
      </c>
    </row>
    <row r="136" spans="1:10" x14ac:dyDescent="0.3">
      <c r="A136" s="80" t="str">
        <f t="shared" si="9"/>
        <v>Nov</v>
      </c>
      <c r="B136" t="s">
        <v>64</v>
      </c>
      <c r="C136" s="38">
        <v>42685</v>
      </c>
      <c r="D136">
        <f t="shared" si="11"/>
        <v>5</v>
      </c>
      <c r="E136">
        <v>51</v>
      </c>
      <c r="F136">
        <v>33</v>
      </c>
      <c r="G136">
        <v>14</v>
      </c>
      <c r="H136">
        <v>47</v>
      </c>
      <c r="I136">
        <f t="shared" si="12"/>
        <v>145</v>
      </c>
      <c r="J136">
        <f t="shared" si="10"/>
        <v>6886</v>
      </c>
    </row>
    <row r="137" spans="1:10" x14ac:dyDescent="0.3">
      <c r="A137" s="80" t="str">
        <f t="shared" si="9"/>
        <v>Nov</v>
      </c>
      <c r="B137" t="s">
        <v>64</v>
      </c>
      <c r="C137" s="38">
        <v>42686</v>
      </c>
      <c r="D137">
        <f t="shared" si="11"/>
        <v>5</v>
      </c>
      <c r="E137">
        <v>61</v>
      </c>
      <c r="F137">
        <v>92</v>
      </c>
      <c r="G137">
        <v>19</v>
      </c>
      <c r="H137">
        <v>98</v>
      </c>
      <c r="I137">
        <f t="shared" si="12"/>
        <v>270</v>
      </c>
      <c r="J137">
        <f t="shared" si="10"/>
        <v>6886</v>
      </c>
    </row>
    <row r="138" spans="1:10" x14ac:dyDescent="0.3">
      <c r="A138" s="80" t="str">
        <f t="shared" si="9"/>
        <v>Nov</v>
      </c>
      <c r="B138" t="s">
        <v>64</v>
      </c>
      <c r="C138" s="38">
        <v>42687</v>
      </c>
      <c r="D138">
        <f t="shared" si="11"/>
        <v>5</v>
      </c>
      <c r="E138">
        <v>69</v>
      </c>
      <c r="F138">
        <v>54</v>
      </c>
      <c r="G138">
        <v>76</v>
      </c>
      <c r="H138">
        <v>61</v>
      </c>
      <c r="I138">
        <f t="shared" si="12"/>
        <v>260</v>
      </c>
      <c r="J138">
        <f t="shared" si="10"/>
        <v>6886</v>
      </c>
    </row>
    <row r="139" spans="1:10" x14ac:dyDescent="0.3">
      <c r="A139" s="80" t="str">
        <f t="shared" si="9"/>
        <v>Nov</v>
      </c>
      <c r="B139" t="s">
        <v>64</v>
      </c>
      <c r="C139" s="38">
        <v>42688</v>
      </c>
      <c r="D139">
        <f t="shared" si="11"/>
        <v>5</v>
      </c>
      <c r="E139">
        <v>98</v>
      </c>
      <c r="F139">
        <v>25</v>
      </c>
      <c r="G139">
        <v>65</v>
      </c>
      <c r="H139">
        <v>70</v>
      </c>
      <c r="I139">
        <f t="shared" si="12"/>
        <v>258</v>
      </c>
      <c r="J139">
        <f t="shared" si="10"/>
        <v>6886</v>
      </c>
    </row>
    <row r="140" spans="1:10" x14ac:dyDescent="0.3">
      <c r="A140" s="80" t="str">
        <f t="shared" si="9"/>
        <v>Nov</v>
      </c>
      <c r="B140" t="s">
        <v>64</v>
      </c>
      <c r="C140" s="38">
        <v>42689</v>
      </c>
      <c r="D140">
        <f t="shared" si="11"/>
        <v>5</v>
      </c>
      <c r="E140">
        <v>38</v>
      </c>
      <c r="F140">
        <v>89</v>
      </c>
      <c r="G140">
        <v>40</v>
      </c>
      <c r="H140">
        <v>18</v>
      </c>
      <c r="I140">
        <f t="shared" si="12"/>
        <v>185</v>
      </c>
      <c r="J140">
        <f t="shared" si="10"/>
        <v>6886</v>
      </c>
    </row>
    <row r="141" spans="1:10" x14ac:dyDescent="0.3">
      <c r="A141" s="80" t="str">
        <f t="shared" si="9"/>
        <v>Nov</v>
      </c>
      <c r="B141" t="s">
        <v>64</v>
      </c>
      <c r="C141" s="38">
        <v>42690</v>
      </c>
      <c r="D141">
        <f t="shared" si="11"/>
        <v>5</v>
      </c>
      <c r="E141">
        <v>31</v>
      </c>
      <c r="F141">
        <v>17</v>
      </c>
      <c r="G141">
        <v>55</v>
      </c>
      <c r="H141">
        <v>70</v>
      </c>
      <c r="I141">
        <f t="shared" si="12"/>
        <v>173</v>
      </c>
      <c r="J141">
        <f t="shared" si="10"/>
        <v>6886</v>
      </c>
    </row>
    <row r="142" spans="1:10" x14ac:dyDescent="0.3">
      <c r="A142" s="80" t="str">
        <f t="shared" si="9"/>
        <v>Nov</v>
      </c>
      <c r="B142" t="s">
        <v>64</v>
      </c>
      <c r="C142" s="38">
        <v>42691</v>
      </c>
      <c r="D142">
        <f t="shared" si="11"/>
        <v>5</v>
      </c>
      <c r="E142">
        <v>29</v>
      </c>
      <c r="F142">
        <v>94</v>
      </c>
      <c r="G142">
        <v>25</v>
      </c>
      <c r="H142">
        <v>99</v>
      </c>
      <c r="I142">
        <f t="shared" si="12"/>
        <v>247</v>
      </c>
      <c r="J142">
        <f t="shared" si="10"/>
        <v>6886</v>
      </c>
    </row>
    <row r="143" spans="1:10" x14ac:dyDescent="0.3">
      <c r="A143" s="80" t="str">
        <f t="shared" si="9"/>
        <v>Nov</v>
      </c>
      <c r="B143" t="s">
        <v>64</v>
      </c>
      <c r="C143" s="38">
        <v>42692</v>
      </c>
      <c r="D143">
        <f t="shared" si="11"/>
        <v>5</v>
      </c>
      <c r="E143">
        <v>75</v>
      </c>
      <c r="F143">
        <v>97</v>
      </c>
      <c r="G143">
        <v>92</v>
      </c>
      <c r="H143">
        <v>22</v>
      </c>
      <c r="I143">
        <f t="shared" si="12"/>
        <v>286</v>
      </c>
      <c r="J143">
        <f t="shared" si="10"/>
        <v>6886</v>
      </c>
    </row>
    <row r="144" spans="1:10" x14ac:dyDescent="0.3">
      <c r="A144" s="80" t="str">
        <f t="shared" si="9"/>
        <v>Nov</v>
      </c>
      <c r="B144" t="s">
        <v>64</v>
      </c>
      <c r="C144" s="38">
        <v>42693</v>
      </c>
      <c r="D144">
        <f t="shared" si="11"/>
        <v>5</v>
      </c>
      <c r="E144">
        <v>94</v>
      </c>
      <c r="F144">
        <v>81</v>
      </c>
      <c r="G144">
        <v>65</v>
      </c>
      <c r="H144">
        <v>50</v>
      </c>
      <c r="I144">
        <f t="shared" si="12"/>
        <v>290</v>
      </c>
      <c r="J144">
        <f t="shared" si="10"/>
        <v>6886</v>
      </c>
    </row>
    <row r="145" spans="1:10" x14ac:dyDescent="0.3">
      <c r="A145" s="80" t="str">
        <f t="shared" si="9"/>
        <v>Nov</v>
      </c>
      <c r="B145" t="s">
        <v>64</v>
      </c>
      <c r="C145" s="38">
        <v>42694</v>
      </c>
      <c r="D145">
        <f t="shared" si="11"/>
        <v>5</v>
      </c>
      <c r="E145">
        <v>24</v>
      </c>
      <c r="F145">
        <v>54</v>
      </c>
      <c r="G145">
        <v>86</v>
      </c>
      <c r="H145">
        <v>15</v>
      </c>
      <c r="I145">
        <f t="shared" si="12"/>
        <v>179</v>
      </c>
      <c r="J145">
        <f t="shared" si="10"/>
        <v>6886</v>
      </c>
    </row>
    <row r="146" spans="1:10" x14ac:dyDescent="0.3">
      <c r="A146" s="80" t="str">
        <f t="shared" si="9"/>
        <v>Nov</v>
      </c>
      <c r="B146" t="s">
        <v>64</v>
      </c>
      <c r="C146" s="38">
        <v>42695</v>
      </c>
      <c r="D146">
        <f t="shared" si="11"/>
        <v>5</v>
      </c>
      <c r="E146">
        <v>74</v>
      </c>
      <c r="F146">
        <v>94</v>
      </c>
      <c r="G146">
        <v>39</v>
      </c>
      <c r="H146">
        <v>68</v>
      </c>
      <c r="I146">
        <f t="shared" si="12"/>
        <v>275</v>
      </c>
      <c r="J146">
        <f t="shared" si="10"/>
        <v>6886</v>
      </c>
    </row>
    <row r="147" spans="1:10" x14ac:dyDescent="0.3">
      <c r="A147" s="80" t="str">
        <f t="shared" si="9"/>
        <v>Nov</v>
      </c>
      <c r="B147" t="s">
        <v>64</v>
      </c>
      <c r="C147" s="38">
        <v>42696</v>
      </c>
      <c r="D147">
        <f t="shared" si="11"/>
        <v>5</v>
      </c>
      <c r="E147">
        <v>80</v>
      </c>
      <c r="F147">
        <v>38</v>
      </c>
      <c r="G147">
        <v>72</v>
      </c>
      <c r="H147">
        <v>37</v>
      </c>
      <c r="I147">
        <f t="shared" si="12"/>
        <v>227</v>
      </c>
      <c r="J147">
        <f t="shared" si="10"/>
        <v>6886</v>
      </c>
    </row>
    <row r="148" spans="1:10" x14ac:dyDescent="0.3">
      <c r="A148" s="80" t="str">
        <f t="shared" si="9"/>
        <v>Nov</v>
      </c>
      <c r="B148" t="s">
        <v>64</v>
      </c>
      <c r="C148" s="38">
        <v>42697</v>
      </c>
      <c r="D148">
        <f t="shared" si="11"/>
        <v>5</v>
      </c>
      <c r="E148">
        <v>98</v>
      </c>
      <c r="F148">
        <v>41</v>
      </c>
      <c r="G148">
        <v>47</v>
      </c>
      <c r="H148">
        <v>89</v>
      </c>
      <c r="I148">
        <f t="shared" si="12"/>
        <v>275</v>
      </c>
      <c r="J148">
        <f t="shared" si="10"/>
        <v>6886</v>
      </c>
    </row>
    <row r="149" spans="1:10" x14ac:dyDescent="0.3">
      <c r="A149" s="80" t="str">
        <f t="shared" si="9"/>
        <v>Nov</v>
      </c>
      <c r="B149" t="s">
        <v>64</v>
      </c>
      <c r="C149" s="38">
        <v>42698</v>
      </c>
      <c r="D149">
        <f t="shared" si="11"/>
        <v>5</v>
      </c>
      <c r="E149">
        <v>27</v>
      </c>
      <c r="F149">
        <v>93</v>
      </c>
      <c r="G149">
        <v>55</v>
      </c>
      <c r="H149">
        <v>71</v>
      </c>
      <c r="I149">
        <f t="shared" si="12"/>
        <v>246</v>
      </c>
      <c r="J149">
        <f t="shared" si="10"/>
        <v>6886</v>
      </c>
    </row>
    <row r="150" spans="1:10" x14ac:dyDescent="0.3">
      <c r="A150" s="80" t="str">
        <f t="shared" si="9"/>
        <v>Nov</v>
      </c>
      <c r="B150" t="s">
        <v>64</v>
      </c>
      <c r="C150" s="38">
        <v>42699</v>
      </c>
      <c r="D150">
        <f t="shared" si="11"/>
        <v>5</v>
      </c>
      <c r="E150">
        <v>17</v>
      </c>
      <c r="F150">
        <v>55</v>
      </c>
      <c r="G150">
        <v>90</v>
      </c>
      <c r="H150">
        <v>68</v>
      </c>
      <c r="I150">
        <f t="shared" si="12"/>
        <v>230</v>
      </c>
      <c r="J150">
        <f t="shared" si="10"/>
        <v>6886</v>
      </c>
    </row>
    <row r="151" spans="1:10" x14ac:dyDescent="0.3">
      <c r="A151" s="80" t="str">
        <f t="shared" si="9"/>
        <v>Nov</v>
      </c>
      <c r="B151" t="s">
        <v>64</v>
      </c>
      <c r="C151" s="38">
        <v>42700</v>
      </c>
      <c r="D151">
        <f t="shared" si="11"/>
        <v>5</v>
      </c>
      <c r="E151">
        <v>51</v>
      </c>
      <c r="F151">
        <v>74</v>
      </c>
      <c r="G151">
        <v>63</v>
      </c>
      <c r="H151">
        <v>92</v>
      </c>
      <c r="I151">
        <f t="shared" si="12"/>
        <v>280</v>
      </c>
      <c r="J151">
        <f t="shared" si="10"/>
        <v>6886</v>
      </c>
    </row>
    <row r="152" spans="1:10" x14ac:dyDescent="0.3">
      <c r="A152" s="80" t="str">
        <f t="shared" si="9"/>
        <v>Nov</v>
      </c>
      <c r="B152" t="s">
        <v>64</v>
      </c>
      <c r="C152" s="38">
        <v>42701</v>
      </c>
      <c r="D152">
        <f t="shared" si="11"/>
        <v>5</v>
      </c>
      <c r="E152">
        <v>90</v>
      </c>
      <c r="F152">
        <v>46</v>
      </c>
      <c r="G152">
        <v>22</v>
      </c>
      <c r="H152">
        <v>85</v>
      </c>
      <c r="I152">
        <f t="shared" si="12"/>
        <v>243</v>
      </c>
      <c r="J152">
        <f t="shared" si="10"/>
        <v>6886</v>
      </c>
    </row>
    <row r="153" spans="1:10" x14ac:dyDescent="0.3">
      <c r="A153" s="80" t="str">
        <f t="shared" si="9"/>
        <v>Nov</v>
      </c>
      <c r="B153" t="s">
        <v>64</v>
      </c>
      <c r="C153" s="38">
        <v>42702</v>
      </c>
      <c r="D153">
        <f t="shared" si="11"/>
        <v>5</v>
      </c>
      <c r="E153">
        <v>91</v>
      </c>
      <c r="F153">
        <v>67</v>
      </c>
      <c r="G153">
        <v>14</v>
      </c>
      <c r="H153">
        <v>38</v>
      </c>
      <c r="I153">
        <f t="shared" si="12"/>
        <v>210</v>
      </c>
      <c r="J153">
        <f t="shared" si="10"/>
        <v>6886</v>
      </c>
    </row>
    <row r="154" spans="1:10" x14ac:dyDescent="0.3">
      <c r="A154" s="80" t="str">
        <f t="shared" si="9"/>
        <v>Nov</v>
      </c>
      <c r="B154" t="s">
        <v>64</v>
      </c>
      <c r="C154" s="38">
        <v>42703</v>
      </c>
      <c r="D154">
        <f t="shared" si="11"/>
        <v>5</v>
      </c>
      <c r="E154">
        <v>21</v>
      </c>
      <c r="F154">
        <v>62</v>
      </c>
      <c r="G154">
        <v>77</v>
      </c>
      <c r="H154">
        <v>45</v>
      </c>
      <c r="I154">
        <f t="shared" si="12"/>
        <v>205</v>
      </c>
      <c r="J154">
        <f t="shared" si="10"/>
        <v>6886</v>
      </c>
    </row>
    <row r="155" spans="1:10" x14ac:dyDescent="0.3">
      <c r="A155" s="80" t="str">
        <f t="shared" si="9"/>
        <v>Nov</v>
      </c>
      <c r="B155" t="s">
        <v>64</v>
      </c>
      <c r="C155" s="38">
        <v>42704</v>
      </c>
      <c r="D155">
        <f t="shared" si="11"/>
        <v>5</v>
      </c>
      <c r="E155">
        <v>42</v>
      </c>
      <c r="F155">
        <v>60</v>
      </c>
      <c r="G155">
        <v>82</v>
      </c>
      <c r="H155">
        <v>46</v>
      </c>
      <c r="I155">
        <f t="shared" si="12"/>
        <v>230</v>
      </c>
      <c r="J155">
        <f t="shared" si="10"/>
        <v>6886</v>
      </c>
    </row>
    <row r="156" spans="1:10" x14ac:dyDescent="0.3">
      <c r="A156" s="80" t="str">
        <f t="shared" si="9"/>
        <v>Dec</v>
      </c>
      <c r="B156" t="s">
        <v>64</v>
      </c>
      <c r="C156" s="38">
        <v>42705</v>
      </c>
      <c r="D156">
        <f t="shared" si="11"/>
        <v>6</v>
      </c>
      <c r="E156">
        <v>72</v>
      </c>
      <c r="F156">
        <v>27</v>
      </c>
      <c r="G156">
        <v>42</v>
      </c>
      <c r="H156">
        <v>37</v>
      </c>
      <c r="I156">
        <f t="shared" si="12"/>
        <v>178</v>
      </c>
      <c r="J156">
        <f t="shared" si="10"/>
        <v>7423</v>
      </c>
    </row>
    <row r="157" spans="1:10" x14ac:dyDescent="0.3">
      <c r="A157" s="80" t="str">
        <f t="shared" si="9"/>
        <v>Dec</v>
      </c>
      <c r="B157" t="s">
        <v>64</v>
      </c>
      <c r="C157" s="38">
        <v>42706</v>
      </c>
      <c r="D157">
        <f t="shared" si="11"/>
        <v>6</v>
      </c>
      <c r="E157">
        <v>61</v>
      </c>
      <c r="F157">
        <v>52</v>
      </c>
      <c r="G157">
        <v>73</v>
      </c>
      <c r="H157">
        <v>23</v>
      </c>
      <c r="I157">
        <f t="shared" si="12"/>
        <v>209</v>
      </c>
      <c r="J157">
        <f t="shared" si="10"/>
        <v>7423</v>
      </c>
    </row>
    <row r="158" spans="1:10" x14ac:dyDescent="0.3">
      <c r="A158" s="80" t="str">
        <f t="shared" si="9"/>
        <v>Dec</v>
      </c>
      <c r="B158" t="s">
        <v>64</v>
      </c>
      <c r="C158" s="38">
        <v>42707</v>
      </c>
      <c r="D158">
        <f t="shared" si="11"/>
        <v>6</v>
      </c>
      <c r="E158">
        <v>31</v>
      </c>
      <c r="F158">
        <v>85</v>
      </c>
      <c r="G158">
        <v>46</v>
      </c>
      <c r="H158">
        <v>10</v>
      </c>
      <c r="I158">
        <f t="shared" si="12"/>
        <v>172</v>
      </c>
      <c r="J158">
        <f t="shared" si="10"/>
        <v>7423</v>
      </c>
    </row>
    <row r="159" spans="1:10" x14ac:dyDescent="0.3">
      <c r="A159" s="80" t="str">
        <f t="shared" si="9"/>
        <v>Dec</v>
      </c>
      <c r="B159" t="s">
        <v>64</v>
      </c>
      <c r="C159" s="38">
        <v>42708</v>
      </c>
      <c r="D159">
        <f t="shared" si="11"/>
        <v>6</v>
      </c>
      <c r="E159">
        <v>82</v>
      </c>
      <c r="F159">
        <v>45</v>
      </c>
      <c r="G159">
        <v>62</v>
      </c>
      <c r="H159">
        <v>38</v>
      </c>
      <c r="I159">
        <f t="shared" si="12"/>
        <v>227</v>
      </c>
      <c r="J159">
        <f t="shared" si="10"/>
        <v>7423</v>
      </c>
    </row>
    <row r="160" spans="1:10" x14ac:dyDescent="0.3">
      <c r="A160" s="80" t="str">
        <f t="shared" si="9"/>
        <v>Dec</v>
      </c>
      <c r="B160" t="s">
        <v>64</v>
      </c>
      <c r="C160" s="38">
        <v>42709</v>
      </c>
      <c r="D160">
        <f t="shared" si="11"/>
        <v>6</v>
      </c>
      <c r="E160">
        <v>100</v>
      </c>
      <c r="F160">
        <v>50</v>
      </c>
      <c r="G160">
        <v>80</v>
      </c>
      <c r="H160">
        <v>91</v>
      </c>
      <c r="I160">
        <f t="shared" si="12"/>
        <v>321</v>
      </c>
      <c r="J160">
        <f t="shared" si="10"/>
        <v>7423</v>
      </c>
    </row>
    <row r="161" spans="1:10" x14ac:dyDescent="0.3">
      <c r="A161" s="80" t="str">
        <f t="shared" si="9"/>
        <v>Dec</v>
      </c>
      <c r="B161" t="s">
        <v>64</v>
      </c>
      <c r="C161" s="38">
        <v>42710</v>
      </c>
      <c r="D161">
        <f t="shared" si="11"/>
        <v>6</v>
      </c>
      <c r="E161">
        <v>75</v>
      </c>
      <c r="F161">
        <v>51</v>
      </c>
      <c r="G161">
        <v>26</v>
      </c>
      <c r="H161">
        <v>87</v>
      </c>
      <c r="I161">
        <f t="shared" si="12"/>
        <v>239</v>
      </c>
      <c r="J161">
        <f t="shared" si="10"/>
        <v>7423</v>
      </c>
    </row>
    <row r="162" spans="1:10" x14ac:dyDescent="0.3">
      <c r="A162" s="80" t="str">
        <f t="shared" si="9"/>
        <v>Dec</v>
      </c>
      <c r="B162" t="s">
        <v>64</v>
      </c>
      <c r="C162" s="38">
        <v>42711</v>
      </c>
      <c r="D162">
        <f t="shared" si="11"/>
        <v>6</v>
      </c>
      <c r="E162">
        <v>91</v>
      </c>
      <c r="F162">
        <v>54</v>
      </c>
      <c r="G162">
        <v>23</v>
      </c>
      <c r="H162">
        <v>98</v>
      </c>
      <c r="I162">
        <f t="shared" si="12"/>
        <v>266</v>
      </c>
      <c r="J162">
        <f t="shared" si="10"/>
        <v>7423</v>
      </c>
    </row>
    <row r="163" spans="1:10" x14ac:dyDescent="0.3">
      <c r="A163" s="80" t="str">
        <f t="shared" si="9"/>
        <v>Dec</v>
      </c>
      <c r="B163" t="s">
        <v>64</v>
      </c>
      <c r="C163" s="38">
        <v>42712</v>
      </c>
      <c r="D163">
        <f t="shared" si="11"/>
        <v>6</v>
      </c>
      <c r="E163">
        <v>85</v>
      </c>
      <c r="F163">
        <v>56</v>
      </c>
      <c r="G163">
        <v>45</v>
      </c>
      <c r="H163">
        <v>81</v>
      </c>
      <c r="I163">
        <f t="shared" si="12"/>
        <v>267</v>
      </c>
      <c r="J163">
        <f t="shared" si="10"/>
        <v>7423</v>
      </c>
    </row>
    <row r="164" spans="1:10" x14ac:dyDescent="0.3">
      <c r="A164" s="80" t="str">
        <f t="shared" si="9"/>
        <v>Dec</v>
      </c>
      <c r="B164" t="s">
        <v>64</v>
      </c>
      <c r="C164" s="38">
        <v>42713</v>
      </c>
      <c r="D164">
        <f t="shared" si="11"/>
        <v>6</v>
      </c>
      <c r="E164">
        <v>85</v>
      </c>
      <c r="F164">
        <v>43</v>
      </c>
      <c r="G164">
        <v>43</v>
      </c>
      <c r="H164">
        <v>96</v>
      </c>
      <c r="I164">
        <f t="shared" si="12"/>
        <v>267</v>
      </c>
      <c r="J164">
        <f t="shared" si="10"/>
        <v>7423</v>
      </c>
    </row>
    <row r="165" spans="1:10" x14ac:dyDescent="0.3">
      <c r="A165" s="80" t="str">
        <f t="shared" si="9"/>
        <v>Dec</v>
      </c>
      <c r="B165" t="s">
        <v>64</v>
      </c>
      <c r="C165" s="38">
        <v>42714</v>
      </c>
      <c r="D165">
        <f t="shared" si="11"/>
        <v>6</v>
      </c>
      <c r="E165">
        <v>98</v>
      </c>
      <c r="F165">
        <v>46</v>
      </c>
      <c r="G165">
        <v>40</v>
      </c>
      <c r="H165">
        <v>10</v>
      </c>
      <c r="I165">
        <f t="shared" si="12"/>
        <v>194</v>
      </c>
      <c r="J165">
        <f t="shared" si="10"/>
        <v>7423</v>
      </c>
    </row>
    <row r="166" spans="1:10" x14ac:dyDescent="0.3">
      <c r="A166" s="80" t="str">
        <f t="shared" si="9"/>
        <v>Dec</v>
      </c>
      <c r="B166" t="s">
        <v>64</v>
      </c>
      <c r="C166" s="38">
        <v>42715</v>
      </c>
      <c r="D166">
        <f t="shared" si="11"/>
        <v>6</v>
      </c>
      <c r="E166">
        <v>75</v>
      </c>
      <c r="F166">
        <v>41</v>
      </c>
      <c r="G166">
        <v>81</v>
      </c>
      <c r="H166">
        <v>19</v>
      </c>
      <c r="I166">
        <f t="shared" si="12"/>
        <v>216</v>
      </c>
      <c r="J166">
        <f t="shared" si="10"/>
        <v>7423</v>
      </c>
    </row>
    <row r="167" spans="1:10" x14ac:dyDescent="0.3">
      <c r="A167" s="80" t="str">
        <f t="shared" si="9"/>
        <v>Dec</v>
      </c>
      <c r="B167" t="s">
        <v>64</v>
      </c>
      <c r="C167" s="38">
        <v>42716</v>
      </c>
      <c r="D167">
        <f t="shared" si="11"/>
        <v>6</v>
      </c>
      <c r="E167">
        <v>43</v>
      </c>
      <c r="F167">
        <v>24</v>
      </c>
      <c r="G167">
        <v>94</v>
      </c>
      <c r="H167">
        <v>46</v>
      </c>
      <c r="I167">
        <f t="shared" si="12"/>
        <v>207</v>
      </c>
      <c r="J167">
        <f t="shared" si="10"/>
        <v>7423</v>
      </c>
    </row>
    <row r="168" spans="1:10" x14ac:dyDescent="0.3">
      <c r="A168" s="80" t="str">
        <f t="shared" si="9"/>
        <v>Dec</v>
      </c>
      <c r="B168" t="s">
        <v>64</v>
      </c>
      <c r="C168" s="38">
        <v>42717</v>
      </c>
      <c r="D168">
        <f t="shared" si="11"/>
        <v>6</v>
      </c>
      <c r="E168">
        <v>22</v>
      </c>
      <c r="F168">
        <v>59</v>
      </c>
      <c r="G168">
        <v>57</v>
      </c>
      <c r="H168">
        <v>53</v>
      </c>
      <c r="I168">
        <f t="shared" si="12"/>
        <v>191</v>
      </c>
      <c r="J168">
        <f t="shared" si="10"/>
        <v>7423</v>
      </c>
    </row>
    <row r="169" spans="1:10" x14ac:dyDescent="0.3">
      <c r="A169" s="80" t="str">
        <f t="shared" si="9"/>
        <v>Dec</v>
      </c>
      <c r="B169" t="s">
        <v>64</v>
      </c>
      <c r="C169" s="38">
        <v>42718</v>
      </c>
      <c r="D169">
        <f t="shared" si="11"/>
        <v>6</v>
      </c>
      <c r="E169">
        <v>41</v>
      </c>
      <c r="F169">
        <v>79</v>
      </c>
      <c r="G169">
        <v>65</v>
      </c>
      <c r="H169">
        <v>18</v>
      </c>
      <c r="I169">
        <f t="shared" si="12"/>
        <v>203</v>
      </c>
      <c r="J169">
        <f t="shared" si="10"/>
        <v>7423</v>
      </c>
    </row>
    <row r="170" spans="1:10" x14ac:dyDescent="0.3">
      <c r="A170" s="80" t="str">
        <f t="shared" si="9"/>
        <v>Dec</v>
      </c>
      <c r="B170" t="s">
        <v>64</v>
      </c>
      <c r="C170" s="38">
        <v>42719</v>
      </c>
      <c r="D170">
        <f t="shared" si="11"/>
        <v>6</v>
      </c>
      <c r="E170">
        <v>66</v>
      </c>
      <c r="F170">
        <v>84</v>
      </c>
      <c r="G170">
        <v>18</v>
      </c>
      <c r="H170">
        <v>68</v>
      </c>
      <c r="I170">
        <f t="shared" si="12"/>
        <v>236</v>
      </c>
      <c r="J170">
        <f t="shared" si="10"/>
        <v>7423</v>
      </c>
    </row>
    <row r="171" spans="1:10" x14ac:dyDescent="0.3">
      <c r="A171" s="80" t="str">
        <f t="shared" si="9"/>
        <v>Dec</v>
      </c>
      <c r="B171" t="s">
        <v>64</v>
      </c>
      <c r="C171" s="38">
        <v>42720</v>
      </c>
      <c r="D171">
        <f t="shared" si="11"/>
        <v>6</v>
      </c>
      <c r="E171">
        <v>85</v>
      </c>
      <c r="F171">
        <v>85</v>
      </c>
      <c r="G171">
        <v>23</v>
      </c>
      <c r="H171">
        <v>40</v>
      </c>
      <c r="I171">
        <f t="shared" si="12"/>
        <v>233</v>
      </c>
      <c r="J171">
        <f t="shared" si="10"/>
        <v>7423</v>
      </c>
    </row>
    <row r="172" spans="1:10" x14ac:dyDescent="0.3">
      <c r="A172" s="80" t="str">
        <f t="shared" si="9"/>
        <v>Dec</v>
      </c>
      <c r="B172" t="s">
        <v>64</v>
      </c>
      <c r="C172" s="38">
        <v>42721</v>
      </c>
      <c r="D172">
        <f t="shared" si="11"/>
        <v>6</v>
      </c>
      <c r="E172">
        <v>81</v>
      </c>
      <c r="F172">
        <v>84</v>
      </c>
      <c r="G172">
        <v>68</v>
      </c>
      <c r="H172">
        <v>61</v>
      </c>
      <c r="I172">
        <f t="shared" si="12"/>
        <v>294</v>
      </c>
      <c r="J172">
        <f t="shared" si="10"/>
        <v>7423</v>
      </c>
    </row>
    <row r="173" spans="1:10" x14ac:dyDescent="0.3">
      <c r="A173" s="80" t="str">
        <f t="shared" si="9"/>
        <v>Dec</v>
      </c>
      <c r="B173" t="s">
        <v>64</v>
      </c>
      <c r="C173" s="38">
        <v>42722</v>
      </c>
      <c r="D173">
        <f t="shared" si="11"/>
        <v>6</v>
      </c>
      <c r="E173">
        <v>55</v>
      </c>
      <c r="F173">
        <v>87</v>
      </c>
      <c r="G173">
        <v>38</v>
      </c>
      <c r="H173">
        <v>57</v>
      </c>
      <c r="I173">
        <f t="shared" si="12"/>
        <v>237</v>
      </c>
      <c r="J173">
        <f t="shared" si="10"/>
        <v>7423</v>
      </c>
    </row>
    <row r="174" spans="1:10" x14ac:dyDescent="0.3">
      <c r="A174" s="80" t="str">
        <f t="shared" si="9"/>
        <v>Dec</v>
      </c>
      <c r="B174" t="s">
        <v>64</v>
      </c>
      <c r="C174" s="38">
        <v>42723</v>
      </c>
      <c r="D174">
        <f t="shared" si="11"/>
        <v>6</v>
      </c>
      <c r="E174">
        <v>98</v>
      </c>
      <c r="F174">
        <v>29</v>
      </c>
      <c r="G174">
        <v>89</v>
      </c>
      <c r="H174">
        <v>21</v>
      </c>
      <c r="I174">
        <f t="shared" si="12"/>
        <v>237</v>
      </c>
      <c r="J174">
        <f t="shared" si="10"/>
        <v>7423</v>
      </c>
    </row>
    <row r="175" spans="1:10" x14ac:dyDescent="0.3">
      <c r="A175" s="80" t="str">
        <f t="shared" si="9"/>
        <v>Dec</v>
      </c>
      <c r="B175" t="s">
        <v>64</v>
      </c>
      <c r="C175" s="38">
        <v>42724</v>
      </c>
      <c r="D175">
        <f t="shared" si="11"/>
        <v>6</v>
      </c>
      <c r="E175">
        <v>32</v>
      </c>
      <c r="F175">
        <v>92</v>
      </c>
      <c r="G175">
        <v>51</v>
      </c>
      <c r="H175">
        <v>77</v>
      </c>
      <c r="I175">
        <f t="shared" si="12"/>
        <v>252</v>
      </c>
      <c r="J175">
        <f t="shared" si="10"/>
        <v>7423</v>
      </c>
    </row>
    <row r="176" spans="1:10" x14ac:dyDescent="0.3">
      <c r="A176" s="80" t="str">
        <f t="shared" si="9"/>
        <v>Dec</v>
      </c>
      <c r="B176" t="s">
        <v>64</v>
      </c>
      <c r="C176" s="38">
        <v>42725</v>
      </c>
      <c r="D176">
        <f t="shared" si="11"/>
        <v>6</v>
      </c>
      <c r="E176">
        <v>21</v>
      </c>
      <c r="F176">
        <v>89</v>
      </c>
      <c r="G176">
        <v>59</v>
      </c>
      <c r="H176">
        <v>13</v>
      </c>
      <c r="I176">
        <f t="shared" si="12"/>
        <v>182</v>
      </c>
      <c r="J176">
        <f t="shared" si="10"/>
        <v>7423</v>
      </c>
    </row>
    <row r="177" spans="1:10" x14ac:dyDescent="0.3">
      <c r="A177" s="80" t="str">
        <f t="shared" si="9"/>
        <v>Dec</v>
      </c>
      <c r="B177" t="s">
        <v>64</v>
      </c>
      <c r="C177" s="38">
        <v>42726</v>
      </c>
      <c r="D177">
        <f t="shared" si="11"/>
        <v>6</v>
      </c>
      <c r="E177">
        <v>60</v>
      </c>
      <c r="F177">
        <v>94</v>
      </c>
      <c r="G177">
        <v>71</v>
      </c>
      <c r="H177">
        <v>95</v>
      </c>
      <c r="I177">
        <f t="shared" si="12"/>
        <v>320</v>
      </c>
      <c r="J177">
        <f t="shared" si="10"/>
        <v>7423</v>
      </c>
    </row>
    <row r="178" spans="1:10" x14ac:dyDescent="0.3">
      <c r="A178" s="80" t="str">
        <f t="shared" si="9"/>
        <v>Dec</v>
      </c>
      <c r="B178" t="s">
        <v>64</v>
      </c>
      <c r="C178" s="38">
        <v>42727</v>
      </c>
      <c r="D178">
        <f t="shared" si="11"/>
        <v>6</v>
      </c>
      <c r="E178">
        <v>35</v>
      </c>
      <c r="F178">
        <v>52</v>
      </c>
      <c r="G178">
        <v>41</v>
      </c>
      <c r="H178">
        <v>72</v>
      </c>
      <c r="I178">
        <f t="shared" si="12"/>
        <v>200</v>
      </c>
      <c r="J178">
        <f t="shared" si="10"/>
        <v>7423</v>
      </c>
    </row>
    <row r="179" spans="1:10" x14ac:dyDescent="0.3">
      <c r="A179" s="80" t="str">
        <f t="shared" si="9"/>
        <v>Dec</v>
      </c>
      <c r="B179" t="s">
        <v>64</v>
      </c>
      <c r="C179" s="38">
        <v>42728</v>
      </c>
      <c r="D179">
        <f t="shared" si="11"/>
        <v>6</v>
      </c>
      <c r="E179">
        <v>77</v>
      </c>
      <c r="F179">
        <v>67</v>
      </c>
      <c r="G179">
        <v>83</v>
      </c>
      <c r="H179">
        <v>90</v>
      </c>
      <c r="I179">
        <f t="shared" si="12"/>
        <v>317</v>
      </c>
      <c r="J179">
        <f t="shared" si="10"/>
        <v>7423</v>
      </c>
    </row>
    <row r="180" spans="1:10" x14ac:dyDescent="0.3">
      <c r="A180" s="80" t="str">
        <f t="shared" si="9"/>
        <v>Dec</v>
      </c>
      <c r="B180" t="s">
        <v>64</v>
      </c>
      <c r="C180" s="38">
        <v>42729</v>
      </c>
      <c r="D180">
        <f t="shared" si="11"/>
        <v>6</v>
      </c>
      <c r="E180">
        <v>86</v>
      </c>
      <c r="F180">
        <v>83</v>
      </c>
      <c r="G180">
        <v>95</v>
      </c>
      <c r="H180">
        <v>89</v>
      </c>
      <c r="I180">
        <f t="shared" si="12"/>
        <v>353</v>
      </c>
      <c r="J180">
        <f t="shared" si="10"/>
        <v>7423</v>
      </c>
    </row>
    <row r="181" spans="1:10" x14ac:dyDescent="0.3">
      <c r="A181" s="80" t="str">
        <f t="shared" si="9"/>
        <v>Dec</v>
      </c>
      <c r="B181" t="s">
        <v>64</v>
      </c>
      <c r="C181" s="38">
        <v>42730</v>
      </c>
      <c r="D181">
        <f t="shared" si="11"/>
        <v>6</v>
      </c>
      <c r="E181">
        <v>75</v>
      </c>
      <c r="F181">
        <v>93</v>
      </c>
      <c r="G181">
        <v>94</v>
      </c>
      <c r="H181">
        <v>20</v>
      </c>
      <c r="I181">
        <f t="shared" si="12"/>
        <v>282</v>
      </c>
      <c r="J181">
        <f t="shared" si="10"/>
        <v>7423</v>
      </c>
    </row>
    <row r="182" spans="1:10" x14ac:dyDescent="0.3">
      <c r="A182" s="80" t="str">
        <f t="shared" si="9"/>
        <v>Dec</v>
      </c>
      <c r="B182" t="s">
        <v>64</v>
      </c>
      <c r="C182" s="38">
        <v>42731</v>
      </c>
      <c r="D182">
        <f t="shared" si="11"/>
        <v>6</v>
      </c>
      <c r="E182">
        <v>19</v>
      </c>
      <c r="F182">
        <v>81</v>
      </c>
      <c r="G182">
        <v>49</v>
      </c>
      <c r="H182">
        <v>90</v>
      </c>
      <c r="I182">
        <f t="shared" si="12"/>
        <v>239</v>
      </c>
      <c r="J182">
        <f t="shared" si="10"/>
        <v>7423</v>
      </c>
    </row>
    <row r="183" spans="1:10" x14ac:dyDescent="0.3">
      <c r="A183" s="80" t="str">
        <f t="shared" si="9"/>
        <v>Dec</v>
      </c>
      <c r="B183" t="s">
        <v>64</v>
      </c>
      <c r="C183" s="38">
        <v>42732</v>
      </c>
      <c r="D183">
        <f t="shared" si="11"/>
        <v>6</v>
      </c>
      <c r="E183">
        <v>73</v>
      </c>
      <c r="F183">
        <v>47</v>
      </c>
      <c r="G183">
        <v>65</v>
      </c>
      <c r="H183">
        <v>96</v>
      </c>
      <c r="I183">
        <f t="shared" si="12"/>
        <v>281</v>
      </c>
      <c r="J183">
        <f t="shared" si="10"/>
        <v>7423</v>
      </c>
    </row>
    <row r="184" spans="1:10" x14ac:dyDescent="0.3">
      <c r="A184" s="80" t="str">
        <f t="shared" si="9"/>
        <v>Dec</v>
      </c>
      <c r="B184" t="s">
        <v>64</v>
      </c>
      <c r="C184" s="38">
        <v>42733</v>
      </c>
      <c r="D184">
        <f t="shared" si="11"/>
        <v>6</v>
      </c>
      <c r="E184">
        <v>45</v>
      </c>
      <c r="F184">
        <v>13</v>
      </c>
      <c r="G184">
        <v>31</v>
      </c>
      <c r="H184">
        <v>69</v>
      </c>
      <c r="I184">
        <f t="shared" si="12"/>
        <v>158</v>
      </c>
      <c r="J184">
        <f t="shared" si="10"/>
        <v>7423</v>
      </c>
    </row>
    <row r="185" spans="1:10" x14ac:dyDescent="0.3">
      <c r="A185" s="80" t="str">
        <f t="shared" si="9"/>
        <v>Dec</v>
      </c>
      <c r="B185" t="s">
        <v>64</v>
      </c>
      <c r="C185" s="38">
        <v>42734</v>
      </c>
      <c r="D185">
        <f t="shared" si="11"/>
        <v>6</v>
      </c>
      <c r="E185">
        <v>82</v>
      </c>
      <c r="F185">
        <v>73</v>
      </c>
      <c r="G185">
        <v>22</v>
      </c>
      <c r="H185">
        <v>62</v>
      </c>
      <c r="I185">
        <f t="shared" si="12"/>
        <v>239</v>
      </c>
      <c r="J185">
        <f t="shared" si="10"/>
        <v>7423</v>
      </c>
    </row>
    <row r="186" spans="1:10" x14ac:dyDescent="0.3">
      <c r="A186" s="80" t="str">
        <f t="shared" si="9"/>
        <v>Dec</v>
      </c>
      <c r="B186" t="s">
        <v>64</v>
      </c>
      <c r="C186" s="38">
        <v>42735</v>
      </c>
      <c r="D186">
        <f t="shared" si="11"/>
        <v>6</v>
      </c>
      <c r="E186">
        <v>46</v>
      </c>
      <c r="F186">
        <v>43</v>
      </c>
      <c r="G186">
        <v>78</v>
      </c>
      <c r="H186">
        <v>39</v>
      </c>
      <c r="I186">
        <f t="shared" si="12"/>
        <v>206</v>
      </c>
      <c r="J186">
        <f t="shared" si="10"/>
        <v>7423</v>
      </c>
    </row>
    <row r="187" spans="1:10" x14ac:dyDescent="0.3">
      <c r="A187" s="80" t="str">
        <f t="shared" si="9"/>
        <v>Jan</v>
      </c>
      <c r="B187" t="s">
        <v>64</v>
      </c>
      <c r="C187" s="38">
        <v>42736</v>
      </c>
      <c r="D187">
        <f t="shared" si="11"/>
        <v>7</v>
      </c>
      <c r="E187">
        <v>12</v>
      </c>
      <c r="F187">
        <v>82</v>
      </c>
      <c r="G187">
        <v>80</v>
      </c>
      <c r="H187">
        <v>78</v>
      </c>
      <c r="I187">
        <f t="shared" si="12"/>
        <v>252</v>
      </c>
      <c r="J187">
        <f t="shared" si="10"/>
        <v>6789</v>
      </c>
    </row>
    <row r="188" spans="1:10" x14ac:dyDescent="0.3">
      <c r="A188" s="80" t="str">
        <f t="shared" si="9"/>
        <v>Jan</v>
      </c>
      <c r="B188" t="s">
        <v>64</v>
      </c>
      <c r="C188" s="38">
        <v>42737</v>
      </c>
      <c r="D188">
        <f t="shared" si="11"/>
        <v>7</v>
      </c>
      <c r="E188">
        <v>23</v>
      </c>
      <c r="F188">
        <v>80</v>
      </c>
      <c r="G188">
        <v>68</v>
      </c>
      <c r="H188">
        <v>71</v>
      </c>
      <c r="I188">
        <f t="shared" si="12"/>
        <v>242</v>
      </c>
      <c r="J188">
        <f t="shared" si="10"/>
        <v>6789</v>
      </c>
    </row>
    <row r="189" spans="1:10" x14ac:dyDescent="0.3">
      <c r="A189" s="80" t="str">
        <f t="shared" si="9"/>
        <v>Jan</v>
      </c>
      <c r="B189" t="s">
        <v>64</v>
      </c>
      <c r="C189" s="38">
        <v>42738</v>
      </c>
      <c r="D189">
        <f t="shared" si="11"/>
        <v>7</v>
      </c>
      <c r="E189">
        <v>75</v>
      </c>
      <c r="F189">
        <v>80</v>
      </c>
      <c r="G189">
        <v>10</v>
      </c>
      <c r="H189">
        <v>26</v>
      </c>
      <c r="I189">
        <f t="shared" si="12"/>
        <v>191</v>
      </c>
      <c r="J189">
        <f t="shared" si="10"/>
        <v>6789</v>
      </c>
    </row>
    <row r="190" spans="1:10" x14ac:dyDescent="0.3">
      <c r="A190" s="80" t="str">
        <f t="shared" si="9"/>
        <v>Jan</v>
      </c>
      <c r="B190" t="s">
        <v>64</v>
      </c>
      <c r="C190" s="38">
        <v>42739</v>
      </c>
      <c r="D190">
        <f t="shared" si="11"/>
        <v>7</v>
      </c>
      <c r="E190">
        <v>43</v>
      </c>
      <c r="F190">
        <v>37</v>
      </c>
      <c r="G190">
        <v>21</v>
      </c>
      <c r="H190">
        <v>21</v>
      </c>
      <c r="I190">
        <f t="shared" si="12"/>
        <v>122</v>
      </c>
      <c r="J190">
        <f t="shared" si="10"/>
        <v>6789</v>
      </c>
    </row>
    <row r="191" spans="1:10" x14ac:dyDescent="0.3">
      <c r="A191" s="80" t="str">
        <f t="shared" si="9"/>
        <v>Jan</v>
      </c>
      <c r="B191" t="s">
        <v>64</v>
      </c>
      <c r="C191" s="38">
        <v>42740</v>
      </c>
      <c r="D191">
        <f t="shared" si="11"/>
        <v>7</v>
      </c>
      <c r="E191">
        <v>46</v>
      </c>
      <c r="F191">
        <v>50</v>
      </c>
      <c r="G191">
        <v>53</v>
      </c>
      <c r="H191">
        <v>49</v>
      </c>
      <c r="I191">
        <f t="shared" si="12"/>
        <v>198</v>
      </c>
      <c r="J191">
        <f t="shared" si="10"/>
        <v>6789</v>
      </c>
    </row>
    <row r="192" spans="1:10" x14ac:dyDescent="0.3">
      <c r="A192" s="80" t="str">
        <f t="shared" si="9"/>
        <v>Jan</v>
      </c>
      <c r="B192" t="s">
        <v>64</v>
      </c>
      <c r="C192" s="38">
        <v>42741</v>
      </c>
      <c r="D192">
        <f t="shared" si="11"/>
        <v>7</v>
      </c>
      <c r="E192">
        <v>58</v>
      </c>
      <c r="F192">
        <v>21</v>
      </c>
      <c r="G192">
        <v>63</v>
      </c>
      <c r="H192">
        <v>50</v>
      </c>
      <c r="I192">
        <f t="shared" si="12"/>
        <v>192</v>
      </c>
      <c r="J192">
        <f t="shared" si="10"/>
        <v>6789</v>
      </c>
    </row>
    <row r="193" spans="1:10" x14ac:dyDescent="0.3">
      <c r="A193" s="80" t="str">
        <f t="shared" si="9"/>
        <v>Jan</v>
      </c>
      <c r="B193" t="s">
        <v>64</v>
      </c>
      <c r="C193" s="38">
        <v>42742</v>
      </c>
      <c r="D193">
        <f t="shared" si="11"/>
        <v>7</v>
      </c>
      <c r="E193">
        <v>94</v>
      </c>
      <c r="F193">
        <v>82</v>
      </c>
      <c r="G193">
        <v>28</v>
      </c>
      <c r="H193">
        <v>77</v>
      </c>
      <c r="I193">
        <f t="shared" si="12"/>
        <v>281</v>
      </c>
      <c r="J193">
        <f t="shared" si="10"/>
        <v>6789</v>
      </c>
    </row>
    <row r="194" spans="1:10" x14ac:dyDescent="0.3">
      <c r="A194" s="80" t="str">
        <f t="shared" si="9"/>
        <v>Jan</v>
      </c>
      <c r="B194" t="s">
        <v>64</v>
      </c>
      <c r="C194" s="38">
        <v>42743</v>
      </c>
      <c r="D194">
        <f t="shared" si="11"/>
        <v>7</v>
      </c>
      <c r="E194">
        <v>45</v>
      </c>
      <c r="F194">
        <v>78</v>
      </c>
      <c r="G194">
        <v>15</v>
      </c>
      <c r="H194">
        <v>29</v>
      </c>
      <c r="I194">
        <f t="shared" si="12"/>
        <v>167</v>
      </c>
      <c r="J194">
        <f t="shared" si="10"/>
        <v>6789</v>
      </c>
    </row>
    <row r="195" spans="1:10" x14ac:dyDescent="0.3">
      <c r="A195" s="80" t="str">
        <f t="shared" ref="A195:A258" si="13">TEXT(C195,"mmm")</f>
        <v>Jan</v>
      </c>
      <c r="B195" t="s">
        <v>64</v>
      </c>
      <c r="C195" s="38">
        <v>42744</v>
      </c>
      <c r="D195">
        <f t="shared" si="11"/>
        <v>7</v>
      </c>
      <c r="E195">
        <v>41</v>
      </c>
      <c r="F195">
        <v>37</v>
      </c>
      <c r="G195">
        <v>53</v>
      </c>
      <c r="H195">
        <v>20</v>
      </c>
      <c r="I195">
        <f t="shared" si="12"/>
        <v>151</v>
      </c>
      <c r="J195">
        <f t="shared" ref="J195:J258" si="14">SUMIFS($I$3:$I$1462,$B$3:$B$1462,B195,$D$3:$D$1462,D195)</f>
        <v>6789</v>
      </c>
    </row>
    <row r="196" spans="1:10" x14ac:dyDescent="0.3">
      <c r="A196" s="80" t="str">
        <f t="shared" si="13"/>
        <v>Jan</v>
      </c>
      <c r="B196" t="s">
        <v>64</v>
      </c>
      <c r="C196" s="38">
        <v>42745</v>
      </c>
      <c r="D196">
        <f t="shared" ref="D196:D259" si="15">CHOOSE(MONTH(C196),7,8,9,10,11,12,1,2,3,4,5,6)</f>
        <v>7</v>
      </c>
      <c r="E196">
        <v>17</v>
      </c>
      <c r="F196">
        <v>39</v>
      </c>
      <c r="G196">
        <v>16</v>
      </c>
      <c r="H196">
        <v>15</v>
      </c>
      <c r="I196">
        <f t="shared" ref="I196:I259" si="16">SUM(E196:H196)</f>
        <v>87</v>
      </c>
      <c r="J196">
        <f t="shared" si="14"/>
        <v>6789</v>
      </c>
    </row>
    <row r="197" spans="1:10" x14ac:dyDescent="0.3">
      <c r="A197" s="80" t="str">
        <f t="shared" si="13"/>
        <v>Jan</v>
      </c>
      <c r="B197" t="s">
        <v>64</v>
      </c>
      <c r="C197" s="38">
        <v>42746</v>
      </c>
      <c r="D197">
        <f t="shared" si="15"/>
        <v>7</v>
      </c>
      <c r="E197">
        <v>72</v>
      </c>
      <c r="F197">
        <v>61</v>
      </c>
      <c r="G197">
        <v>26</v>
      </c>
      <c r="H197">
        <v>45</v>
      </c>
      <c r="I197">
        <f t="shared" si="16"/>
        <v>204</v>
      </c>
      <c r="J197">
        <f t="shared" si="14"/>
        <v>6789</v>
      </c>
    </row>
    <row r="198" spans="1:10" x14ac:dyDescent="0.3">
      <c r="A198" s="80" t="str">
        <f t="shared" si="13"/>
        <v>Jan</v>
      </c>
      <c r="B198" t="s">
        <v>64</v>
      </c>
      <c r="C198" s="38">
        <v>42747</v>
      </c>
      <c r="D198">
        <f t="shared" si="15"/>
        <v>7</v>
      </c>
      <c r="E198">
        <v>24</v>
      </c>
      <c r="F198">
        <v>90</v>
      </c>
      <c r="G198">
        <v>51</v>
      </c>
      <c r="H198">
        <v>35</v>
      </c>
      <c r="I198">
        <f t="shared" si="16"/>
        <v>200</v>
      </c>
      <c r="J198">
        <f t="shared" si="14"/>
        <v>6789</v>
      </c>
    </row>
    <row r="199" spans="1:10" x14ac:dyDescent="0.3">
      <c r="A199" s="80" t="str">
        <f t="shared" si="13"/>
        <v>Jan</v>
      </c>
      <c r="B199" t="s">
        <v>64</v>
      </c>
      <c r="C199" s="38">
        <v>42748</v>
      </c>
      <c r="D199">
        <f t="shared" si="15"/>
        <v>7</v>
      </c>
      <c r="E199">
        <v>51</v>
      </c>
      <c r="F199">
        <v>77</v>
      </c>
      <c r="G199">
        <v>33</v>
      </c>
      <c r="H199">
        <v>40</v>
      </c>
      <c r="I199">
        <f t="shared" si="16"/>
        <v>201</v>
      </c>
      <c r="J199">
        <f t="shared" si="14"/>
        <v>6789</v>
      </c>
    </row>
    <row r="200" spans="1:10" x14ac:dyDescent="0.3">
      <c r="A200" s="80" t="str">
        <f t="shared" si="13"/>
        <v>Jan</v>
      </c>
      <c r="B200" t="s">
        <v>64</v>
      </c>
      <c r="C200" s="38">
        <v>42749</v>
      </c>
      <c r="D200">
        <f t="shared" si="15"/>
        <v>7</v>
      </c>
      <c r="E200">
        <v>46</v>
      </c>
      <c r="F200">
        <v>48</v>
      </c>
      <c r="G200">
        <v>73</v>
      </c>
      <c r="H200">
        <v>56</v>
      </c>
      <c r="I200">
        <f t="shared" si="16"/>
        <v>223</v>
      </c>
      <c r="J200">
        <f t="shared" si="14"/>
        <v>6789</v>
      </c>
    </row>
    <row r="201" spans="1:10" x14ac:dyDescent="0.3">
      <c r="A201" s="80" t="str">
        <f t="shared" si="13"/>
        <v>Jan</v>
      </c>
      <c r="B201" t="s">
        <v>64</v>
      </c>
      <c r="C201" s="38">
        <v>42750</v>
      </c>
      <c r="D201">
        <f t="shared" si="15"/>
        <v>7</v>
      </c>
      <c r="E201">
        <v>38</v>
      </c>
      <c r="F201">
        <v>15</v>
      </c>
      <c r="G201">
        <v>54</v>
      </c>
      <c r="H201">
        <v>97</v>
      </c>
      <c r="I201">
        <f t="shared" si="16"/>
        <v>204</v>
      </c>
      <c r="J201">
        <f t="shared" si="14"/>
        <v>6789</v>
      </c>
    </row>
    <row r="202" spans="1:10" x14ac:dyDescent="0.3">
      <c r="A202" s="80" t="str">
        <f t="shared" si="13"/>
        <v>Jan</v>
      </c>
      <c r="B202" t="s">
        <v>64</v>
      </c>
      <c r="C202" s="38">
        <v>42751</v>
      </c>
      <c r="D202">
        <f t="shared" si="15"/>
        <v>7</v>
      </c>
      <c r="E202">
        <v>43</v>
      </c>
      <c r="F202">
        <v>72</v>
      </c>
      <c r="G202">
        <v>69</v>
      </c>
      <c r="H202">
        <v>93</v>
      </c>
      <c r="I202">
        <f t="shared" si="16"/>
        <v>277</v>
      </c>
      <c r="J202">
        <f t="shared" si="14"/>
        <v>6789</v>
      </c>
    </row>
    <row r="203" spans="1:10" x14ac:dyDescent="0.3">
      <c r="A203" s="80" t="str">
        <f t="shared" si="13"/>
        <v>Jan</v>
      </c>
      <c r="B203" t="s">
        <v>64</v>
      </c>
      <c r="C203" s="38">
        <v>42752</v>
      </c>
      <c r="D203">
        <f t="shared" si="15"/>
        <v>7</v>
      </c>
      <c r="E203">
        <v>88</v>
      </c>
      <c r="F203">
        <v>66</v>
      </c>
      <c r="G203">
        <v>55</v>
      </c>
      <c r="H203">
        <v>88</v>
      </c>
      <c r="I203">
        <f t="shared" si="16"/>
        <v>297</v>
      </c>
      <c r="J203">
        <f t="shared" si="14"/>
        <v>6789</v>
      </c>
    </row>
    <row r="204" spans="1:10" x14ac:dyDescent="0.3">
      <c r="A204" s="80" t="str">
        <f t="shared" si="13"/>
        <v>Jan</v>
      </c>
      <c r="B204" t="s">
        <v>64</v>
      </c>
      <c r="C204" s="38">
        <v>42753</v>
      </c>
      <c r="D204">
        <f t="shared" si="15"/>
        <v>7</v>
      </c>
      <c r="E204">
        <v>81</v>
      </c>
      <c r="F204">
        <v>89</v>
      </c>
      <c r="G204">
        <v>89</v>
      </c>
      <c r="H204">
        <v>55</v>
      </c>
      <c r="I204">
        <f t="shared" si="16"/>
        <v>314</v>
      </c>
      <c r="J204">
        <f t="shared" si="14"/>
        <v>6789</v>
      </c>
    </row>
    <row r="205" spans="1:10" x14ac:dyDescent="0.3">
      <c r="A205" s="80" t="str">
        <f t="shared" si="13"/>
        <v>Jan</v>
      </c>
      <c r="B205" t="s">
        <v>64</v>
      </c>
      <c r="C205" s="38">
        <v>42754</v>
      </c>
      <c r="D205">
        <f t="shared" si="15"/>
        <v>7</v>
      </c>
      <c r="E205">
        <v>33</v>
      </c>
      <c r="F205">
        <v>95</v>
      </c>
      <c r="G205">
        <v>79</v>
      </c>
      <c r="H205">
        <v>98</v>
      </c>
      <c r="I205">
        <f t="shared" si="16"/>
        <v>305</v>
      </c>
      <c r="J205">
        <f t="shared" si="14"/>
        <v>6789</v>
      </c>
    </row>
    <row r="206" spans="1:10" x14ac:dyDescent="0.3">
      <c r="A206" s="80" t="str">
        <f t="shared" si="13"/>
        <v>Jan</v>
      </c>
      <c r="B206" t="s">
        <v>64</v>
      </c>
      <c r="C206" s="38">
        <v>42755</v>
      </c>
      <c r="D206">
        <f t="shared" si="15"/>
        <v>7</v>
      </c>
      <c r="E206">
        <v>35</v>
      </c>
      <c r="F206">
        <v>88</v>
      </c>
      <c r="G206">
        <v>94</v>
      </c>
      <c r="H206">
        <v>30</v>
      </c>
      <c r="I206">
        <f t="shared" si="16"/>
        <v>247</v>
      </c>
      <c r="J206">
        <f t="shared" si="14"/>
        <v>6789</v>
      </c>
    </row>
    <row r="207" spans="1:10" x14ac:dyDescent="0.3">
      <c r="A207" s="80" t="str">
        <f t="shared" si="13"/>
        <v>Jan</v>
      </c>
      <c r="B207" t="s">
        <v>64</v>
      </c>
      <c r="C207" s="38">
        <v>42756</v>
      </c>
      <c r="D207">
        <f t="shared" si="15"/>
        <v>7</v>
      </c>
      <c r="E207">
        <v>50</v>
      </c>
      <c r="F207">
        <v>13</v>
      </c>
      <c r="G207">
        <v>15</v>
      </c>
      <c r="H207">
        <v>41</v>
      </c>
      <c r="I207">
        <f t="shared" si="16"/>
        <v>119</v>
      </c>
      <c r="J207">
        <f t="shared" si="14"/>
        <v>6789</v>
      </c>
    </row>
    <row r="208" spans="1:10" x14ac:dyDescent="0.3">
      <c r="A208" s="80" t="str">
        <f t="shared" si="13"/>
        <v>Jan</v>
      </c>
      <c r="B208" t="s">
        <v>64</v>
      </c>
      <c r="C208" s="38">
        <v>42757</v>
      </c>
      <c r="D208">
        <f t="shared" si="15"/>
        <v>7</v>
      </c>
      <c r="E208">
        <v>62</v>
      </c>
      <c r="F208">
        <v>96</v>
      </c>
      <c r="G208">
        <v>99</v>
      </c>
      <c r="H208">
        <v>32</v>
      </c>
      <c r="I208">
        <f t="shared" si="16"/>
        <v>289</v>
      </c>
      <c r="J208">
        <f t="shared" si="14"/>
        <v>6789</v>
      </c>
    </row>
    <row r="209" spans="1:10" x14ac:dyDescent="0.3">
      <c r="A209" s="80" t="str">
        <f t="shared" si="13"/>
        <v>Jan</v>
      </c>
      <c r="B209" t="s">
        <v>64</v>
      </c>
      <c r="C209" s="38">
        <v>42758</v>
      </c>
      <c r="D209">
        <f t="shared" si="15"/>
        <v>7</v>
      </c>
      <c r="E209">
        <v>80</v>
      </c>
      <c r="F209">
        <v>56</v>
      </c>
      <c r="G209">
        <v>46</v>
      </c>
      <c r="H209">
        <v>15</v>
      </c>
      <c r="I209">
        <f t="shared" si="16"/>
        <v>197</v>
      </c>
      <c r="J209">
        <f t="shared" si="14"/>
        <v>6789</v>
      </c>
    </row>
    <row r="210" spans="1:10" x14ac:dyDescent="0.3">
      <c r="A210" s="80" t="str">
        <f t="shared" si="13"/>
        <v>Jan</v>
      </c>
      <c r="B210" t="s">
        <v>64</v>
      </c>
      <c r="C210" s="38">
        <v>42759</v>
      </c>
      <c r="D210">
        <f t="shared" si="15"/>
        <v>7</v>
      </c>
      <c r="E210">
        <v>22</v>
      </c>
      <c r="F210">
        <v>29</v>
      </c>
      <c r="G210">
        <v>17</v>
      </c>
      <c r="H210">
        <v>71</v>
      </c>
      <c r="I210">
        <f t="shared" si="16"/>
        <v>139</v>
      </c>
      <c r="J210">
        <f t="shared" si="14"/>
        <v>6789</v>
      </c>
    </row>
    <row r="211" spans="1:10" x14ac:dyDescent="0.3">
      <c r="A211" s="80" t="str">
        <f t="shared" si="13"/>
        <v>Jan</v>
      </c>
      <c r="B211" t="s">
        <v>64</v>
      </c>
      <c r="C211" s="38">
        <v>42760</v>
      </c>
      <c r="D211">
        <f t="shared" si="15"/>
        <v>7</v>
      </c>
      <c r="E211">
        <v>25</v>
      </c>
      <c r="F211">
        <v>96</v>
      </c>
      <c r="G211">
        <v>36</v>
      </c>
      <c r="H211">
        <v>62</v>
      </c>
      <c r="I211">
        <f t="shared" si="16"/>
        <v>219</v>
      </c>
      <c r="J211">
        <f t="shared" si="14"/>
        <v>6789</v>
      </c>
    </row>
    <row r="212" spans="1:10" x14ac:dyDescent="0.3">
      <c r="A212" s="80" t="str">
        <f t="shared" si="13"/>
        <v>Jan</v>
      </c>
      <c r="B212" t="s">
        <v>64</v>
      </c>
      <c r="C212" s="38">
        <v>42761</v>
      </c>
      <c r="D212">
        <f t="shared" si="15"/>
        <v>7</v>
      </c>
      <c r="E212">
        <v>93</v>
      </c>
      <c r="F212">
        <v>27</v>
      </c>
      <c r="G212">
        <v>92</v>
      </c>
      <c r="H212">
        <v>81</v>
      </c>
      <c r="I212">
        <f t="shared" si="16"/>
        <v>293</v>
      </c>
      <c r="J212">
        <f t="shared" si="14"/>
        <v>6789</v>
      </c>
    </row>
    <row r="213" spans="1:10" x14ac:dyDescent="0.3">
      <c r="A213" s="80" t="str">
        <f t="shared" si="13"/>
        <v>Jan</v>
      </c>
      <c r="B213" t="s">
        <v>64</v>
      </c>
      <c r="C213" s="38">
        <v>42762</v>
      </c>
      <c r="D213">
        <f t="shared" si="15"/>
        <v>7</v>
      </c>
      <c r="E213">
        <v>82</v>
      </c>
      <c r="F213">
        <v>33</v>
      </c>
      <c r="G213">
        <v>54</v>
      </c>
      <c r="H213">
        <v>62</v>
      </c>
      <c r="I213">
        <f t="shared" si="16"/>
        <v>231</v>
      </c>
      <c r="J213">
        <f t="shared" si="14"/>
        <v>6789</v>
      </c>
    </row>
    <row r="214" spans="1:10" x14ac:dyDescent="0.3">
      <c r="A214" s="80" t="str">
        <f t="shared" si="13"/>
        <v>Jan</v>
      </c>
      <c r="B214" t="s">
        <v>64</v>
      </c>
      <c r="C214" s="38">
        <v>42763</v>
      </c>
      <c r="D214">
        <f t="shared" si="15"/>
        <v>7</v>
      </c>
      <c r="E214">
        <v>61</v>
      </c>
      <c r="F214">
        <v>71</v>
      </c>
      <c r="G214">
        <v>100</v>
      </c>
      <c r="H214">
        <v>86</v>
      </c>
      <c r="I214">
        <f t="shared" si="16"/>
        <v>318</v>
      </c>
      <c r="J214">
        <f t="shared" si="14"/>
        <v>6789</v>
      </c>
    </row>
    <row r="215" spans="1:10" x14ac:dyDescent="0.3">
      <c r="A215" s="80" t="str">
        <f t="shared" si="13"/>
        <v>Jan</v>
      </c>
      <c r="B215" t="s">
        <v>64</v>
      </c>
      <c r="C215" s="38">
        <v>42764</v>
      </c>
      <c r="D215">
        <f t="shared" si="15"/>
        <v>7</v>
      </c>
      <c r="E215">
        <v>78</v>
      </c>
      <c r="F215">
        <v>79</v>
      </c>
      <c r="G215">
        <v>85</v>
      </c>
      <c r="H215">
        <v>25</v>
      </c>
      <c r="I215">
        <f t="shared" si="16"/>
        <v>267</v>
      </c>
      <c r="J215">
        <f t="shared" si="14"/>
        <v>6789</v>
      </c>
    </row>
    <row r="216" spans="1:10" x14ac:dyDescent="0.3">
      <c r="A216" s="80" t="str">
        <f t="shared" si="13"/>
        <v>Jan</v>
      </c>
      <c r="B216" t="s">
        <v>64</v>
      </c>
      <c r="C216" s="38">
        <v>42765</v>
      </c>
      <c r="D216">
        <f t="shared" si="15"/>
        <v>7</v>
      </c>
      <c r="E216">
        <v>26</v>
      </c>
      <c r="F216">
        <v>16</v>
      </c>
      <c r="G216">
        <v>80</v>
      </c>
      <c r="H216">
        <v>67</v>
      </c>
      <c r="I216">
        <f t="shared" si="16"/>
        <v>189</v>
      </c>
      <c r="J216">
        <f t="shared" si="14"/>
        <v>6789</v>
      </c>
    </row>
    <row r="217" spans="1:10" x14ac:dyDescent="0.3">
      <c r="A217" s="80" t="str">
        <f t="shared" si="13"/>
        <v>Jan</v>
      </c>
      <c r="B217" t="s">
        <v>64</v>
      </c>
      <c r="C217" s="38">
        <v>42766</v>
      </c>
      <c r="D217">
        <f t="shared" si="15"/>
        <v>7</v>
      </c>
      <c r="E217">
        <v>82</v>
      </c>
      <c r="F217">
        <v>53</v>
      </c>
      <c r="G217">
        <v>12</v>
      </c>
      <c r="H217">
        <v>26</v>
      </c>
      <c r="I217">
        <f t="shared" si="16"/>
        <v>173</v>
      </c>
      <c r="J217">
        <f t="shared" si="14"/>
        <v>6789</v>
      </c>
    </row>
    <row r="218" spans="1:10" x14ac:dyDescent="0.3">
      <c r="A218" s="80" t="str">
        <f t="shared" si="13"/>
        <v>Feb</v>
      </c>
      <c r="B218" t="s">
        <v>64</v>
      </c>
      <c r="C218" s="38">
        <v>42767</v>
      </c>
      <c r="D218">
        <f t="shared" si="15"/>
        <v>8</v>
      </c>
      <c r="E218">
        <v>89</v>
      </c>
      <c r="F218">
        <v>63</v>
      </c>
      <c r="G218">
        <v>61</v>
      </c>
      <c r="H218">
        <v>19</v>
      </c>
      <c r="I218">
        <f t="shared" si="16"/>
        <v>232</v>
      </c>
      <c r="J218">
        <f t="shared" si="14"/>
        <v>6638</v>
      </c>
    </row>
    <row r="219" spans="1:10" x14ac:dyDescent="0.3">
      <c r="A219" s="80" t="str">
        <f t="shared" si="13"/>
        <v>Feb</v>
      </c>
      <c r="B219" t="s">
        <v>64</v>
      </c>
      <c r="C219" s="38">
        <v>42768</v>
      </c>
      <c r="D219">
        <f t="shared" si="15"/>
        <v>8</v>
      </c>
      <c r="E219">
        <v>65</v>
      </c>
      <c r="F219">
        <v>35</v>
      </c>
      <c r="G219">
        <v>99</v>
      </c>
      <c r="H219">
        <v>34</v>
      </c>
      <c r="I219">
        <f t="shared" si="16"/>
        <v>233</v>
      </c>
      <c r="J219">
        <f t="shared" si="14"/>
        <v>6638</v>
      </c>
    </row>
    <row r="220" spans="1:10" x14ac:dyDescent="0.3">
      <c r="A220" s="80" t="str">
        <f t="shared" si="13"/>
        <v>Feb</v>
      </c>
      <c r="B220" t="s">
        <v>64</v>
      </c>
      <c r="C220" s="38">
        <v>42769</v>
      </c>
      <c r="D220">
        <f t="shared" si="15"/>
        <v>8</v>
      </c>
      <c r="E220">
        <v>93</v>
      </c>
      <c r="F220">
        <v>30</v>
      </c>
      <c r="G220">
        <v>70</v>
      </c>
      <c r="H220">
        <v>70</v>
      </c>
      <c r="I220">
        <f t="shared" si="16"/>
        <v>263</v>
      </c>
      <c r="J220">
        <f t="shared" si="14"/>
        <v>6638</v>
      </c>
    </row>
    <row r="221" spans="1:10" x14ac:dyDescent="0.3">
      <c r="A221" s="80" t="str">
        <f t="shared" si="13"/>
        <v>Feb</v>
      </c>
      <c r="B221" t="s">
        <v>64</v>
      </c>
      <c r="C221" s="38">
        <v>42770</v>
      </c>
      <c r="D221">
        <f t="shared" si="15"/>
        <v>8</v>
      </c>
      <c r="E221">
        <v>56</v>
      </c>
      <c r="F221">
        <v>75</v>
      </c>
      <c r="G221">
        <v>21</v>
      </c>
      <c r="H221">
        <v>72</v>
      </c>
      <c r="I221">
        <f t="shared" si="16"/>
        <v>224</v>
      </c>
      <c r="J221">
        <f t="shared" si="14"/>
        <v>6638</v>
      </c>
    </row>
    <row r="222" spans="1:10" x14ac:dyDescent="0.3">
      <c r="A222" s="80" t="str">
        <f t="shared" si="13"/>
        <v>Feb</v>
      </c>
      <c r="B222" t="s">
        <v>64</v>
      </c>
      <c r="C222" s="38">
        <v>42771</v>
      </c>
      <c r="D222">
        <f t="shared" si="15"/>
        <v>8</v>
      </c>
      <c r="E222">
        <v>17</v>
      </c>
      <c r="F222">
        <v>45</v>
      </c>
      <c r="G222">
        <v>54</v>
      </c>
      <c r="H222">
        <v>52</v>
      </c>
      <c r="I222">
        <f t="shared" si="16"/>
        <v>168</v>
      </c>
      <c r="J222">
        <f t="shared" si="14"/>
        <v>6638</v>
      </c>
    </row>
    <row r="223" spans="1:10" x14ac:dyDescent="0.3">
      <c r="A223" s="80" t="str">
        <f t="shared" si="13"/>
        <v>Feb</v>
      </c>
      <c r="B223" t="s">
        <v>64</v>
      </c>
      <c r="C223" s="38">
        <v>42772</v>
      </c>
      <c r="D223">
        <f t="shared" si="15"/>
        <v>8</v>
      </c>
      <c r="E223">
        <v>64</v>
      </c>
      <c r="F223">
        <v>63</v>
      </c>
      <c r="G223">
        <v>63</v>
      </c>
      <c r="H223">
        <v>54</v>
      </c>
      <c r="I223">
        <f t="shared" si="16"/>
        <v>244</v>
      </c>
      <c r="J223">
        <f t="shared" si="14"/>
        <v>6638</v>
      </c>
    </row>
    <row r="224" spans="1:10" x14ac:dyDescent="0.3">
      <c r="A224" s="80" t="str">
        <f t="shared" si="13"/>
        <v>Feb</v>
      </c>
      <c r="B224" t="s">
        <v>64</v>
      </c>
      <c r="C224" s="38">
        <v>42773</v>
      </c>
      <c r="D224">
        <f t="shared" si="15"/>
        <v>8</v>
      </c>
      <c r="E224">
        <v>42</v>
      </c>
      <c r="F224">
        <v>41</v>
      </c>
      <c r="G224">
        <v>93</v>
      </c>
      <c r="H224">
        <v>100</v>
      </c>
      <c r="I224">
        <f t="shared" si="16"/>
        <v>276</v>
      </c>
      <c r="J224">
        <f t="shared" si="14"/>
        <v>6638</v>
      </c>
    </row>
    <row r="225" spans="1:10" x14ac:dyDescent="0.3">
      <c r="A225" s="80" t="str">
        <f t="shared" si="13"/>
        <v>Feb</v>
      </c>
      <c r="B225" t="s">
        <v>64</v>
      </c>
      <c r="C225" s="38">
        <v>42774</v>
      </c>
      <c r="D225">
        <f t="shared" si="15"/>
        <v>8</v>
      </c>
      <c r="E225">
        <v>98</v>
      </c>
      <c r="F225">
        <v>78</v>
      </c>
      <c r="G225">
        <v>56</v>
      </c>
      <c r="H225">
        <v>37</v>
      </c>
      <c r="I225">
        <f t="shared" si="16"/>
        <v>269</v>
      </c>
      <c r="J225">
        <f t="shared" si="14"/>
        <v>6638</v>
      </c>
    </row>
    <row r="226" spans="1:10" x14ac:dyDescent="0.3">
      <c r="A226" s="80" t="str">
        <f t="shared" si="13"/>
        <v>Feb</v>
      </c>
      <c r="B226" t="s">
        <v>64</v>
      </c>
      <c r="C226" s="38">
        <v>42775</v>
      </c>
      <c r="D226">
        <f t="shared" si="15"/>
        <v>8</v>
      </c>
      <c r="E226">
        <v>31</v>
      </c>
      <c r="F226">
        <v>60</v>
      </c>
      <c r="G226">
        <v>12</v>
      </c>
      <c r="H226">
        <v>63</v>
      </c>
      <c r="I226">
        <f t="shared" si="16"/>
        <v>166</v>
      </c>
      <c r="J226">
        <f t="shared" si="14"/>
        <v>6638</v>
      </c>
    </row>
    <row r="227" spans="1:10" x14ac:dyDescent="0.3">
      <c r="A227" s="80" t="str">
        <f t="shared" si="13"/>
        <v>Feb</v>
      </c>
      <c r="B227" t="s">
        <v>64</v>
      </c>
      <c r="C227" s="38">
        <v>42776</v>
      </c>
      <c r="D227">
        <f t="shared" si="15"/>
        <v>8</v>
      </c>
      <c r="E227">
        <v>24</v>
      </c>
      <c r="F227">
        <v>33</v>
      </c>
      <c r="G227">
        <v>95</v>
      </c>
      <c r="H227">
        <v>68</v>
      </c>
      <c r="I227">
        <f t="shared" si="16"/>
        <v>220</v>
      </c>
      <c r="J227">
        <f t="shared" si="14"/>
        <v>6638</v>
      </c>
    </row>
    <row r="228" spans="1:10" x14ac:dyDescent="0.3">
      <c r="A228" s="80" t="str">
        <f t="shared" si="13"/>
        <v>Feb</v>
      </c>
      <c r="B228" t="s">
        <v>64</v>
      </c>
      <c r="C228" s="38">
        <v>42777</v>
      </c>
      <c r="D228">
        <f t="shared" si="15"/>
        <v>8</v>
      </c>
      <c r="E228">
        <v>75</v>
      </c>
      <c r="F228">
        <v>78</v>
      </c>
      <c r="G228">
        <v>95</v>
      </c>
      <c r="H228">
        <v>25</v>
      </c>
      <c r="I228">
        <f t="shared" si="16"/>
        <v>273</v>
      </c>
      <c r="J228">
        <f t="shared" si="14"/>
        <v>6638</v>
      </c>
    </row>
    <row r="229" spans="1:10" x14ac:dyDescent="0.3">
      <c r="A229" s="80" t="str">
        <f t="shared" si="13"/>
        <v>Feb</v>
      </c>
      <c r="B229" t="s">
        <v>64</v>
      </c>
      <c r="C229" s="38">
        <v>42778</v>
      </c>
      <c r="D229">
        <f t="shared" si="15"/>
        <v>8</v>
      </c>
      <c r="E229">
        <v>51</v>
      </c>
      <c r="F229">
        <v>99</v>
      </c>
      <c r="G229">
        <v>47</v>
      </c>
      <c r="H229">
        <v>68</v>
      </c>
      <c r="I229">
        <f t="shared" si="16"/>
        <v>265</v>
      </c>
      <c r="J229">
        <f t="shared" si="14"/>
        <v>6638</v>
      </c>
    </row>
    <row r="230" spans="1:10" x14ac:dyDescent="0.3">
      <c r="A230" s="80" t="str">
        <f t="shared" si="13"/>
        <v>Feb</v>
      </c>
      <c r="B230" t="s">
        <v>64</v>
      </c>
      <c r="C230" s="38">
        <v>42779</v>
      </c>
      <c r="D230">
        <f t="shared" si="15"/>
        <v>8</v>
      </c>
      <c r="E230">
        <v>83</v>
      </c>
      <c r="F230">
        <v>72</v>
      </c>
      <c r="G230">
        <v>78</v>
      </c>
      <c r="H230">
        <v>31</v>
      </c>
      <c r="I230">
        <f t="shared" si="16"/>
        <v>264</v>
      </c>
      <c r="J230">
        <f t="shared" si="14"/>
        <v>6638</v>
      </c>
    </row>
    <row r="231" spans="1:10" x14ac:dyDescent="0.3">
      <c r="A231" s="80" t="str">
        <f t="shared" si="13"/>
        <v>Feb</v>
      </c>
      <c r="B231" t="s">
        <v>64</v>
      </c>
      <c r="C231" s="38">
        <v>42780</v>
      </c>
      <c r="D231">
        <f t="shared" si="15"/>
        <v>8</v>
      </c>
      <c r="E231">
        <v>23</v>
      </c>
      <c r="F231">
        <v>42</v>
      </c>
      <c r="G231">
        <v>67</v>
      </c>
      <c r="H231">
        <v>58</v>
      </c>
      <c r="I231">
        <f t="shared" si="16"/>
        <v>190</v>
      </c>
      <c r="J231">
        <f t="shared" si="14"/>
        <v>6638</v>
      </c>
    </row>
    <row r="232" spans="1:10" x14ac:dyDescent="0.3">
      <c r="A232" s="80" t="str">
        <f t="shared" si="13"/>
        <v>Feb</v>
      </c>
      <c r="B232" t="s">
        <v>64</v>
      </c>
      <c r="C232" s="38">
        <v>42781</v>
      </c>
      <c r="D232">
        <f t="shared" si="15"/>
        <v>8</v>
      </c>
      <c r="E232">
        <v>87</v>
      </c>
      <c r="F232">
        <v>75</v>
      </c>
      <c r="G232">
        <v>68</v>
      </c>
      <c r="H232">
        <v>34</v>
      </c>
      <c r="I232">
        <f t="shared" si="16"/>
        <v>264</v>
      </c>
      <c r="J232">
        <f t="shared" si="14"/>
        <v>6638</v>
      </c>
    </row>
    <row r="233" spans="1:10" x14ac:dyDescent="0.3">
      <c r="A233" s="80" t="str">
        <f t="shared" si="13"/>
        <v>Feb</v>
      </c>
      <c r="B233" t="s">
        <v>64</v>
      </c>
      <c r="C233" s="38">
        <v>42782</v>
      </c>
      <c r="D233">
        <f t="shared" si="15"/>
        <v>8</v>
      </c>
      <c r="E233">
        <v>76</v>
      </c>
      <c r="F233">
        <v>80</v>
      </c>
      <c r="G233">
        <v>32</v>
      </c>
      <c r="H233">
        <v>26</v>
      </c>
      <c r="I233">
        <f t="shared" si="16"/>
        <v>214</v>
      </c>
      <c r="J233">
        <f t="shared" si="14"/>
        <v>6638</v>
      </c>
    </row>
    <row r="234" spans="1:10" x14ac:dyDescent="0.3">
      <c r="A234" s="80" t="str">
        <f t="shared" si="13"/>
        <v>Feb</v>
      </c>
      <c r="B234" t="s">
        <v>64</v>
      </c>
      <c r="C234" s="38">
        <v>42783</v>
      </c>
      <c r="D234">
        <f t="shared" si="15"/>
        <v>8</v>
      </c>
      <c r="E234">
        <v>74</v>
      </c>
      <c r="F234">
        <v>32</v>
      </c>
      <c r="G234">
        <v>30</v>
      </c>
      <c r="H234">
        <v>53</v>
      </c>
      <c r="I234">
        <f t="shared" si="16"/>
        <v>189</v>
      </c>
      <c r="J234">
        <f t="shared" si="14"/>
        <v>6638</v>
      </c>
    </row>
    <row r="235" spans="1:10" x14ac:dyDescent="0.3">
      <c r="A235" s="80" t="str">
        <f t="shared" si="13"/>
        <v>Feb</v>
      </c>
      <c r="B235" t="s">
        <v>64</v>
      </c>
      <c r="C235" s="38">
        <v>42784</v>
      </c>
      <c r="D235">
        <f t="shared" si="15"/>
        <v>8</v>
      </c>
      <c r="E235">
        <v>65</v>
      </c>
      <c r="F235">
        <v>65</v>
      </c>
      <c r="G235">
        <v>57</v>
      </c>
      <c r="H235">
        <v>96</v>
      </c>
      <c r="I235">
        <f t="shared" si="16"/>
        <v>283</v>
      </c>
      <c r="J235">
        <f t="shared" si="14"/>
        <v>6638</v>
      </c>
    </row>
    <row r="236" spans="1:10" x14ac:dyDescent="0.3">
      <c r="A236" s="80" t="str">
        <f t="shared" si="13"/>
        <v>Feb</v>
      </c>
      <c r="B236" t="s">
        <v>64</v>
      </c>
      <c r="C236" s="38">
        <v>42785</v>
      </c>
      <c r="D236">
        <f t="shared" si="15"/>
        <v>8</v>
      </c>
      <c r="E236">
        <v>89</v>
      </c>
      <c r="F236">
        <v>86</v>
      </c>
      <c r="G236">
        <v>80</v>
      </c>
      <c r="H236">
        <v>82</v>
      </c>
      <c r="I236">
        <f t="shared" si="16"/>
        <v>337</v>
      </c>
      <c r="J236">
        <f t="shared" si="14"/>
        <v>6638</v>
      </c>
    </row>
    <row r="237" spans="1:10" x14ac:dyDescent="0.3">
      <c r="A237" s="80" t="str">
        <f t="shared" si="13"/>
        <v>Feb</v>
      </c>
      <c r="B237" t="s">
        <v>64</v>
      </c>
      <c r="C237" s="38">
        <v>42786</v>
      </c>
      <c r="D237">
        <f t="shared" si="15"/>
        <v>8</v>
      </c>
      <c r="E237">
        <v>75</v>
      </c>
      <c r="F237">
        <v>12</v>
      </c>
      <c r="G237">
        <v>85</v>
      </c>
      <c r="H237">
        <v>81</v>
      </c>
      <c r="I237">
        <f t="shared" si="16"/>
        <v>253</v>
      </c>
      <c r="J237">
        <f t="shared" si="14"/>
        <v>6638</v>
      </c>
    </row>
    <row r="238" spans="1:10" x14ac:dyDescent="0.3">
      <c r="A238" s="80" t="str">
        <f t="shared" si="13"/>
        <v>Feb</v>
      </c>
      <c r="B238" t="s">
        <v>64</v>
      </c>
      <c r="C238" s="38">
        <v>42787</v>
      </c>
      <c r="D238">
        <f t="shared" si="15"/>
        <v>8</v>
      </c>
      <c r="E238">
        <v>17</v>
      </c>
      <c r="F238">
        <v>96</v>
      </c>
      <c r="G238">
        <v>84</v>
      </c>
      <c r="H238">
        <v>77</v>
      </c>
      <c r="I238">
        <f t="shared" si="16"/>
        <v>274</v>
      </c>
      <c r="J238">
        <f t="shared" si="14"/>
        <v>6638</v>
      </c>
    </row>
    <row r="239" spans="1:10" x14ac:dyDescent="0.3">
      <c r="A239" s="80" t="str">
        <f t="shared" si="13"/>
        <v>Feb</v>
      </c>
      <c r="B239" t="s">
        <v>64</v>
      </c>
      <c r="C239" s="38">
        <v>42788</v>
      </c>
      <c r="D239">
        <f t="shared" si="15"/>
        <v>8</v>
      </c>
      <c r="E239">
        <v>60</v>
      </c>
      <c r="F239">
        <v>43</v>
      </c>
      <c r="G239">
        <v>67</v>
      </c>
      <c r="H239">
        <v>65</v>
      </c>
      <c r="I239">
        <f t="shared" si="16"/>
        <v>235</v>
      </c>
      <c r="J239">
        <f t="shared" si="14"/>
        <v>6638</v>
      </c>
    </row>
    <row r="240" spans="1:10" x14ac:dyDescent="0.3">
      <c r="A240" s="80" t="str">
        <f t="shared" si="13"/>
        <v>Feb</v>
      </c>
      <c r="B240" t="s">
        <v>64</v>
      </c>
      <c r="C240" s="38">
        <v>42789</v>
      </c>
      <c r="D240">
        <f t="shared" si="15"/>
        <v>8</v>
      </c>
      <c r="E240">
        <v>61</v>
      </c>
      <c r="F240">
        <v>99</v>
      </c>
      <c r="G240">
        <v>33</v>
      </c>
      <c r="H240">
        <v>34</v>
      </c>
      <c r="I240">
        <f t="shared" si="16"/>
        <v>227</v>
      </c>
      <c r="J240">
        <f t="shared" si="14"/>
        <v>6638</v>
      </c>
    </row>
    <row r="241" spans="1:10" x14ac:dyDescent="0.3">
      <c r="A241" s="80" t="str">
        <f t="shared" si="13"/>
        <v>Feb</v>
      </c>
      <c r="B241" t="s">
        <v>64</v>
      </c>
      <c r="C241" s="38">
        <v>42790</v>
      </c>
      <c r="D241">
        <f t="shared" si="15"/>
        <v>8</v>
      </c>
      <c r="E241">
        <v>86</v>
      </c>
      <c r="F241">
        <v>46</v>
      </c>
      <c r="G241">
        <v>98</v>
      </c>
      <c r="H241">
        <v>83</v>
      </c>
      <c r="I241">
        <f t="shared" si="16"/>
        <v>313</v>
      </c>
      <c r="J241">
        <f t="shared" si="14"/>
        <v>6638</v>
      </c>
    </row>
    <row r="242" spans="1:10" x14ac:dyDescent="0.3">
      <c r="A242" s="80" t="str">
        <f t="shared" si="13"/>
        <v>Feb</v>
      </c>
      <c r="B242" t="s">
        <v>64</v>
      </c>
      <c r="C242" s="38">
        <v>42791</v>
      </c>
      <c r="D242">
        <f t="shared" si="15"/>
        <v>8</v>
      </c>
      <c r="E242">
        <v>67</v>
      </c>
      <c r="F242">
        <v>23</v>
      </c>
      <c r="G242">
        <v>27</v>
      </c>
      <c r="H242">
        <v>66</v>
      </c>
      <c r="I242">
        <f t="shared" si="16"/>
        <v>183</v>
      </c>
      <c r="J242">
        <f t="shared" si="14"/>
        <v>6638</v>
      </c>
    </row>
    <row r="243" spans="1:10" x14ac:dyDescent="0.3">
      <c r="A243" s="80" t="str">
        <f t="shared" si="13"/>
        <v>Feb</v>
      </c>
      <c r="B243" t="s">
        <v>64</v>
      </c>
      <c r="C243" s="38">
        <v>42792</v>
      </c>
      <c r="D243">
        <f t="shared" si="15"/>
        <v>8</v>
      </c>
      <c r="E243">
        <v>40</v>
      </c>
      <c r="F243">
        <v>29</v>
      </c>
      <c r="G243">
        <v>43</v>
      </c>
      <c r="H243">
        <v>49</v>
      </c>
      <c r="I243">
        <f t="shared" si="16"/>
        <v>161</v>
      </c>
      <c r="J243">
        <f t="shared" si="14"/>
        <v>6638</v>
      </c>
    </row>
    <row r="244" spans="1:10" x14ac:dyDescent="0.3">
      <c r="A244" s="80" t="str">
        <f t="shared" si="13"/>
        <v>Feb</v>
      </c>
      <c r="B244" t="s">
        <v>64</v>
      </c>
      <c r="C244" s="38">
        <v>42793</v>
      </c>
      <c r="D244">
        <f t="shared" si="15"/>
        <v>8</v>
      </c>
      <c r="E244">
        <v>59</v>
      </c>
      <c r="F244">
        <v>46</v>
      </c>
      <c r="G244">
        <v>25</v>
      </c>
      <c r="H244">
        <v>40</v>
      </c>
      <c r="I244">
        <f t="shared" si="16"/>
        <v>170</v>
      </c>
      <c r="J244">
        <f t="shared" si="14"/>
        <v>6638</v>
      </c>
    </row>
    <row r="245" spans="1:10" x14ac:dyDescent="0.3">
      <c r="A245" s="80" t="str">
        <f t="shared" si="13"/>
        <v>Feb</v>
      </c>
      <c r="B245" t="s">
        <v>64</v>
      </c>
      <c r="C245" s="38">
        <v>42794</v>
      </c>
      <c r="D245">
        <f t="shared" si="15"/>
        <v>8</v>
      </c>
      <c r="E245">
        <v>71</v>
      </c>
      <c r="F245">
        <v>45</v>
      </c>
      <c r="G245">
        <v>36</v>
      </c>
      <c r="H245">
        <v>96</v>
      </c>
      <c r="I245">
        <f t="shared" si="16"/>
        <v>248</v>
      </c>
      <c r="J245">
        <f t="shared" si="14"/>
        <v>6638</v>
      </c>
    </row>
    <row r="246" spans="1:10" x14ac:dyDescent="0.3">
      <c r="A246" s="80" t="str">
        <f t="shared" si="13"/>
        <v>Mar</v>
      </c>
      <c r="B246" t="s">
        <v>64</v>
      </c>
      <c r="C246" s="38">
        <v>42795</v>
      </c>
      <c r="D246">
        <f t="shared" si="15"/>
        <v>9</v>
      </c>
      <c r="E246">
        <v>86</v>
      </c>
      <c r="F246">
        <v>20</v>
      </c>
      <c r="G246">
        <v>94</v>
      </c>
      <c r="H246">
        <v>68</v>
      </c>
      <c r="I246">
        <f t="shared" si="16"/>
        <v>268</v>
      </c>
      <c r="J246">
        <f t="shared" si="14"/>
        <v>6888</v>
      </c>
    </row>
    <row r="247" spans="1:10" x14ac:dyDescent="0.3">
      <c r="A247" s="80" t="str">
        <f t="shared" si="13"/>
        <v>Mar</v>
      </c>
      <c r="B247" t="s">
        <v>64</v>
      </c>
      <c r="C247" s="38">
        <v>42796</v>
      </c>
      <c r="D247">
        <f t="shared" si="15"/>
        <v>9</v>
      </c>
      <c r="E247">
        <v>24</v>
      </c>
      <c r="F247">
        <v>73</v>
      </c>
      <c r="G247">
        <v>82</v>
      </c>
      <c r="H247">
        <v>22</v>
      </c>
      <c r="I247">
        <f t="shared" si="16"/>
        <v>201</v>
      </c>
      <c r="J247">
        <f t="shared" si="14"/>
        <v>6888</v>
      </c>
    </row>
    <row r="248" spans="1:10" x14ac:dyDescent="0.3">
      <c r="A248" s="80" t="str">
        <f t="shared" si="13"/>
        <v>Mar</v>
      </c>
      <c r="B248" t="s">
        <v>64</v>
      </c>
      <c r="C248" s="38">
        <v>42797</v>
      </c>
      <c r="D248">
        <f t="shared" si="15"/>
        <v>9</v>
      </c>
      <c r="E248">
        <v>68</v>
      </c>
      <c r="F248">
        <v>55</v>
      </c>
      <c r="G248">
        <v>77</v>
      </c>
      <c r="H248">
        <v>64</v>
      </c>
      <c r="I248">
        <f t="shared" si="16"/>
        <v>264</v>
      </c>
      <c r="J248">
        <f t="shared" si="14"/>
        <v>6888</v>
      </c>
    </row>
    <row r="249" spans="1:10" x14ac:dyDescent="0.3">
      <c r="A249" s="80" t="str">
        <f t="shared" si="13"/>
        <v>Mar</v>
      </c>
      <c r="B249" t="s">
        <v>64</v>
      </c>
      <c r="C249" s="38">
        <v>42798</v>
      </c>
      <c r="D249">
        <f t="shared" si="15"/>
        <v>9</v>
      </c>
      <c r="E249">
        <v>82</v>
      </c>
      <c r="F249">
        <v>98</v>
      </c>
      <c r="G249">
        <v>32</v>
      </c>
      <c r="H249">
        <v>38</v>
      </c>
      <c r="I249">
        <f t="shared" si="16"/>
        <v>250</v>
      </c>
      <c r="J249">
        <f t="shared" si="14"/>
        <v>6888</v>
      </c>
    </row>
    <row r="250" spans="1:10" x14ac:dyDescent="0.3">
      <c r="A250" s="80" t="str">
        <f t="shared" si="13"/>
        <v>Mar</v>
      </c>
      <c r="B250" t="s">
        <v>64</v>
      </c>
      <c r="C250" s="38">
        <v>42799</v>
      </c>
      <c r="D250">
        <f t="shared" si="15"/>
        <v>9</v>
      </c>
      <c r="E250">
        <v>39</v>
      </c>
      <c r="F250">
        <v>41</v>
      </c>
      <c r="G250">
        <v>30</v>
      </c>
      <c r="H250">
        <v>38</v>
      </c>
      <c r="I250">
        <f t="shared" si="16"/>
        <v>148</v>
      </c>
      <c r="J250">
        <f t="shared" si="14"/>
        <v>6888</v>
      </c>
    </row>
    <row r="251" spans="1:10" x14ac:dyDescent="0.3">
      <c r="A251" s="80" t="str">
        <f t="shared" si="13"/>
        <v>Mar</v>
      </c>
      <c r="B251" t="s">
        <v>64</v>
      </c>
      <c r="C251" s="38">
        <v>42800</v>
      </c>
      <c r="D251">
        <f t="shared" si="15"/>
        <v>9</v>
      </c>
      <c r="E251">
        <v>85</v>
      </c>
      <c r="F251">
        <v>69</v>
      </c>
      <c r="G251">
        <v>62</v>
      </c>
      <c r="H251">
        <v>69</v>
      </c>
      <c r="I251">
        <f t="shared" si="16"/>
        <v>285</v>
      </c>
      <c r="J251">
        <f t="shared" si="14"/>
        <v>6888</v>
      </c>
    </row>
    <row r="252" spans="1:10" x14ac:dyDescent="0.3">
      <c r="A252" s="80" t="str">
        <f t="shared" si="13"/>
        <v>Mar</v>
      </c>
      <c r="B252" t="s">
        <v>64</v>
      </c>
      <c r="C252" s="38">
        <v>42801</v>
      </c>
      <c r="D252">
        <f t="shared" si="15"/>
        <v>9</v>
      </c>
      <c r="E252">
        <v>60</v>
      </c>
      <c r="F252">
        <v>66</v>
      </c>
      <c r="G252">
        <v>84</v>
      </c>
      <c r="H252">
        <v>97</v>
      </c>
      <c r="I252">
        <f t="shared" si="16"/>
        <v>307</v>
      </c>
      <c r="J252">
        <f t="shared" si="14"/>
        <v>6888</v>
      </c>
    </row>
    <row r="253" spans="1:10" x14ac:dyDescent="0.3">
      <c r="A253" s="80" t="str">
        <f t="shared" si="13"/>
        <v>Mar</v>
      </c>
      <c r="B253" t="s">
        <v>64</v>
      </c>
      <c r="C253" s="38">
        <v>42802</v>
      </c>
      <c r="D253">
        <f t="shared" si="15"/>
        <v>9</v>
      </c>
      <c r="E253">
        <v>27</v>
      </c>
      <c r="F253">
        <v>22</v>
      </c>
      <c r="G253">
        <v>31</v>
      </c>
      <c r="H253">
        <v>69</v>
      </c>
      <c r="I253">
        <f t="shared" si="16"/>
        <v>149</v>
      </c>
      <c r="J253">
        <f t="shared" si="14"/>
        <v>6888</v>
      </c>
    </row>
    <row r="254" spans="1:10" x14ac:dyDescent="0.3">
      <c r="A254" s="80" t="str">
        <f t="shared" si="13"/>
        <v>Mar</v>
      </c>
      <c r="B254" t="s">
        <v>64</v>
      </c>
      <c r="C254" s="38">
        <v>42803</v>
      </c>
      <c r="D254">
        <f t="shared" si="15"/>
        <v>9</v>
      </c>
      <c r="E254">
        <v>22</v>
      </c>
      <c r="F254">
        <v>73</v>
      </c>
      <c r="G254">
        <v>57</v>
      </c>
      <c r="H254">
        <v>11</v>
      </c>
      <c r="I254">
        <f t="shared" si="16"/>
        <v>163</v>
      </c>
      <c r="J254">
        <f t="shared" si="14"/>
        <v>6888</v>
      </c>
    </row>
    <row r="255" spans="1:10" x14ac:dyDescent="0.3">
      <c r="A255" s="80" t="str">
        <f t="shared" si="13"/>
        <v>Mar</v>
      </c>
      <c r="B255" t="s">
        <v>64</v>
      </c>
      <c r="C255" s="38">
        <v>42804</v>
      </c>
      <c r="D255">
        <f t="shared" si="15"/>
        <v>9</v>
      </c>
      <c r="E255">
        <v>44</v>
      </c>
      <c r="F255">
        <v>33</v>
      </c>
      <c r="G255">
        <v>86</v>
      </c>
      <c r="H255">
        <v>51</v>
      </c>
      <c r="I255">
        <f t="shared" si="16"/>
        <v>214</v>
      </c>
      <c r="J255">
        <f t="shared" si="14"/>
        <v>6888</v>
      </c>
    </row>
    <row r="256" spans="1:10" x14ac:dyDescent="0.3">
      <c r="A256" s="80" t="str">
        <f t="shared" si="13"/>
        <v>Mar</v>
      </c>
      <c r="B256" t="s">
        <v>64</v>
      </c>
      <c r="C256" s="38">
        <v>42805</v>
      </c>
      <c r="D256">
        <f t="shared" si="15"/>
        <v>9</v>
      </c>
      <c r="E256">
        <v>91</v>
      </c>
      <c r="F256">
        <v>63</v>
      </c>
      <c r="G256">
        <v>65</v>
      </c>
      <c r="H256">
        <v>82</v>
      </c>
      <c r="I256">
        <f t="shared" si="16"/>
        <v>301</v>
      </c>
      <c r="J256">
        <f t="shared" si="14"/>
        <v>6888</v>
      </c>
    </row>
    <row r="257" spans="1:10" x14ac:dyDescent="0.3">
      <c r="A257" s="80" t="str">
        <f t="shared" si="13"/>
        <v>Mar</v>
      </c>
      <c r="B257" t="s">
        <v>64</v>
      </c>
      <c r="C257" s="38">
        <v>42806</v>
      </c>
      <c r="D257">
        <f t="shared" si="15"/>
        <v>9</v>
      </c>
      <c r="E257">
        <v>32</v>
      </c>
      <c r="F257">
        <v>71</v>
      </c>
      <c r="G257">
        <v>22</v>
      </c>
      <c r="H257">
        <v>70</v>
      </c>
      <c r="I257">
        <f t="shared" si="16"/>
        <v>195</v>
      </c>
      <c r="J257">
        <f t="shared" si="14"/>
        <v>6888</v>
      </c>
    </row>
    <row r="258" spans="1:10" x14ac:dyDescent="0.3">
      <c r="A258" s="80" t="str">
        <f t="shared" si="13"/>
        <v>Mar</v>
      </c>
      <c r="B258" t="s">
        <v>64</v>
      </c>
      <c r="C258" s="38">
        <v>42807</v>
      </c>
      <c r="D258">
        <f t="shared" si="15"/>
        <v>9</v>
      </c>
      <c r="E258">
        <v>72</v>
      </c>
      <c r="F258">
        <v>53</v>
      </c>
      <c r="G258">
        <v>11</v>
      </c>
      <c r="H258">
        <v>82</v>
      </c>
      <c r="I258">
        <f t="shared" si="16"/>
        <v>218</v>
      </c>
      <c r="J258">
        <f t="shared" si="14"/>
        <v>6888</v>
      </c>
    </row>
    <row r="259" spans="1:10" x14ac:dyDescent="0.3">
      <c r="A259" s="80" t="str">
        <f t="shared" ref="A259:A322" si="17">TEXT(C259,"mmm")</f>
        <v>Mar</v>
      </c>
      <c r="B259" t="s">
        <v>64</v>
      </c>
      <c r="C259" s="38">
        <v>42808</v>
      </c>
      <c r="D259">
        <f t="shared" si="15"/>
        <v>9</v>
      </c>
      <c r="E259">
        <v>27</v>
      </c>
      <c r="F259">
        <v>57</v>
      </c>
      <c r="G259">
        <v>69</v>
      </c>
      <c r="H259">
        <v>24</v>
      </c>
      <c r="I259">
        <f t="shared" si="16"/>
        <v>177</v>
      </c>
      <c r="J259">
        <f t="shared" ref="J259:J322" si="18">SUMIFS($I$3:$I$1462,$B$3:$B$1462,B259,$D$3:$D$1462,D259)</f>
        <v>6888</v>
      </c>
    </row>
    <row r="260" spans="1:10" x14ac:dyDescent="0.3">
      <c r="A260" s="80" t="str">
        <f t="shared" si="17"/>
        <v>Mar</v>
      </c>
      <c r="B260" t="s">
        <v>64</v>
      </c>
      <c r="C260" s="38">
        <v>42809</v>
      </c>
      <c r="D260">
        <f t="shared" ref="D260:D323" si="19">CHOOSE(MONTH(C260),7,8,9,10,11,12,1,2,3,4,5,6)</f>
        <v>9</v>
      </c>
      <c r="E260">
        <v>48</v>
      </c>
      <c r="F260">
        <v>98</v>
      </c>
      <c r="G260">
        <v>85</v>
      </c>
      <c r="H260">
        <v>96</v>
      </c>
      <c r="I260">
        <f t="shared" ref="I260:I323" si="20">SUM(E260:H260)</f>
        <v>327</v>
      </c>
      <c r="J260">
        <f t="shared" si="18"/>
        <v>6888</v>
      </c>
    </row>
    <row r="261" spans="1:10" x14ac:dyDescent="0.3">
      <c r="A261" s="80" t="str">
        <f t="shared" si="17"/>
        <v>Mar</v>
      </c>
      <c r="B261" t="s">
        <v>64</v>
      </c>
      <c r="C261" s="38">
        <v>42810</v>
      </c>
      <c r="D261">
        <f t="shared" si="19"/>
        <v>9</v>
      </c>
      <c r="E261">
        <v>28</v>
      </c>
      <c r="F261">
        <v>80</v>
      </c>
      <c r="G261">
        <v>23</v>
      </c>
      <c r="H261">
        <v>58</v>
      </c>
      <c r="I261">
        <f t="shared" si="20"/>
        <v>189</v>
      </c>
      <c r="J261">
        <f t="shared" si="18"/>
        <v>6888</v>
      </c>
    </row>
    <row r="262" spans="1:10" x14ac:dyDescent="0.3">
      <c r="A262" s="80" t="str">
        <f t="shared" si="17"/>
        <v>Mar</v>
      </c>
      <c r="B262" t="s">
        <v>64</v>
      </c>
      <c r="C262" s="38">
        <v>42811</v>
      </c>
      <c r="D262">
        <f t="shared" si="19"/>
        <v>9</v>
      </c>
      <c r="E262">
        <v>78</v>
      </c>
      <c r="F262">
        <v>68</v>
      </c>
      <c r="G262">
        <v>29</v>
      </c>
      <c r="H262">
        <v>35</v>
      </c>
      <c r="I262">
        <f t="shared" si="20"/>
        <v>210</v>
      </c>
      <c r="J262">
        <f t="shared" si="18"/>
        <v>6888</v>
      </c>
    </row>
    <row r="263" spans="1:10" x14ac:dyDescent="0.3">
      <c r="A263" s="80" t="str">
        <f t="shared" si="17"/>
        <v>Mar</v>
      </c>
      <c r="B263" t="s">
        <v>64</v>
      </c>
      <c r="C263" s="38">
        <v>42812</v>
      </c>
      <c r="D263">
        <f t="shared" si="19"/>
        <v>9</v>
      </c>
      <c r="E263">
        <v>12</v>
      </c>
      <c r="F263">
        <v>71</v>
      </c>
      <c r="G263">
        <v>77</v>
      </c>
      <c r="H263">
        <v>73</v>
      </c>
      <c r="I263">
        <f t="shared" si="20"/>
        <v>233</v>
      </c>
      <c r="J263">
        <f t="shared" si="18"/>
        <v>6888</v>
      </c>
    </row>
    <row r="264" spans="1:10" x14ac:dyDescent="0.3">
      <c r="A264" s="80" t="str">
        <f t="shared" si="17"/>
        <v>Mar</v>
      </c>
      <c r="B264" t="s">
        <v>64</v>
      </c>
      <c r="C264" s="38">
        <v>42813</v>
      </c>
      <c r="D264">
        <f t="shared" si="19"/>
        <v>9</v>
      </c>
      <c r="E264">
        <v>44</v>
      </c>
      <c r="F264">
        <v>91</v>
      </c>
      <c r="G264">
        <v>62</v>
      </c>
      <c r="H264">
        <v>74</v>
      </c>
      <c r="I264">
        <f t="shared" si="20"/>
        <v>271</v>
      </c>
      <c r="J264">
        <f t="shared" si="18"/>
        <v>6888</v>
      </c>
    </row>
    <row r="265" spans="1:10" x14ac:dyDescent="0.3">
      <c r="A265" s="80" t="str">
        <f t="shared" si="17"/>
        <v>Mar</v>
      </c>
      <c r="B265" t="s">
        <v>64</v>
      </c>
      <c r="C265" s="38">
        <v>42814</v>
      </c>
      <c r="D265">
        <f t="shared" si="19"/>
        <v>9</v>
      </c>
      <c r="E265">
        <v>82</v>
      </c>
      <c r="F265">
        <v>51</v>
      </c>
      <c r="G265">
        <v>46</v>
      </c>
      <c r="H265">
        <v>88</v>
      </c>
      <c r="I265">
        <f t="shared" si="20"/>
        <v>267</v>
      </c>
      <c r="J265">
        <f t="shared" si="18"/>
        <v>6888</v>
      </c>
    </row>
    <row r="266" spans="1:10" x14ac:dyDescent="0.3">
      <c r="A266" s="80" t="str">
        <f t="shared" si="17"/>
        <v>Mar</v>
      </c>
      <c r="B266" t="s">
        <v>64</v>
      </c>
      <c r="C266" s="38">
        <v>42815</v>
      </c>
      <c r="D266">
        <f t="shared" si="19"/>
        <v>9</v>
      </c>
      <c r="E266">
        <v>71</v>
      </c>
      <c r="F266">
        <v>59</v>
      </c>
      <c r="G266">
        <v>10</v>
      </c>
      <c r="H266">
        <v>39</v>
      </c>
      <c r="I266">
        <f t="shared" si="20"/>
        <v>179</v>
      </c>
      <c r="J266">
        <f t="shared" si="18"/>
        <v>6888</v>
      </c>
    </row>
    <row r="267" spans="1:10" x14ac:dyDescent="0.3">
      <c r="A267" s="80" t="str">
        <f t="shared" si="17"/>
        <v>Mar</v>
      </c>
      <c r="B267" t="s">
        <v>64</v>
      </c>
      <c r="C267" s="38">
        <v>42816</v>
      </c>
      <c r="D267">
        <f t="shared" si="19"/>
        <v>9</v>
      </c>
      <c r="E267">
        <v>16</v>
      </c>
      <c r="F267">
        <v>12</v>
      </c>
      <c r="G267">
        <v>29</v>
      </c>
      <c r="H267">
        <v>16</v>
      </c>
      <c r="I267">
        <f t="shared" si="20"/>
        <v>73</v>
      </c>
      <c r="J267">
        <f t="shared" si="18"/>
        <v>6888</v>
      </c>
    </row>
    <row r="268" spans="1:10" x14ac:dyDescent="0.3">
      <c r="A268" s="80" t="str">
        <f t="shared" si="17"/>
        <v>Mar</v>
      </c>
      <c r="B268" t="s">
        <v>64</v>
      </c>
      <c r="C268" s="38">
        <v>42817</v>
      </c>
      <c r="D268">
        <f t="shared" si="19"/>
        <v>9</v>
      </c>
      <c r="E268">
        <v>54</v>
      </c>
      <c r="F268">
        <v>10</v>
      </c>
      <c r="G268">
        <v>79</v>
      </c>
      <c r="H268">
        <v>67</v>
      </c>
      <c r="I268">
        <f t="shared" si="20"/>
        <v>210</v>
      </c>
      <c r="J268">
        <f t="shared" si="18"/>
        <v>6888</v>
      </c>
    </row>
    <row r="269" spans="1:10" x14ac:dyDescent="0.3">
      <c r="A269" s="80" t="str">
        <f t="shared" si="17"/>
        <v>Mar</v>
      </c>
      <c r="B269" t="s">
        <v>64</v>
      </c>
      <c r="C269" s="38">
        <v>42818</v>
      </c>
      <c r="D269">
        <f t="shared" si="19"/>
        <v>9</v>
      </c>
      <c r="E269">
        <v>49</v>
      </c>
      <c r="F269">
        <v>21</v>
      </c>
      <c r="G269">
        <v>31</v>
      </c>
      <c r="H269">
        <v>70</v>
      </c>
      <c r="I269">
        <f t="shared" si="20"/>
        <v>171</v>
      </c>
      <c r="J269">
        <f t="shared" si="18"/>
        <v>6888</v>
      </c>
    </row>
    <row r="270" spans="1:10" x14ac:dyDescent="0.3">
      <c r="A270" s="80" t="str">
        <f t="shared" si="17"/>
        <v>Mar</v>
      </c>
      <c r="B270" t="s">
        <v>64</v>
      </c>
      <c r="C270" s="38">
        <v>42819</v>
      </c>
      <c r="D270">
        <f t="shared" si="19"/>
        <v>9</v>
      </c>
      <c r="E270">
        <v>73</v>
      </c>
      <c r="F270">
        <v>89</v>
      </c>
      <c r="G270">
        <v>39</v>
      </c>
      <c r="H270">
        <v>52</v>
      </c>
      <c r="I270">
        <f t="shared" si="20"/>
        <v>253</v>
      </c>
      <c r="J270">
        <f t="shared" si="18"/>
        <v>6888</v>
      </c>
    </row>
    <row r="271" spans="1:10" x14ac:dyDescent="0.3">
      <c r="A271" s="80" t="str">
        <f t="shared" si="17"/>
        <v>Mar</v>
      </c>
      <c r="B271" t="s">
        <v>64</v>
      </c>
      <c r="C271" s="38">
        <v>42820</v>
      </c>
      <c r="D271">
        <f t="shared" si="19"/>
        <v>9</v>
      </c>
      <c r="E271">
        <v>80</v>
      </c>
      <c r="F271">
        <v>82</v>
      </c>
      <c r="G271">
        <v>87</v>
      </c>
      <c r="H271">
        <v>47</v>
      </c>
      <c r="I271">
        <f t="shared" si="20"/>
        <v>296</v>
      </c>
      <c r="J271">
        <f t="shared" si="18"/>
        <v>6888</v>
      </c>
    </row>
    <row r="272" spans="1:10" x14ac:dyDescent="0.3">
      <c r="A272" s="80" t="str">
        <f t="shared" si="17"/>
        <v>Mar</v>
      </c>
      <c r="B272" t="s">
        <v>64</v>
      </c>
      <c r="C272" s="38">
        <v>42821</v>
      </c>
      <c r="D272">
        <f t="shared" si="19"/>
        <v>9</v>
      </c>
      <c r="E272">
        <v>53</v>
      </c>
      <c r="F272">
        <v>36</v>
      </c>
      <c r="G272">
        <v>44</v>
      </c>
      <c r="H272">
        <v>44</v>
      </c>
      <c r="I272">
        <f t="shared" si="20"/>
        <v>177</v>
      </c>
      <c r="J272">
        <f t="shared" si="18"/>
        <v>6888</v>
      </c>
    </row>
    <row r="273" spans="1:10" x14ac:dyDescent="0.3">
      <c r="A273" s="80" t="str">
        <f t="shared" si="17"/>
        <v>Mar</v>
      </c>
      <c r="B273" t="s">
        <v>64</v>
      </c>
      <c r="C273" s="38">
        <v>42822</v>
      </c>
      <c r="D273">
        <f t="shared" si="19"/>
        <v>9</v>
      </c>
      <c r="E273">
        <v>55</v>
      </c>
      <c r="F273">
        <v>88</v>
      </c>
      <c r="G273">
        <v>27</v>
      </c>
      <c r="H273">
        <v>86</v>
      </c>
      <c r="I273">
        <f t="shared" si="20"/>
        <v>256</v>
      </c>
      <c r="J273">
        <f t="shared" si="18"/>
        <v>6888</v>
      </c>
    </row>
    <row r="274" spans="1:10" x14ac:dyDescent="0.3">
      <c r="A274" s="80" t="str">
        <f t="shared" si="17"/>
        <v>Mar</v>
      </c>
      <c r="B274" t="s">
        <v>64</v>
      </c>
      <c r="C274" s="38">
        <v>42823</v>
      </c>
      <c r="D274">
        <f t="shared" si="19"/>
        <v>9</v>
      </c>
      <c r="E274">
        <v>66</v>
      </c>
      <c r="F274">
        <v>85</v>
      </c>
      <c r="G274">
        <v>16</v>
      </c>
      <c r="H274">
        <v>19</v>
      </c>
      <c r="I274">
        <f t="shared" si="20"/>
        <v>186</v>
      </c>
      <c r="J274">
        <f t="shared" si="18"/>
        <v>6888</v>
      </c>
    </row>
    <row r="275" spans="1:10" x14ac:dyDescent="0.3">
      <c r="A275" s="80" t="str">
        <f t="shared" si="17"/>
        <v>Mar</v>
      </c>
      <c r="B275" t="s">
        <v>64</v>
      </c>
      <c r="C275" s="38">
        <v>42824</v>
      </c>
      <c r="D275">
        <f t="shared" si="19"/>
        <v>9</v>
      </c>
      <c r="E275">
        <v>54</v>
      </c>
      <c r="F275">
        <v>71</v>
      </c>
      <c r="G275">
        <v>42</v>
      </c>
      <c r="H275">
        <v>84</v>
      </c>
      <c r="I275">
        <f t="shared" si="20"/>
        <v>251</v>
      </c>
      <c r="J275">
        <f t="shared" si="18"/>
        <v>6888</v>
      </c>
    </row>
    <row r="276" spans="1:10" x14ac:dyDescent="0.3">
      <c r="A276" s="80" t="str">
        <f t="shared" si="17"/>
        <v>Mar</v>
      </c>
      <c r="B276" t="s">
        <v>64</v>
      </c>
      <c r="C276" s="38">
        <v>42825</v>
      </c>
      <c r="D276">
        <f t="shared" si="19"/>
        <v>9</v>
      </c>
      <c r="E276">
        <v>42</v>
      </c>
      <c r="F276">
        <v>11</v>
      </c>
      <c r="G276">
        <v>73</v>
      </c>
      <c r="H276">
        <v>73</v>
      </c>
      <c r="I276">
        <f t="shared" si="20"/>
        <v>199</v>
      </c>
      <c r="J276">
        <f t="shared" si="18"/>
        <v>6888</v>
      </c>
    </row>
    <row r="277" spans="1:10" x14ac:dyDescent="0.3">
      <c r="A277" s="80" t="str">
        <f t="shared" si="17"/>
        <v>Apr</v>
      </c>
      <c r="B277" t="s">
        <v>64</v>
      </c>
      <c r="C277" s="38">
        <v>42826</v>
      </c>
      <c r="D277">
        <f t="shared" si="19"/>
        <v>10</v>
      </c>
      <c r="E277">
        <v>95</v>
      </c>
      <c r="F277">
        <v>72</v>
      </c>
      <c r="G277">
        <v>18</v>
      </c>
      <c r="H277">
        <v>52</v>
      </c>
      <c r="I277">
        <f t="shared" si="20"/>
        <v>237</v>
      </c>
      <c r="J277">
        <f t="shared" si="18"/>
        <v>6129</v>
      </c>
    </row>
    <row r="278" spans="1:10" x14ac:dyDescent="0.3">
      <c r="A278" s="80" t="str">
        <f t="shared" si="17"/>
        <v>Apr</v>
      </c>
      <c r="B278" t="s">
        <v>64</v>
      </c>
      <c r="C278" s="38">
        <v>42827</v>
      </c>
      <c r="D278">
        <f t="shared" si="19"/>
        <v>10</v>
      </c>
      <c r="E278">
        <v>48</v>
      </c>
      <c r="F278">
        <v>44</v>
      </c>
      <c r="G278">
        <v>71</v>
      </c>
      <c r="H278">
        <v>19</v>
      </c>
      <c r="I278">
        <f t="shared" si="20"/>
        <v>182</v>
      </c>
      <c r="J278">
        <f t="shared" si="18"/>
        <v>6129</v>
      </c>
    </row>
    <row r="279" spans="1:10" x14ac:dyDescent="0.3">
      <c r="A279" s="80" t="str">
        <f t="shared" si="17"/>
        <v>Apr</v>
      </c>
      <c r="B279" t="s">
        <v>64</v>
      </c>
      <c r="C279" s="38">
        <v>42828</v>
      </c>
      <c r="D279">
        <f t="shared" si="19"/>
        <v>10</v>
      </c>
      <c r="E279">
        <v>78</v>
      </c>
      <c r="F279">
        <v>31</v>
      </c>
      <c r="G279">
        <v>77</v>
      </c>
      <c r="H279">
        <v>52</v>
      </c>
      <c r="I279">
        <f t="shared" si="20"/>
        <v>238</v>
      </c>
      <c r="J279">
        <f t="shared" si="18"/>
        <v>6129</v>
      </c>
    </row>
    <row r="280" spans="1:10" x14ac:dyDescent="0.3">
      <c r="A280" s="80" t="str">
        <f t="shared" si="17"/>
        <v>Apr</v>
      </c>
      <c r="B280" t="s">
        <v>64</v>
      </c>
      <c r="C280" s="38">
        <v>42829</v>
      </c>
      <c r="D280">
        <f t="shared" si="19"/>
        <v>10</v>
      </c>
      <c r="E280">
        <v>52</v>
      </c>
      <c r="F280">
        <v>11</v>
      </c>
      <c r="G280">
        <v>91</v>
      </c>
      <c r="H280">
        <v>57</v>
      </c>
      <c r="I280">
        <f t="shared" si="20"/>
        <v>211</v>
      </c>
      <c r="J280">
        <f t="shared" si="18"/>
        <v>6129</v>
      </c>
    </row>
    <row r="281" spans="1:10" x14ac:dyDescent="0.3">
      <c r="A281" s="80" t="str">
        <f t="shared" si="17"/>
        <v>Apr</v>
      </c>
      <c r="B281" t="s">
        <v>64</v>
      </c>
      <c r="C281" s="38">
        <v>42830</v>
      </c>
      <c r="D281">
        <f t="shared" si="19"/>
        <v>10</v>
      </c>
      <c r="E281">
        <v>47</v>
      </c>
      <c r="F281">
        <v>76</v>
      </c>
      <c r="G281">
        <v>11</v>
      </c>
      <c r="H281">
        <v>92</v>
      </c>
      <c r="I281">
        <f t="shared" si="20"/>
        <v>226</v>
      </c>
      <c r="J281">
        <f t="shared" si="18"/>
        <v>6129</v>
      </c>
    </row>
    <row r="282" spans="1:10" x14ac:dyDescent="0.3">
      <c r="A282" s="80" t="str">
        <f t="shared" si="17"/>
        <v>Apr</v>
      </c>
      <c r="B282" t="s">
        <v>64</v>
      </c>
      <c r="C282" s="38">
        <v>42831</v>
      </c>
      <c r="D282">
        <f t="shared" si="19"/>
        <v>10</v>
      </c>
      <c r="E282">
        <v>76</v>
      </c>
      <c r="F282">
        <v>77</v>
      </c>
      <c r="G282">
        <v>33</v>
      </c>
      <c r="H282">
        <v>30</v>
      </c>
      <c r="I282">
        <f t="shared" si="20"/>
        <v>216</v>
      </c>
      <c r="J282">
        <f t="shared" si="18"/>
        <v>6129</v>
      </c>
    </row>
    <row r="283" spans="1:10" x14ac:dyDescent="0.3">
      <c r="A283" s="80" t="str">
        <f t="shared" si="17"/>
        <v>Apr</v>
      </c>
      <c r="B283" t="s">
        <v>64</v>
      </c>
      <c r="C283" s="38">
        <v>42832</v>
      </c>
      <c r="D283">
        <f t="shared" si="19"/>
        <v>10</v>
      </c>
      <c r="E283">
        <v>26</v>
      </c>
      <c r="F283">
        <v>99</v>
      </c>
      <c r="G283">
        <v>38</v>
      </c>
      <c r="H283">
        <v>81</v>
      </c>
      <c r="I283">
        <f t="shared" si="20"/>
        <v>244</v>
      </c>
      <c r="J283">
        <f t="shared" si="18"/>
        <v>6129</v>
      </c>
    </row>
    <row r="284" spans="1:10" x14ac:dyDescent="0.3">
      <c r="A284" s="80" t="str">
        <f t="shared" si="17"/>
        <v>Apr</v>
      </c>
      <c r="B284" t="s">
        <v>64</v>
      </c>
      <c r="C284" s="38">
        <v>42833</v>
      </c>
      <c r="D284">
        <f t="shared" si="19"/>
        <v>10</v>
      </c>
      <c r="E284">
        <v>57</v>
      </c>
      <c r="F284">
        <v>56</v>
      </c>
      <c r="G284">
        <v>88</v>
      </c>
      <c r="H284">
        <v>78</v>
      </c>
      <c r="I284">
        <f t="shared" si="20"/>
        <v>279</v>
      </c>
      <c r="J284">
        <f t="shared" si="18"/>
        <v>6129</v>
      </c>
    </row>
    <row r="285" spans="1:10" x14ac:dyDescent="0.3">
      <c r="A285" s="80" t="str">
        <f t="shared" si="17"/>
        <v>Apr</v>
      </c>
      <c r="B285" t="s">
        <v>64</v>
      </c>
      <c r="C285" s="38">
        <v>42834</v>
      </c>
      <c r="D285">
        <f t="shared" si="19"/>
        <v>10</v>
      </c>
      <c r="E285">
        <v>69</v>
      </c>
      <c r="F285">
        <v>82</v>
      </c>
      <c r="G285">
        <v>45</v>
      </c>
      <c r="H285">
        <v>61</v>
      </c>
      <c r="I285">
        <f t="shared" si="20"/>
        <v>257</v>
      </c>
      <c r="J285">
        <f t="shared" si="18"/>
        <v>6129</v>
      </c>
    </row>
    <row r="286" spans="1:10" x14ac:dyDescent="0.3">
      <c r="A286" s="80" t="str">
        <f t="shared" si="17"/>
        <v>Apr</v>
      </c>
      <c r="B286" t="s">
        <v>64</v>
      </c>
      <c r="C286" s="38">
        <v>42835</v>
      </c>
      <c r="D286">
        <f t="shared" si="19"/>
        <v>10</v>
      </c>
      <c r="E286">
        <v>66</v>
      </c>
      <c r="F286">
        <v>38</v>
      </c>
      <c r="G286">
        <v>28</v>
      </c>
      <c r="H286">
        <v>13</v>
      </c>
      <c r="I286">
        <f t="shared" si="20"/>
        <v>145</v>
      </c>
      <c r="J286">
        <f t="shared" si="18"/>
        <v>6129</v>
      </c>
    </row>
    <row r="287" spans="1:10" x14ac:dyDescent="0.3">
      <c r="A287" s="80" t="str">
        <f t="shared" si="17"/>
        <v>Apr</v>
      </c>
      <c r="B287" t="s">
        <v>64</v>
      </c>
      <c r="C287" s="38">
        <v>42836</v>
      </c>
      <c r="D287">
        <f t="shared" si="19"/>
        <v>10</v>
      </c>
      <c r="E287">
        <v>100</v>
      </c>
      <c r="F287">
        <v>78</v>
      </c>
      <c r="G287">
        <v>98</v>
      </c>
      <c r="H287">
        <v>88</v>
      </c>
      <c r="I287">
        <f t="shared" si="20"/>
        <v>364</v>
      </c>
      <c r="J287">
        <f t="shared" si="18"/>
        <v>6129</v>
      </c>
    </row>
    <row r="288" spans="1:10" x14ac:dyDescent="0.3">
      <c r="A288" s="80" t="str">
        <f t="shared" si="17"/>
        <v>Apr</v>
      </c>
      <c r="B288" t="s">
        <v>64</v>
      </c>
      <c r="C288" s="38">
        <v>42837</v>
      </c>
      <c r="D288">
        <f t="shared" si="19"/>
        <v>10</v>
      </c>
      <c r="E288">
        <v>40</v>
      </c>
      <c r="F288">
        <v>82</v>
      </c>
      <c r="G288">
        <v>19</v>
      </c>
      <c r="H288">
        <v>69</v>
      </c>
      <c r="I288">
        <f t="shared" si="20"/>
        <v>210</v>
      </c>
      <c r="J288">
        <f t="shared" si="18"/>
        <v>6129</v>
      </c>
    </row>
    <row r="289" spans="1:10" x14ac:dyDescent="0.3">
      <c r="A289" s="80" t="str">
        <f t="shared" si="17"/>
        <v>Apr</v>
      </c>
      <c r="B289" t="s">
        <v>64</v>
      </c>
      <c r="C289" s="38">
        <v>42838</v>
      </c>
      <c r="D289">
        <f t="shared" si="19"/>
        <v>10</v>
      </c>
      <c r="E289">
        <v>56</v>
      </c>
      <c r="F289">
        <v>22</v>
      </c>
      <c r="G289">
        <v>53</v>
      </c>
      <c r="H289">
        <v>21</v>
      </c>
      <c r="I289">
        <f t="shared" si="20"/>
        <v>152</v>
      </c>
      <c r="J289">
        <f t="shared" si="18"/>
        <v>6129</v>
      </c>
    </row>
    <row r="290" spans="1:10" x14ac:dyDescent="0.3">
      <c r="A290" s="80" t="str">
        <f t="shared" si="17"/>
        <v>Apr</v>
      </c>
      <c r="B290" t="s">
        <v>64</v>
      </c>
      <c r="C290" s="38">
        <v>42839</v>
      </c>
      <c r="D290">
        <f t="shared" si="19"/>
        <v>10</v>
      </c>
      <c r="E290">
        <v>83</v>
      </c>
      <c r="F290">
        <v>55</v>
      </c>
      <c r="G290">
        <v>82</v>
      </c>
      <c r="H290">
        <v>29</v>
      </c>
      <c r="I290">
        <f t="shared" si="20"/>
        <v>249</v>
      </c>
      <c r="J290">
        <f t="shared" si="18"/>
        <v>6129</v>
      </c>
    </row>
    <row r="291" spans="1:10" x14ac:dyDescent="0.3">
      <c r="A291" s="80" t="str">
        <f t="shared" si="17"/>
        <v>Apr</v>
      </c>
      <c r="B291" t="s">
        <v>64</v>
      </c>
      <c r="C291" s="38">
        <v>42840</v>
      </c>
      <c r="D291">
        <f t="shared" si="19"/>
        <v>10</v>
      </c>
      <c r="E291">
        <v>63</v>
      </c>
      <c r="F291">
        <v>47</v>
      </c>
      <c r="G291">
        <v>63</v>
      </c>
      <c r="H291">
        <v>91</v>
      </c>
      <c r="I291">
        <f t="shared" si="20"/>
        <v>264</v>
      </c>
      <c r="J291">
        <f t="shared" si="18"/>
        <v>6129</v>
      </c>
    </row>
    <row r="292" spans="1:10" x14ac:dyDescent="0.3">
      <c r="A292" s="80" t="str">
        <f t="shared" si="17"/>
        <v>Apr</v>
      </c>
      <c r="B292" t="s">
        <v>64</v>
      </c>
      <c r="C292" s="38">
        <v>42841</v>
      </c>
      <c r="D292">
        <f t="shared" si="19"/>
        <v>10</v>
      </c>
      <c r="E292">
        <v>35</v>
      </c>
      <c r="F292">
        <v>23</v>
      </c>
      <c r="G292">
        <v>66</v>
      </c>
      <c r="H292">
        <v>25</v>
      </c>
      <c r="I292">
        <f t="shared" si="20"/>
        <v>149</v>
      </c>
      <c r="J292">
        <f t="shared" si="18"/>
        <v>6129</v>
      </c>
    </row>
    <row r="293" spans="1:10" x14ac:dyDescent="0.3">
      <c r="A293" s="80" t="str">
        <f t="shared" si="17"/>
        <v>Apr</v>
      </c>
      <c r="B293" t="s">
        <v>64</v>
      </c>
      <c r="C293" s="38">
        <v>42842</v>
      </c>
      <c r="D293">
        <f t="shared" si="19"/>
        <v>10</v>
      </c>
      <c r="E293">
        <v>34</v>
      </c>
      <c r="F293">
        <v>84</v>
      </c>
      <c r="G293">
        <v>38</v>
      </c>
      <c r="H293">
        <v>28</v>
      </c>
      <c r="I293">
        <f t="shared" si="20"/>
        <v>184</v>
      </c>
      <c r="J293">
        <f t="shared" si="18"/>
        <v>6129</v>
      </c>
    </row>
    <row r="294" spans="1:10" x14ac:dyDescent="0.3">
      <c r="A294" s="80" t="str">
        <f t="shared" si="17"/>
        <v>Apr</v>
      </c>
      <c r="B294" t="s">
        <v>64</v>
      </c>
      <c r="C294" s="38">
        <v>42843</v>
      </c>
      <c r="D294">
        <f t="shared" si="19"/>
        <v>10</v>
      </c>
      <c r="E294">
        <v>32</v>
      </c>
      <c r="F294">
        <v>17</v>
      </c>
      <c r="G294">
        <v>23</v>
      </c>
      <c r="H294">
        <v>85</v>
      </c>
      <c r="I294">
        <f t="shared" si="20"/>
        <v>157</v>
      </c>
      <c r="J294">
        <f t="shared" si="18"/>
        <v>6129</v>
      </c>
    </row>
    <row r="295" spans="1:10" x14ac:dyDescent="0.3">
      <c r="A295" s="80" t="str">
        <f t="shared" si="17"/>
        <v>Apr</v>
      </c>
      <c r="B295" t="s">
        <v>64</v>
      </c>
      <c r="C295" s="38">
        <v>42844</v>
      </c>
      <c r="D295">
        <f t="shared" si="19"/>
        <v>10</v>
      </c>
      <c r="E295">
        <v>14</v>
      </c>
      <c r="F295">
        <v>12</v>
      </c>
      <c r="G295">
        <v>37</v>
      </c>
      <c r="H295">
        <v>15</v>
      </c>
      <c r="I295">
        <f t="shared" si="20"/>
        <v>78</v>
      </c>
      <c r="J295">
        <f t="shared" si="18"/>
        <v>6129</v>
      </c>
    </row>
    <row r="296" spans="1:10" x14ac:dyDescent="0.3">
      <c r="A296" s="80" t="str">
        <f t="shared" si="17"/>
        <v>Apr</v>
      </c>
      <c r="B296" t="s">
        <v>64</v>
      </c>
      <c r="C296" s="38">
        <v>42845</v>
      </c>
      <c r="D296">
        <f t="shared" si="19"/>
        <v>10</v>
      </c>
      <c r="E296">
        <v>39</v>
      </c>
      <c r="F296">
        <v>34</v>
      </c>
      <c r="G296">
        <v>29</v>
      </c>
      <c r="H296">
        <v>69</v>
      </c>
      <c r="I296">
        <f t="shared" si="20"/>
        <v>171</v>
      </c>
      <c r="J296">
        <f t="shared" si="18"/>
        <v>6129</v>
      </c>
    </row>
    <row r="297" spans="1:10" x14ac:dyDescent="0.3">
      <c r="A297" s="80" t="str">
        <f t="shared" si="17"/>
        <v>Apr</v>
      </c>
      <c r="B297" t="s">
        <v>64</v>
      </c>
      <c r="C297" s="38">
        <v>42846</v>
      </c>
      <c r="D297">
        <f t="shared" si="19"/>
        <v>10</v>
      </c>
      <c r="E297">
        <v>73</v>
      </c>
      <c r="F297">
        <v>83</v>
      </c>
      <c r="G297">
        <v>26</v>
      </c>
      <c r="H297">
        <v>81</v>
      </c>
      <c r="I297">
        <f t="shared" si="20"/>
        <v>263</v>
      </c>
      <c r="J297">
        <f t="shared" si="18"/>
        <v>6129</v>
      </c>
    </row>
    <row r="298" spans="1:10" x14ac:dyDescent="0.3">
      <c r="A298" s="80" t="str">
        <f t="shared" si="17"/>
        <v>Apr</v>
      </c>
      <c r="B298" t="s">
        <v>64</v>
      </c>
      <c r="C298" s="38">
        <v>42847</v>
      </c>
      <c r="D298">
        <f t="shared" si="19"/>
        <v>10</v>
      </c>
      <c r="E298">
        <v>65</v>
      </c>
      <c r="F298">
        <v>12</v>
      </c>
      <c r="G298">
        <v>34</v>
      </c>
      <c r="H298">
        <v>50</v>
      </c>
      <c r="I298">
        <f t="shared" si="20"/>
        <v>161</v>
      </c>
      <c r="J298">
        <f t="shared" si="18"/>
        <v>6129</v>
      </c>
    </row>
    <row r="299" spans="1:10" x14ac:dyDescent="0.3">
      <c r="A299" s="80" t="str">
        <f t="shared" si="17"/>
        <v>Apr</v>
      </c>
      <c r="B299" t="s">
        <v>64</v>
      </c>
      <c r="C299" s="38">
        <v>42848</v>
      </c>
      <c r="D299">
        <f t="shared" si="19"/>
        <v>10</v>
      </c>
      <c r="E299">
        <v>16</v>
      </c>
      <c r="F299">
        <v>41</v>
      </c>
      <c r="G299">
        <v>31</v>
      </c>
      <c r="H299">
        <v>67</v>
      </c>
      <c r="I299">
        <f t="shared" si="20"/>
        <v>155</v>
      </c>
      <c r="J299">
        <f t="shared" si="18"/>
        <v>6129</v>
      </c>
    </row>
    <row r="300" spans="1:10" x14ac:dyDescent="0.3">
      <c r="A300" s="80" t="str">
        <f t="shared" si="17"/>
        <v>Apr</v>
      </c>
      <c r="B300" t="s">
        <v>64</v>
      </c>
      <c r="C300" s="38">
        <v>42849</v>
      </c>
      <c r="D300">
        <f t="shared" si="19"/>
        <v>10</v>
      </c>
      <c r="E300">
        <v>61</v>
      </c>
      <c r="F300">
        <v>44</v>
      </c>
      <c r="G300">
        <v>99</v>
      </c>
      <c r="H300">
        <v>23</v>
      </c>
      <c r="I300">
        <f t="shared" si="20"/>
        <v>227</v>
      </c>
      <c r="J300">
        <f t="shared" si="18"/>
        <v>6129</v>
      </c>
    </row>
    <row r="301" spans="1:10" x14ac:dyDescent="0.3">
      <c r="A301" s="80" t="str">
        <f t="shared" si="17"/>
        <v>Apr</v>
      </c>
      <c r="B301" t="s">
        <v>64</v>
      </c>
      <c r="C301" s="38">
        <v>42850</v>
      </c>
      <c r="D301">
        <f t="shared" si="19"/>
        <v>10</v>
      </c>
      <c r="E301">
        <v>45</v>
      </c>
      <c r="F301">
        <v>33</v>
      </c>
      <c r="G301">
        <v>17</v>
      </c>
      <c r="H301">
        <v>86</v>
      </c>
      <c r="I301">
        <f t="shared" si="20"/>
        <v>181</v>
      </c>
      <c r="J301">
        <f t="shared" si="18"/>
        <v>6129</v>
      </c>
    </row>
    <row r="302" spans="1:10" x14ac:dyDescent="0.3">
      <c r="A302" s="80" t="str">
        <f t="shared" si="17"/>
        <v>Apr</v>
      </c>
      <c r="B302" t="s">
        <v>64</v>
      </c>
      <c r="C302" s="38">
        <v>42851</v>
      </c>
      <c r="D302">
        <f t="shared" si="19"/>
        <v>10</v>
      </c>
      <c r="E302">
        <v>49</v>
      </c>
      <c r="F302">
        <v>45</v>
      </c>
      <c r="G302">
        <v>62</v>
      </c>
      <c r="H302">
        <v>18</v>
      </c>
      <c r="I302">
        <f t="shared" si="20"/>
        <v>174</v>
      </c>
      <c r="J302">
        <f t="shared" si="18"/>
        <v>6129</v>
      </c>
    </row>
    <row r="303" spans="1:10" x14ac:dyDescent="0.3">
      <c r="A303" s="80" t="str">
        <f t="shared" si="17"/>
        <v>Apr</v>
      </c>
      <c r="B303" t="s">
        <v>64</v>
      </c>
      <c r="C303" s="38">
        <v>42852</v>
      </c>
      <c r="D303">
        <f t="shared" si="19"/>
        <v>10</v>
      </c>
      <c r="E303">
        <v>47</v>
      </c>
      <c r="F303">
        <v>69</v>
      </c>
      <c r="G303">
        <v>98</v>
      </c>
      <c r="H303">
        <v>30</v>
      </c>
      <c r="I303">
        <f t="shared" si="20"/>
        <v>244</v>
      </c>
      <c r="J303">
        <f t="shared" si="18"/>
        <v>6129</v>
      </c>
    </row>
    <row r="304" spans="1:10" x14ac:dyDescent="0.3">
      <c r="A304" s="80" t="str">
        <f t="shared" si="17"/>
        <v>Apr</v>
      </c>
      <c r="B304" t="s">
        <v>64</v>
      </c>
      <c r="C304" s="38">
        <v>42853</v>
      </c>
      <c r="D304">
        <f t="shared" si="19"/>
        <v>10</v>
      </c>
      <c r="E304">
        <v>68</v>
      </c>
      <c r="F304">
        <v>18</v>
      </c>
      <c r="G304">
        <v>13</v>
      </c>
      <c r="H304">
        <v>53</v>
      </c>
      <c r="I304">
        <f t="shared" si="20"/>
        <v>152</v>
      </c>
      <c r="J304">
        <f t="shared" si="18"/>
        <v>6129</v>
      </c>
    </row>
    <row r="305" spans="1:10" x14ac:dyDescent="0.3">
      <c r="A305" s="80" t="str">
        <f t="shared" si="17"/>
        <v>Apr</v>
      </c>
      <c r="B305" t="s">
        <v>64</v>
      </c>
      <c r="C305" s="38">
        <v>42854</v>
      </c>
      <c r="D305">
        <f t="shared" si="19"/>
        <v>10</v>
      </c>
      <c r="E305">
        <v>55</v>
      </c>
      <c r="F305">
        <v>28</v>
      </c>
      <c r="G305">
        <v>26</v>
      </c>
      <c r="H305">
        <v>82</v>
      </c>
      <c r="I305">
        <f t="shared" si="20"/>
        <v>191</v>
      </c>
      <c r="J305">
        <f t="shared" si="18"/>
        <v>6129</v>
      </c>
    </row>
    <row r="306" spans="1:10" x14ac:dyDescent="0.3">
      <c r="A306" s="80" t="str">
        <f t="shared" si="17"/>
        <v>Apr</v>
      </c>
      <c r="B306" t="s">
        <v>64</v>
      </c>
      <c r="C306" s="38">
        <v>42855</v>
      </c>
      <c r="D306">
        <f t="shared" si="19"/>
        <v>10</v>
      </c>
      <c r="E306">
        <v>34</v>
      </c>
      <c r="F306">
        <v>10</v>
      </c>
      <c r="G306">
        <v>73</v>
      </c>
      <c r="H306">
        <v>51</v>
      </c>
      <c r="I306">
        <f t="shared" si="20"/>
        <v>168</v>
      </c>
      <c r="J306">
        <f t="shared" si="18"/>
        <v>6129</v>
      </c>
    </row>
    <row r="307" spans="1:10" x14ac:dyDescent="0.3">
      <c r="A307" s="80" t="str">
        <f t="shared" si="17"/>
        <v>May</v>
      </c>
      <c r="B307" t="s">
        <v>64</v>
      </c>
      <c r="C307" s="38">
        <v>42856</v>
      </c>
      <c r="D307">
        <f t="shared" si="19"/>
        <v>11</v>
      </c>
      <c r="E307">
        <v>57</v>
      </c>
      <c r="F307">
        <v>25</v>
      </c>
      <c r="G307">
        <v>65</v>
      </c>
      <c r="H307">
        <v>24</v>
      </c>
      <c r="I307">
        <f t="shared" si="20"/>
        <v>171</v>
      </c>
      <c r="J307">
        <f t="shared" si="18"/>
        <v>6662</v>
      </c>
    </row>
    <row r="308" spans="1:10" x14ac:dyDescent="0.3">
      <c r="A308" s="80" t="str">
        <f t="shared" si="17"/>
        <v>May</v>
      </c>
      <c r="B308" t="s">
        <v>64</v>
      </c>
      <c r="C308" s="38">
        <v>42857</v>
      </c>
      <c r="D308">
        <f t="shared" si="19"/>
        <v>11</v>
      </c>
      <c r="E308">
        <v>99</v>
      </c>
      <c r="F308">
        <v>70</v>
      </c>
      <c r="G308">
        <v>49</v>
      </c>
      <c r="H308">
        <v>48</v>
      </c>
      <c r="I308">
        <f t="shared" si="20"/>
        <v>266</v>
      </c>
      <c r="J308">
        <f t="shared" si="18"/>
        <v>6662</v>
      </c>
    </row>
    <row r="309" spans="1:10" x14ac:dyDescent="0.3">
      <c r="A309" s="80" t="str">
        <f t="shared" si="17"/>
        <v>May</v>
      </c>
      <c r="B309" t="s">
        <v>64</v>
      </c>
      <c r="C309" s="38">
        <v>42858</v>
      </c>
      <c r="D309">
        <f t="shared" si="19"/>
        <v>11</v>
      </c>
      <c r="E309">
        <v>20</v>
      </c>
      <c r="F309">
        <v>31</v>
      </c>
      <c r="G309">
        <v>52</v>
      </c>
      <c r="H309">
        <v>92</v>
      </c>
      <c r="I309">
        <f t="shared" si="20"/>
        <v>195</v>
      </c>
      <c r="J309">
        <f t="shared" si="18"/>
        <v>6662</v>
      </c>
    </row>
    <row r="310" spans="1:10" x14ac:dyDescent="0.3">
      <c r="A310" s="80" t="str">
        <f t="shared" si="17"/>
        <v>May</v>
      </c>
      <c r="B310" t="s">
        <v>64</v>
      </c>
      <c r="C310" s="38">
        <v>42859</v>
      </c>
      <c r="D310">
        <f t="shared" si="19"/>
        <v>11</v>
      </c>
      <c r="E310">
        <v>44</v>
      </c>
      <c r="F310">
        <v>47</v>
      </c>
      <c r="G310">
        <v>90</v>
      </c>
      <c r="H310">
        <v>85</v>
      </c>
      <c r="I310">
        <f t="shared" si="20"/>
        <v>266</v>
      </c>
      <c r="J310">
        <f t="shared" si="18"/>
        <v>6662</v>
      </c>
    </row>
    <row r="311" spans="1:10" x14ac:dyDescent="0.3">
      <c r="A311" s="80" t="str">
        <f t="shared" si="17"/>
        <v>May</v>
      </c>
      <c r="B311" t="s">
        <v>64</v>
      </c>
      <c r="C311" s="38">
        <v>42860</v>
      </c>
      <c r="D311">
        <f t="shared" si="19"/>
        <v>11</v>
      </c>
      <c r="E311">
        <v>18</v>
      </c>
      <c r="F311">
        <v>81</v>
      </c>
      <c r="G311">
        <v>39</v>
      </c>
      <c r="H311">
        <v>83</v>
      </c>
      <c r="I311">
        <f t="shared" si="20"/>
        <v>221</v>
      </c>
      <c r="J311">
        <f t="shared" si="18"/>
        <v>6662</v>
      </c>
    </row>
    <row r="312" spans="1:10" x14ac:dyDescent="0.3">
      <c r="A312" s="80" t="str">
        <f t="shared" si="17"/>
        <v>May</v>
      </c>
      <c r="B312" t="s">
        <v>64</v>
      </c>
      <c r="C312" s="38">
        <v>42861</v>
      </c>
      <c r="D312">
        <f t="shared" si="19"/>
        <v>11</v>
      </c>
      <c r="E312">
        <v>17</v>
      </c>
      <c r="F312">
        <v>81</v>
      </c>
      <c r="G312">
        <v>33</v>
      </c>
      <c r="H312">
        <v>65</v>
      </c>
      <c r="I312">
        <f t="shared" si="20"/>
        <v>196</v>
      </c>
      <c r="J312">
        <f t="shared" si="18"/>
        <v>6662</v>
      </c>
    </row>
    <row r="313" spans="1:10" x14ac:dyDescent="0.3">
      <c r="A313" s="80" t="str">
        <f t="shared" si="17"/>
        <v>May</v>
      </c>
      <c r="B313" t="s">
        <v>64</v>
      </c>
      <c r="C313" s="38">
        <v>42862</v>
      </c>
      <c r="D313">
        <f t="shared" si="19"/>
        <v>11</v>
      </c>
      <c r="E313">
        <v>50</v>
      </c>
      <c r="F313">
        <v>60</v>
      </c>
      <c r="G313">
        <v>45</v>
      </c>
      <c r="H313">
        <v>69</v>
      </c>
      <c r="I313">
        <f t="shared" si="20"/>
        <v>224</v>
      </c>
      <c r="J313">
        <f t="shared" si="18"/>
        <v>6662</v>
      </c>
    </row>
    <row r="314" spans="1:10" x14ac:dyDescent="0.3">
      <c r="A314" s="80" t="str">
        <f t="shared" si="17"/>
        <v>May</v>
      </c>
      <c r="B314" t="s">
        <v>64</v>
      </c>
      <c r="C314" s="38">
        <v>42863</v>
      </c>
      <c r="D314">
        <f t="shared" si="19"/>
        <v>11</v>
      </c>
      <c r="E314">
        <v>38</v>
      </c>
      <c r="F314">
        <v>33</v>
      </c>
      <c r="G314">
        <v>39</v>
      </c>
      <c r="H314">
        <v>21</v>
      </c>
      <c r="I314">
        <f t="shared" si="20"/>
        <v>131</v>
      </c>
      <c r="J314">
        <f t="shared" si="18"/>
        <v>6662</v>
      </c>
    </row>
    <row r="315" spans="1:10" x14ac:dyDescent="0.3">
      <c r="A315" s="80" t="str">
        <f t="shared" si="17"/>
        <v>May</v>
      </c>
      <c r="B315" t="s">
        <v>64</v>
      </c>
      <c r="C315" s="38">
        <v>42864</v>
      </c>
      <c r="D315">
        <f t="shared" si="19"/>
        <v>11</v>
      </c>
      <c r="E315">
        <v>90</v>
      </c>
      <c r="F315">
        <v>16</v>
      </c>
      <c r="G315">
        <v>89</v>
      </c>
      <c r="H315">
        <v>57</v>
      </c>
      <c r="I315">
        <f t="shared" si="20"/>
        <v>252</v>
      </c>
      <c r="J315">
        <f t="shared" si="18"/>
        <v>6662</v>
      </c>
    </row>
    <row r="316" spans="1:10" x14ac:dyDescent="0.3">
      <c r="A316" s="80" t="str">
        <f t="shared" si="17"/>
        <v>May</v>
      </c>
      <c r="B316" t="s">
        <v>64</v>
      </c>
      <c r="C316" s="38">
        <v>42865</v>
      </c>
      <c r="D316">
        <f t="shared" si="19"/>
        <v>11</v>
      </c>
      <c r="E316">
        <v>15</v>
      </c>
      <c r="F316">
        <v>26</v>
      </c>
      <c r="G316">
        <v>45</v>
      </c>
      <c r="H316">
        <v>57</v>
      </c>
      <c r="I316">
        <f t="shared" si="20"/>
        <v>143</v>
      </c>
      <c r="J316">
        <f t="shared" si="18"/>
        <v>6662</v>
      </c>
    </row>
    <row r="317" spans="1:10" x14ac:dyDescent="0.3">
      <c r="A317" s="80" t="str">
        <f t="shared" si="17"/>
        <v>May</v>
      </c>
      <c r="B317" t="s">
        <v>64</v>
      </c>
      <c r="C317" s="38">
        <v>42866</v>
      </c>
      <c r="D317">
        <f t="shared" si="19"/>
        <v>11</v>
      </c>
      <c r="E317">
        <v>55</v>
      </c>
      <c r="F317">
        <v>81</v>
      </c>
      <c r="G317">
        <v>29</v>
      </c>
      <c r="H317">
        <v>74</v>
      </c>
      <c r="I317">
        <f t="shared" si="20"/>
        <v>239</v>
      </c>
      <c r="J317">
        <f t="shared" si="18"/>
        <v>6662</v>
      </c>
    </row>
    <row r="318" spans="1:10" x14ac:dyDescent="0.3">
      <c r="A318" s="80" t="str">
        <f t="shared" si="17"/>
        <v>May</v>
      </c>
      <c r="B318" t="s">
        <v>64</v>
      </c>
      <c r="C318" s="38">
        <v>42867</v>
      </c>
      <c r="D318">
        <f t="shared" si="19"/>
        <v>11</v>
      </c>
      <c r="E318">
        <v>18</v>
      </c>
      <c r="F318">
        <v>28</v>
      </c>
      <c r="G318">
        <v>44</v>
      </c>
      <c r="H318">
        <v>17</v>
      </c>
      <c r="I318">
        <f t="shared" si="20"/>
        <v>107</v>
      </c>
      <c r="J318">
        <f t="shared" si="18"/>
        <v>6662</v>
      </c>
    </row>
    <row r="319" spans="1:10" x14ac:dyDescent="0.3">
      <c r="A319" s="80" t="str">
        <f t="shared" si="17"/>
        <v>May</v>
      </c>
      <c r="B319" t="s">
        <v>64</v>
      </c>
      <c r="C319" s="38">
        <v>42868</v>
      </c>
      <c r="D319">
        <f t="shared" si="19"/>
        <v>11</v>
      </c>
      <c r="E319">
        <v>73</v>
      </c>
      <c r="F319">
        <v>76</v>
      </c>
      <c r="G319">
        <v>15</v>
      </c>
      <c r="H319">
        <v>29</v>
      </c>
      <c r="I319">
        <f t="shared" si="20"/>
        <v>193</v>
      </c>
      <c r="J319">
        <f t="shared" si="18"/>
        <v>6662</v>
      </c>
    </row>
    <row r="320" spans="1:10" x14ac:dyDescent="0.3">
      <c r="A320" s="80" t="str">
        <f t="shared" si="17"/>
        <v>May</v>
      </c>
      <c r="B320" t="s">
        <v>64</v>
      </c>
      <c r="C320" s="38">
        <v>42869</v>
      </c>
      <c r="D320">
        <f t="shared" si="19"/>
        <v>11</v>
      </c>
      <c r="E320">
        <v>43</v>
      </c>
      <c r="F320">
        <v>23</v>
      </c>
      <c r="G320">
        <v>58</v>
      </c>
      <c r="H320">
        <v>54</v>
      </c>
      <c r="I320">
        <f t="shared" si="20"/>
        <v>178</v>
      </c>
      <c r="J320">
        <f t="shared" si="18"/>
        <v>6662</v>
      </c>
    </row>
    <row r="321" spans="1:10" x14ac:dyDescent="0.3">
      <c r="A321" s="80" t="str">
        <f t="shared" si="17"/>
        <v>May</v>
      </c>
      <c r="B321" t="s">
        <v>64</v>
      </c>
      <c r="C321" s="38">
        <v>42870</v>
      </c>
      <c r="D321">
        <f t="shared" si="19"/>
        <v>11</v>
      </c>
      <c r="E321">
        <v>52</v>
      </c>
      <c r="F321">
        <v>65</v>
      </c>
      <c r="G321">
        <v>92</v>
      </c>
      <c r="H321">
        <v>84</v>
      </c>
      <c r="I321">
        <f t="shared" si="20"/>
        <v>293</v>
      </c>
      <c r="J321">
        <f t="shared" si="18"/>
        <v>6662</v>
      </c>
    </row>
    <row r="322" spans="1:10" x14ac:dyDescent="0.3">
      <c r="A322" s="80" t="str">
        <f t="shared" si="17"/>
        <v>May</v>
      </c>
      <c r="B322" t="s">
        <v>64</v>
      </c>
      <c r="C322" s="38">
        <v>42871</v>
      </c>
      <c r="D322">
        <f t="shared" si="19"/>
        <v>11</v>
      </c>
      <c r="E322">
        <v>65</v>
      </c>
      <c r="F322">
        <v>56</v>
      </c>
      <c r="G322">
        <v>15</v>
      </c>
      <c r="H322">
        <v>53</v>
      </c>
      <c r="I322">
        <f t="shared" si="20"/>
        <v>189</v>
      </c>
      <c r="J322">
        <f t="shared" si="18"/>
        <v>6662</v>
      </c>
    </row>
    <row r="323" spans="1:10" x14ac:dyDescent="0.3">
      <c r="A323" s="80" t="str">
        <f t="shared" ref="A323:A386" si="21">TEXT(C323,"mmm")</f>
        <v>May</v>
      </c>
      <c r="B323" t="s">
        <v>64</v>
      </c>
      <c r="C323" s="38">
        <v>42872</v>
      </c>
      <c r="D323">
        <f t="shared" si="19"/>
        <v>11</v>
      </c>
      <c r="E323">
        <v>46</v>
      </c>
      <c r="F323">
        <v>81</v>
      </c>
      <c r="G323">
        <v>12</v>
      </c>
      <c r="H323">
        <v>27</v>
      </c>
      <c r="I323">
        <f t="shared" si="20"/>
        <v>166</v>
      </c>
      <c r="J323">
        <f t="shared" ref="J323:J386" si="22">SUMIFS($I$3:$I$1462,$B$3:$B$1462,B323,$D$3:$D$1462,D323)</f>
        <v>6662</v>
      </c>
    </row>
    <row r="324" spans="1:10" x14ac:dyDescent="0.3">
      <c r="A324" s="80" t="str">
        <f t="shared" si="21"/>
        <v>May</v>
      </c>
      <c r="B324" t="s">
        <v>64</v>
      </c>
      <c r="C324" s="38">
        <v>42873</v>
      </c>
      <c r="D324">
        <f t="shared" ref="D324:D386" si="23">CHOOSE(MONTH(C324),7,8,9,10,11,12,1,2,3,4,5,6)</f>
        <v>11</v>
      </c>
      <c r="E324">
        <v>53</v>
      </c>
      <c r="F324">
        <v>70</v>
      </c>
      <c r="G324">
        <v>98</v>
      </c>
      <c r="H324">
        <v>31</v>
      </c>
      <c r="I324">
        <f t="shared" ref="I324:I367" si="24">SUM(E324:H324)</f>
        <v>252</v>
      </c>
      <c r="J324">
        <f t="shared" si="22"/>
        <v>6662</v>
      </c>
    </row>
    <row r="325" spans="1:10" x14ac:dyDescent="0.3">
      <c r="A325" s="80" t="str">
        <f t="shared" si="21"/>
        <v>May</v>
      </c>
      <c r="B325" t="s">
        <v>64</v>
      </c>
      <c r="C325" s="38">
        <v>42874</v>
      </c>
      <c r="D325">
        <f t="shared" si="23"/>
        <v>11</v>
      </c>
      <c r="E325">
        <v>98</v>
      </c>
      <c r="F325">
        <v>13</v>
      </c>
      <c r="G325">
        <v>52</v>
      </c>
      <c r="H325">
        <v>68</v>
      </c>
      <c r="I325">
        <f t="shared" si="24"/>
        <v>231</v>
      </c>
      <c r="J325">
        <f t="shared" si="22"/>
        <v>6662</v>
      </c>
    </row>
    <row r="326" spans="1:10" x14ac:dyDescent="0.3">
      <c r="A326" s="80" t="str">
        <f t="shared" si="21"/>
        <v>May</v>
      </c>
      <c r="B326" t="s">
        <v>64</v>
      </c>
      <c r="C326" s="38">
        <v>42875</v>
      </c>
      <c r="D326">
        <f t="shared" si="23"/>
        <v>11</v>
      </c>
      <c r="E326">
        <v>81</v>
      </c>
      <c r="F326">
        <v>26</v>
      </c>
      <c r="G326">
        <v>61</v>
      </c>
      <c r="H326">
        <v>66</v>
      </c>
      <c r="I326">
        <f t="shared" si="24"/>
        <v>234</v>
      </c>
      <c r="J326">
        <f t="shared" si="22"/>
        <v>6662</v>
      </c>
    </row>
    <row r="327" spans="1:10" x14ac:dyDescent="0.3">
      <c r="A327" s="80" t="str">
        <f t="shared" si="21"/>
        <v>May</v>
      </c>
      <c r="B327" t="s">
        <v>64</v>
      </c>
      <c r="C327" s="38">
        <v>42876</v>
      </c>
      <c r="D327">
        <f t="shared" si="23"/>
        <v>11</v>
      </c>
      <c r="E327">
        <v>54</v>
      </c>
      <c r="F327">
        <v>50</v>
      </c>
      <c r="G327">
        <v>36</v>
      </c>
      <c r="H327">
        <v>71</v>
      </c>
      <c r="I327">
        <f t="shared" si="24"/>
        <v>211</v>
      </c>
      <c r="J327">
        <f t="shared" si="22"/>
        <v>6662</v>
      </c>
    </row>
    <row r="328" spans="1:10" x14ac:dyDescent="0.3">
      <c r="A328" s="80" t="str">
        <f t="shared" si="21"/>
        <v>May</v>
      </c>
      <c r="B328" t="s">
        <v>64</v>
      </c>
      <c r="C328" s="38">
        <v>42877</v>
      </c>
      <c r="D328">
        <f t="shared" si="23"/>
        <v>11</v>
      </c>
      <c r="E328">
        <v>61</v>
      </c>
      <c r="F328">
        <v>14</v>
      </c>
      <c r="G328">
        <v>43</v>
      </c>
      <c r="H328">
        <v>44</v>
      </c>
      <c r="I328">
        <f t="shared" si="24"/>
        <v>162</v>
      </c>
      <c r="J328">
        <f t="shared" si="22"/>
        <v>6662</v>
      </c>
    </row>
    <row r="329" spans="1:10" x14ac:dyDescent="0.3">
      <c r="A329" s="80" t="str">
        <f t="shared" si="21"/>
        <v>May</v>
      </c>
      <c r="B329" t="s">
        <v>64</v>
      </c>
      <c r="C329" s="38">
        <v>42878</v>
      </c>
      <c r="D329">
        <f t="shared" si="23"/>
        <v>11</v>
      </c>
      <c r="E329">
        <v>84</v>
      </c>
      <c r="F329">
        <v>57</v>
      </c>
      <c r="G329">
        <v>71</v>
      </c>
      <c r="H329">
        <v>65</v>
      </c>
      <c r="I329">
        <f t="shared" si="24"/>
        <v>277</v>
      </c>
      <c r="J329">
        <f t="shared" si="22"/>
        <v>6662</v>
      </c>
    </row>
    <row r="330" spans="1:10" x14ac:dyDescent="0.3">
      <c r="A330" s="80" t="str">
        <f t="shared" si="21"/>
        <v>May</v>
      </c>
      <c r="B330" t="s">
        <v>64</v>
      </c>
      <c r="C330" s="38">
        <v>42879</v>
      </c>
      <c r="D330">
        <f t="shared" si="23"/>
        <v>11</v>
      </c>
      <c r="E330">
        <v>90</v>
      </c>
      <c r="F330">
        <v>62</v>
      </c>
      <c r="G330">
        <v>48</v>
      </c>
      <c r="H330">
        <v>47</v>
      </c>
      <c r="I330">
        <f t="shared" si="24"/>
        <v>247</v>
      </c>
      <c r="J330">
        <f t="shared" si="22"/>
        <v>6662</v>
      </c>
    </row>
    <row r="331" spans="1:10" x14ac:dyDescent="0.3">
      <c r="A331" s="80" t="str">
        <f t="shared" si="21"/>
        <v>May</v>
      </c>
      <c r="B331" t="s">
        <v>64</v>
      </c>
      <c r="C331" s="38">
        <v>42880</v>
      </c>
      <c r="D331">
        <f t="shared" si="23"/>
        <v>11</v>
      </c>
      <c r="E331">
        <v>16</v>
      </c>
      <c r="F331">
        <v>48</v>
      </c>
      <c r="G331">
        <v>90</v>
      </c>
      <c r="H331">
        <v>81</v>
      </c>
      <c r="I331">
        <f t="shared" si="24"/>
        <v>235</v>
      </c>
      <c r="J331">
        <f t="shared" si="22"/>
        <v>6662</v>
      </c>
    </row>
    <row r="332" spans="1:10" x14ac:dyDescent="0.3">
      <c r="A332" s="80" t="str">
        <f t="shared" si="21"/>
        <v>May</v>
      </c>
      <c r="B332" t="s">
        <v>64</v>
      </c>
      <c r="C332" s="38">
        <v>42881</v>
      </c>
      <c r="D332">
        <f t="shared" si="23"/>
        <v>11</v>
      </c>
      <c r="E332">
        <v>85</v>
      </c>
      <c r="F332">
        <v>47</v>
      </c>
      <c r="G332">
        <v>35</v>
      </c>
      <c r="H332">
        <v>48</v>
      </c>
      <c r="I332">
        <f t="shared" si="24"/>
        <v>215</v>
      </c>
      <c r="J332">
        <f t="shared" si="22"/>
        <v>6662</v>
      </c>
    </row>
    <row r="333" spans="1:10" x14ac:dyDescent="0.3">
      <c r="A333" s="80" t="str">
        <f t="shared" si="21"/>
        <v>May</v>
      </c>
      <c r="B333" t="s">
        <v>64</v>
      </c>
      <c r="C333" s="38">
        <v>42882</v>
      </c>
      <c r="D333">
        <f t="shared" si="23"/>
        <v>11</v>
      </c>
      <c r="E333">
        <v>31</v>
      </c>
      <c r="F333">
        <v>17</v>
      </c>
      <c r="G333">
        <v>69</v>
      </c>
      <c r="H333">
        <v>100</v>
      </c>
      <c r="I333">
        <f t="shared" si="24"/>
        <v>217</v>
      </c>
      <c r="J333">
        <f t="shared" si="22"/>
        <v>6662</v>
      </c>
    </row>
    <row r="334" spans="1:10" x14ac:dyDescent="0.3">
      <c r="A334" s="80" t="str">
        <f t="shared" si="21"/>
        <v>May</v>
      </c>
      <c r="B334" t="s">
        <v>64</v>
      </c>
      <c r="C334" s="38">
        <v>42883</v>
      </c>
      <c r="D334">
        <f t="shared" si="23"/>
        <v>11</v>
      </c>
      <c r="E334">
        <v>20</v>
      </c>
      <c r="F334">
        <v>94</v>
      </c>
      <c r="G334">
        <v>31</v>
      </c>
      <c r="H334">
        <v>55</v>
      </c>
      <c r="I334">
        <f t="shared" si="24"/>
        <v>200</v>
      </c>
      <c r="J334">
        <f t="shared" si="22"/>
        <v>6662</v>
      </c>
    </row>
    <row r="335" spans="1:10" x14ac:dyDescent="0.3">
      <c r="A335" s="80" t="str">
        <f t="shared" si="21"/>
        <v>May</v>
      </c>
      <c r="B335" t="s">
        <v>64</v>
      </c>
      <c r="C335" s="38">
        <v>42884</v>
      </c>
      <c r="D335">
        <f t="shared" si="23"/>
        <v>11</v>
      </c>
      <c r="E335">
        <v>67</v>
      </c>
      <c r="F335">
        <v>41</v>
      </c>
      <c r="G335">
        <v>99</v>
      </c>
      <c r="H335">
        <v>61</v>
      </c>
      <c r="I335">
        <f t="shared" si="24"/>
        <v>268</v>
      </c>
      <c r="J335">
        <f t="shared" si="22"/>
        <v>6662</v>
      </c>
    </row>
    <row r="336" spans="1:10" x14ac:dyDescent="0.3">
      <c r="A336" s="80" t="str">
        <f t="shared" si="21"/>
        <v>May</v>
      </c>
      <c r="B336" t="s">
        <v>64</v>
      </c>
      <c r="C336" s="38">
        <v>42885</v>
      </c>
      <c r="D336">
        <f t="shared" si="23"/>
        <v>11</v>
      </c>
      <c r="E336">
        <v>76</v>
      </c>
      <c r="F336">
        <v>99</v>
      </c>
      <c r="G336">
        <v>70</v>
      </c>
      <c r="H336">
        <v>87</v>
      </c>
      <c r="I336">
        <f t="shared" si="24"/>
        <v>332</v>
      </c>
      <c r="J336">
        <f t="shared" si="22"/>
        <v>6662</v>
      </c>
    </row>
    <row r="337" spans="1:10" x14ac:dyDescent="0.3">
      <c r="A337" s="80" t="str">
        <f t="shared" si="21"/>
        <v>May</v>
      </c>
      <c r="B337" t="s">
        <v>64</v>
      </c>
      <c r="C337" s="38">
        <v>42886</v>
      </c>
      <c r="D337">
        <f t="shared" si="23"/>
        <v>11</v>
      </c>
      <c r="E337">
        <v>73</v>
      </c>
      <c r="F337">
        <v>26</v>
      </c>
      <c r="G337">
        <v>20</v>
      </c>
      <c r="H337">
        <v>32</v>
      </c>
      <c r="I337">
        <f t="shared" si="24"/>
        <v>151</v>
      </c>
      <c r="J337">
        <f t="shared" si="22"/>
        <v>6662</v>
      </c>
    </row>
    <row r="338" spans="1:10" x14ac:dyDescent="0.3">
      <c r="A338" s="80" t="str">
        <f t="shared" si="21"/>
        <v>Jun</v>
      </c>
      <c r="B338" t="s">
        <v>64</v>
      </c>
      <c r="C338" s="38">
        <v>42887</v>
      </c>
      <c r="D338">
        <f t="shared" si="23"/>
        <v>12</v>
      </c>
      <c r="E338">
        <v>40</v>
      </c>
      <c r="F338">
        <v>96</v>
      </c>
      <c r="G338">
        <v>74</v>
      </c>
      <c r="H338">
        <v>71</v>
      </c>
      <c r="I338">
        <f t="shared" si="24"/>
        <v>281</v>
      </c>
      <c r="J338">
        <f t="shared" si="22"/>
        <v>6992</v>
      </c>
    </row>
    <row r="339" spans="1:10" x14ac:dyDescent="0.3">
      <c r="A339" s="80" t="str">
        <f t="shared" si="21"/>
        <v>Jun</v>
      </c>
      <c r="B339" t="s">
        <v>64</v>
      </c>
      <c r="C339" s="38">
        <v>42888</v>
      </c>
      <c r="D339">
        <f t="shared" si="23"/>
        <v>12</v>
      </c>
      <c r="E339">
        <v>44</v>
      </c>
      <c r="F339">
        <v>49</v>
      </c>
      <c r="G339">
        <v>83</v>
      </c>
      <c r="H339">
        <v>43</v>
      </c>
      <c r="I339">
        <f t="shared" si="24"/>
        <v>219</v>
      </c>
      <c r="J339">
        <f t="shared" si="22"/>
        <v>6992</v>
      </c>
    </row>
    <row r="340" spans="1:10" x14ac:dyDescent="0.3">
      <c r="A340" s="80" t="str">
        <f t="shared" si="21"/>
        <v>Jun</v>
      </c>
      <c r="B340" t="s">
        <v>64</v>
      </c>
      <c r="C340" s="38">
        <v>42889</v>
      </c>
      <c r="D340">
        <f t="shared" si="23"/>
        <v>12</v>
      </c>
      <c r="E340">
        <v>56</v>
      </c>
      <c r="F340">
        <v>23</v>
      </c>
      <c r="G340">
        <v>96</v>
      </c>
      <c r="H340">
        <v>83</v>
      </c>
      <c r="I340">
        <f t="shared" si="24"/>
        <v>258</v>
      </c>
      <c r="J340">
        <f t="shared" si="22"/>
        <v>6992</v>
      </c>
    </row>
    <row r="341" spans="1:10" x14ac:dyDescent="0.3">
      <c r="A341" s="80" t="str">
        <f t="shared" si="21"/>
        <v>Jun</v>
      </c>
      <c r="B341" t="s">
        <v>64</v>
      </c>
      <c r="C341" s="38">
        <v>42890</v>
      </c>
      <c r="D341">
        <f t="shared" si="23"/>
        <v>12</v>
      </c>
      <c r="E341">
        <v>49</v>
      </c>
      <c r="F341">
        <v>24</v>
      </c>
      <c r="G341">
        <v>12</v>
      </c>
      <c r="H341">
        <v>56</v>
      </c>
      <c r="I341">
        <f t="shared" si="24"/>
        <v>141</v>
      </c>
      <c r="J341">
        <f t="shared" si="22"/>
        <v>6992</v>
      </c>
    </row>
    <row r="342" spans="1:10" x14ac:dyDescent="0.3">
      <c r="A342" s="80" t="str">
        <f t="shared" si="21"/>
        <v>Jun</v>
      </c>
      <c r="B342" t="s">
        <v>64</v>
      </c>
      <c r="C342" s="38">
        <v>42891</v>
      </c>
      <c r="D342">
        <f t="shared" si="23"/>
        <v>12</v>
      </c>
      <c r="E342">
        <v>18</v>
      </c>
      <c r="F342">
        <v>98</v>
      </c>
      <c r="G342">
        <v>69</v>
      </c>
      <c r="H342">
        <v>23</v>
      </c>
      <c r="I342">
        <f t="shared" si="24"/>
        <v>208</v>
      </c>
      <c r="J342">
        <f t="shared" si="22"/>
        <v>6992</v>
      </c>
    </row>
    <row r="343" spans="1:10" x14ac:dyDescent="0.3">
      <c r="A343" s="80" t="str">
        <f t="shared" si="21"/>
        <v>Jun</v>
      </c>
      <c r="B343" t="s">
        <v>64</v>
      </c>
      <c r="C343" s="38">
        <v>42892</v>
      </c>
      <c r="D343">
        <f t="shared" si="23"/>
        <v>12</v>
      </c>
      <c r="E343">
        <v>28</v>
      </c>
      <c r="F343">
        <v>61</v>
      </c>
      <c r="G343">
        <v>32</v>
      </c>
      <c r="H343">
        <v>89</v>
      </c>
      <c r="I343">
        <f t="shared" si="24"/>
        <v>210</v>
      </c>
      <c r="J343">
        <f t="shared" si="22"/>
        <v>6992</v>
      </c>
    </row>
    <row r="344" spans="1:10" x14ac:dyDescent="0.3">
      <c r="A344" s="80" t="str">
        <f t="shared" si="21"/>
        <v>Jun</v>
      </c>
      <c r="B344" t="s">
        <v>64</v>
      </c>
      <c r="C344" s="38">
        <v>42893</v>
      </c>
      <c r="D344">
        <f t="shared" si="23"/>
        <v>12</v>
      </c>
      <c r="E344">
        <v>34</v>
      </c>
      <c r="F344">
        <v>48</v>
      </c>
      <c r="G344">
        <v>74</v>
      </c>
      <c r="H344">
        <v>70</v>
      </c>
      <c r="I344">
        <f t="shared" si="24"/>
        <v>226</v>
      </c>
      <c r="J344">
        <f t="shared" si="22"/>
        <v>6992</v>
      </c>
    </row>
    <row r="345" spans="1:10" x14ac:dyDescent="0.3">
      <c r="A345" s="80" t="str">
        <f t="shared" si="21"/>
        <v>Jun</v>
      </c>
      <c r="B345" t="s">
        <v>64</v>
      </c>
      <c r="C345" s="38">
        <v>42894</v>
      </c>
      <c r="D345">
        <f t="shared" si="23"/>
        <v>12</v>
      </c>
      <c r="E345">
        <v>48</v>
      </c>
      <c r="F345">
        <v>93</v>
      </c>
      <c r="G345">
        <v>100</v>
      </c>
      <c r="H345">
        <v>43</v>
      </c>
      <c r="I345">
        <f t="shared" si="24"/>
        <v>284</v>
      </c>
      <c r="J345">
        <f t="shared" si="22"/>
        <v>6992</v>
      </c>
    </row>
    <row r="346" spans="1:10" x14ac:dyDescent="0.3">
      <c r="A346" s="80" t="str">
        <f t="shared" si="21"/>
        <v>Jun</v>
      </c>
      <c r="B346" t="s">
        <v>64</v>
      </c>
      <c r="C346" s="38">
        <v>42895</v>
      </c>
      <c r="D346">
        <f t="shared" si="23"/>
        <v>12</v>
      </c>
      <c r="E346">
        <v>28</v>
      </c>
      <c r="F346">
        <v>38</v>
      </c>
      <c r="G346">
        <v>83</v>
      </c>
      <c r="H346">
        <v>43</v>
      </c>
      <c r="I346">
        <f t="shared" si="24"/>
        <v>192</v>
      </c>
      <c r="J346">
        <f t="shared" si="22"/>
        <v>6992</v>
      </c>
    </row>
    <row r="347" spans="1:10" x14ac:dyDescent="0.3">
      <c r="A347" s="80" t="str">
        <f t="shared" si="21"/>
        <v>Jun</v>
      </c>
      <c r="B347" t="s">
        <v>64</v>
      </c>
      <c r="C347" s="38">
        <v>42896</v>
      </c>
      <c r="D347">
        <f t="shared" si="23"/>
        <v>12</v>
      </c>
      <c r="E347">
        <v>97</v>
      </c>
      <c r="F347">
        <v>57</v>
      </c>
      <c r="G347">
        <v>45</v>
      </c>
      <c r="H347">
        <v>12</v>
      </c>
      <c r="I347">
        <f t="shared" si="24"/>
        <v>211</v>
      </c>
      <c r="J347">
        <f t="shared" si="22"/>
        <v>6992</v>
      </c>
    </row>
    <row r="348" spans="1:10" x14ac:dyDescent="0.3">
      <c r="A348" s="80" t="str">
        <f t="shared" si="21"/>
        <v>Jun</v>
      </c>
      <c r="B348" t="s">
        <v>64</v>
      </c>
      <c r="C348" s="38">
        <v>42897</v>
      </c>
      <c r="D348">
        <f t="shared" si="23"/>
        <v>12</v>
      </c>
      <c r="E348">
        <v>76</v>
      </c>
      <c r="F348">
        <v>32</v>
      </c>
      <c r="G348">
        <v>59</v>
      </c>
      <c r="H348">
        <v>99</v>
      </c>
      <c r="I348">
        <f t="shared" si="24"/>
        <v>266</v>
      </c>
      <c r="J348">
        <f t="shared" si="22"/>
        <v>6992</v>
      </c>
    </row>
    <row r="349" spans="1:10" x14ac:dyDescent="0.3">
      <c r="A349" s="80" t="str">
        <f t="shared" si="21"/>
        <v>Jun</v>
      </c>
      <c r="B349" t="s">
        <v>64</v>
      </c>
      <c r="C349" s="38">
        <v>42898</v>
      </c>
      <c r="D349">
        <f t="shared" si="23"/>
        <v>12</v>
      </c>
      <c r="E349">
        <v>37</v>
      </c>
      <c r="F349">
        <v>42</v>
      </c>
      <c r="G349">
        <v>59</v>
      </c>
      <c r="H349">
        <v>78</v>
      </c>
      <c r="I349">
        <f t="shared" si="24"/>
        <v>216</v>
      </c>
      <c r="J349">
        <f t="shared" si="22"/>
        <v>6992</v>
      </c>
    </row>
    <row r="350" spans="1:10" x14ac:dyDescent="0.3">
      <c r="A350" s="80" t="str">
        <f t="shared" si="21"/>
        <v>Jun</v>
      </c>
      <c r="B350" t="s">
        <v>64</v>
      </c>
      <c r="C350" s="38">
        <v>42899</v>
      </c>
      <c r="D350">
        <f t="shared" si="23"/>
        <v>12</v>
      </c>
      <c r="E350">
        <v>87</v>
      </c>
      <c r="F350">
        <v>45</v>
      </c>
      <c r="G350">
        <v>55</v>
      </c>
      <c r="H350">
        <v>86</v>
      </c>
      <c r="I350">
        <f t="shared" si="24"/>
        <v>273</v>
      </c>
      <c r="J350">
        <f t="shared" si="22"/>
        <v>6992</v>
      </c>
    </row>
    <row r="351" spans="1:10" x14ac:dyDescent="0.3">
      <c r="A351" s="80" t="str">
        <f t="shared" si="21"/>
        <v>Jun</v>
      </c>
      <c r="B351" t="s">
        <v>64</v>
      </c>
      <c r="C351" s="38">
        <v>42900</v>
      </c>
      <c r="D351">
        <f t="shared" si="23"/>
        <v>12</v>
      </c>
      <c r="E351">
        <v>58</v>
      </c>
      <c r="F351">
        <v>50</v>
      </c>
      <c r="G351">
        <v>78</v>
      </c>
      <c r="H351">
        <v>68</v>
      </c>
      <c r="I351">
        <f t="shared" si="24"/>
        <v>254</v>
      </c>
      <c r="J351">
        <f t="shared" si="22"/>
        <v>6992</v>
      </c>
    </row>
    <row r="352" spans="1:10" x14ac:dyDescent="0.3">
      <c r="A352" s="80" t="str">
        <f t="shared" si="21"/>
        <v>Jun</v>
      </c>
      <c r="B352" t="s">
        <v>64</v>
      </c>
      <c r="C352" s="38">
        <v>42901</v>
      </c>
      <c r="D352">
        <f t="shared" si="23"/>
        <v>12</v>
      </c>
      <c r="E352">
        <v>76</v>
      </c>
      <c r="F352">
        <v>88</v>
      </c>
      <c r="G352">
        <v>71</v>
      </c>
      <c r="H352">
        <v>66</v>
      </c>
      <c r="I352">
        <f t="shared" si="24"/>
        <v>301</v>
      </c>
      <c r="J352">
        <f t="shared" si="22"/>
        <v>6992</v>
      </c>
    </row>
    <row r="353" spans="1:10" x14ac:dyDescent="0.3">
      <c r="A353" s="80" t="str">
        <f t="shared" si="21"/>
        <v>Jun</v>
      </c>
      <c r="B353" t="s">
        <v>64</v>
      </c>
      <c r="C353" s="38">
        <v>42902</v>
      </c>
      <c r="D353">
        <f t="shared" si="23"/>
        <v>12</v>
      </c>
      <c r="E353">
        <v>96</v>
      </c>
      <c r="F353">
        <v>76</v>
      </c>
      <c r="G353">
        <v>64</v>
      </c>
      <c r="H353">
        <v>43</v>
      </c>
      <c r="I353">
        <f t="shared" si="24"/>
        <v>279</v>
      </c>
      <c r="J353">
        <f t="shared" si="22"/>
        <v>6992</v>
      </c>
    </row>
    <row r="354" spans="1:10" x14ac:dyDescent="0.3">
      <c r="A354" s="80" t="str">
        <f t="shared" si="21"/>
        <v>Jun</v>
      </c>
      <c r="B354" t="s">
        <v>64</v>
      </c>
      <c r="C354" s="38">
        <v>42903</v>
      </c>
      <c r="D354">
        <f t="shared" si="23"/>
        <v>12</v>
      </c>
      <c r="E354">
        <v>34</v>
      </c>
      <c r="F354">
        <v>100</v>
      </c>
      <c r="G354">
        <v>26</v>
      </c>
      <c r="H354">
        <v>41</v>
      </c>
      <c r="I354">
        <f t="shared" si="24"/>
        <v>201</v>
      </c>
      <c r="J354">
        <f t="shared" si="22"/>
        <v>6992</v>
      </c>
    </row>
    <row r="355" spans="1:10" x14ac:dyDescent="0.3">
      <c r="A355" s="80" t="str">
        <f t="shared" si="21"/>
        <v>Jun</v>
      </c>
      <c r="B355" t="s">
        <v>64</v>
      </c>
      <c r="C355" s="38">
        <v>42904</v>
      </c>
      <c r="D355">
        <f t="shared" si="23"/>
        <v>12</v>
      </c>
      <c r="E355">
        <v>43</v>
      </c>
      <c r="F355">
        <v>28</v>
      </c>
      <c r="G355">
        <v>92</v>
      </c>
      <c r="H355">
        <v>38</v>
      </c>
      <c r="I355">
        <f t="shared" si="24"/>
        <v>201</v>
      </c>
      <c r="J355">
        <f t="shared" si="22"/>
        <v>6992</v>
      </c>
    </row>
    <row r="356" spans="1:10" x14ac:dyDescent="0.3">
      <c r="A356" s="80" t="str">
        <f t="shared" si="21"/>
        <v>Jun</v>
      </c>
      <c r="B356" t="s">
        <v>64</v>
      </c>
      <c r="C356" s="38">
        <v>42905</v>
      </c>
      <c r="D356">
        <f t="shared" si="23"/>
        <v>12</v>
      </c>
      <c r="E356">
        <v>95</v>
      </c>
      <c r="F356">
        <v>61</v>
      </c>
      <c r="G356">
        <v>38</v>
      </c>
      <c r="H356">
        <v>70</v>
      </c>
      <c r="I356">
        <f t="shared" si="24"/>
        <v>264</v>
      </c>
      <c r="J356">
        <f t="shared" si="22"/>
        <v>6992</v>
      </c>
    </row>
    <row r="357" spans="1:10" x14ac:dyDescent="0.3">
      <c r="A357" s="80" t="str">
        <f t="shared" si="21"/>
        <v>Jun</v>
      </c>
      <c r="B357" t="s">
        <v>64</v>
      </c>
      <c r="C357" s="38">
        <v>42906</v>
      </c>
      <c r="D357">
        <f t="shared" si="23"/>
        <v>12</v>
      </c>
      <c r="E357">
        <v>16</v>
      </c>
      <c r="F357">
        <v>69</v>
      </c>
      <c r="G357">
        <v>52</v>
      </c>
      <c r="H357">
        <v>87</v>
      </c>
      <c r="I357">
        <f t="shared" si="24"/>
        <v>224</v>
      </c>
      <c r="J357">
        <f t="shared" si="22"/>
        <v>6992</v>
      </c>
    </row>
    <row r="358" spans="1:10" x14ac:dyDescent="0.3">
      <c r="A358" s="80" t="str">
        <f t="shared" si="21"/>
        <v>Jun</v>
      </c>
      <c r="B358" t="s">
        <v>64</v>
      </c>
      <c r="C358" s="38">
        <v>42907</v>
      </c>
      <c r="D358">
        <f t="shared" si="23"/>
        <v>12</v>
      </c>
      <c r="E358">
        <v>32</v>
      </c>
      <c r="F358">
        <v>73</v>
      </c>
      <c r="G358">
        <v>66</v>
      </c>
      <c r="H358">
        <v>21</v>
      </c>
      <c r="I358">
        <f t="shared" si="24"/>
        <v>192</v>
      </c>
      <c r="J358">
        <f t="shared" si="22"/>
        <v>6992</v>
      </c>
    </row>
    <row r="359" spans="1:10" x14ac:dyDescent="0.3">
      <c r="A359" s="80" t="str">
        <f t="shared" si="21"/>
        <v>Jun</v>
      </c>
      <c r="B359" t="s">
        <v>64</v>
      </c>
      <c r="C359" s="38">
        <v>42908</v>
      </c>
      <c r="D359">
        <f t="shared" si="23"/>
        <v>12</v>
      </c>
      <c r="E359">
        <v>90</v>
      </c>
      <c r="F359">
        <v>82</v>
      </c>
      <c r="G359">
        <v>45</v>
      </c>
      <c r="H359">
        <v>30</v>
      </c>
      <c r="I359">
        <f t="shared" si="24"/>
        <v>247</v>
      </c>
      <c r="J359">
        <f t="shared" si="22"/>
        <v>6992</v>
      </c>
    </row>
    <row r="360" spans="1:10" x14ac:dyDescent="0.3">
      <c r="A360" s="80" t="str">
        <f t="shared" si="21"/>
        <v>Jun</v>
      </c>
      <c r="B360" t="s">
        <v>64</v>
      </c>
      <c r="C360" s="38">
        <v>42909</v>
      </c>
      <c r="D360">
        <f t="shared" si="23"/>
        <v>12</v>
      </c>
      <c r="E360">
        <v>83</v>
      </c>
      <c r="F360">
        <v>27</v>
      </c>
      <c r="G360">
        <v>100</v>
      </c>
      <c r="H360">
        <v>57</v>
      </c>
      <c r="I360">
        <f t="shared" si="24"/>
        <v>267</v>
      </c>
      <c r="J360">
        <f t="shared" si="22"/>
        <v>6992</v>
      </c>
    </row>
    <row r="361" spans="1:10" x14ac:dyDescent="0.3">
      <c r="A361" s="80" t="str">
        <f t="shared" si="21"/>
        <v>Jun</v>
      </c>
      <c r="B361" t="s">
        <v>64</v>
      </c>
      <c r="C361" s="38">
        <v>42910</v>
      </c>
      <c r="D361">
        <f t="shared" si="23"/>
        <v>12</v>
      </c>
      <c r="E361">
        <v>22</v>
      </c>
      <c r="F361">
        <v>49</v>
      </c>
      <c r="G361">
        <v>40</v>
      </c>
      <c r="H361">
        <v>26</v>
      </c>
      <c r="I361">
        <f t="shared" si="24"/>
        <v>137</v>
      </c>
      <c r="J361">
        <f t="shared" si="22"/>
        <v>6992</v>
      </c>
    </row>
    <row r="362" spans="1:10" x14ac:dyDescent="0.3">
      <c r="A362" s="80" t="str">
        <f t="shared" si="21"/>
        <v>Jun</v>
      </c>
      <c r="B362" t="s">
        <v>64</v>
      </c>
      <c r="C362" s="38">
        <v>42911</v>
      </c>
      <c r="D362">
        <f t="shared" si="23"/>
        <v>12</v>
      </c>
      <c r="E362">
        <v>89</v>
      </c>
      <c r="F362">
        <v>37</v>
      </c>
      <c r="G362">
        <v>56</v>
      </c>
      <c r="H362">
        <v>83</v>
      </c>
      <c r="I362">
        <f t="shared" si="24"/>
        <v>265</v>
      </c>
      <c r="J362">
        <f t="shared" si="22"/>
        <v>6992</v>
      </c>
    </row>
    <row r="363" spans="1:10" x14ac:dyDescent="0.3">
      <c r="A363" s="80" t="str">
        <f t="shared" si="21"/>
        <v>Jun</v>
      </c>
      <c r="B363" t="s">
        <v>64</v>
      </c>
      <c r="C363" s="38">
        <v>42912</v>
      </c>
      <c r="D363">
        <f t="shared" si="23"/>
        <v>12</v>
      </c>
      <c r="E363">
        <v>55</v>
      </c>
      <c r="F363">
        <v>46</v>
      </c>
      <c r="G363">
        <v>97</v>
      </c>
      <c r="H363">
        <v>23</v>
      </c>
      <c r="I363">
        <f t="shared" si="24"/>
        <v>221</v>
      </c>
      <c r="J363">
        <f t="shared" si="22"/>
        <v>6992</v>
      </c>
    </row>
    <row r="364" spans="1:10" x14ac:dyDescent="0.3">
      <c r="A364" s="80" t="str">
        <f t="shared" si="21"/>
        <v>Jun</v>
      </c>
      <c r="B364" t="s">
        <v>64</v>
      </c>
      <c r="C364" s="38">
        <v>42913</v>
      </c>
      <c r="D364">
        <f t="shared" si="23"/>
        <v>12</v>
      </c>
      <c r="E364">
        <v>50</v>
      </c>
      <c r="F364">
        <v>50</v>
      </c>
      <c r="G364">
        <v>78</v>
      </c>
      <c r="H364">
        <v>37</v>
      </c>
      <c r="I364">
        <f t="shared" si="24"/>
        <v>215</v>
      </c>
      <c r="J364">
        <f t="shared" si="22"/>
        <v>6992</v>
      </c>
    </row>
    <row r="365" spans="1:10" x14ac:dyDescent="0.3">
      <c r="A365" s="80" t="str">
        <f t="shared" si="21"/>
        <v>Jun</v>
      </c>
      <c r="B365" t="s">
        <v>64</v>
      </c>
      <c r="C365" s="38">
        <v>42914</v>
      </c>
      <c r="D365">
        <f t="shared" si="23"/>
        <v>12</v>
      </c>
      <c r="E365">
        <v>77</v>
      </c>
      <c r="F365">
        <v>53</v>
      </c>
      <c r="G365">
        <v>59</v>
      </c>
      <c r="H365">
        <v>65</v>
      </c>
      <c r="I365">
        <f t="shared" si="24"/>
        <v>254</v>
      </c>
      <c r="J365">
        <f t="shared" si="22"/>
        <v>6992</v>
      </c>
    </row>
    <row r="366" spans="1:10" x14ac:dyDescent="0.3">
      <c r="A366" s="80" t="str">
        <f t="shared" si="21"/>
        <v>Jun</v>
      </c>
      <c r="B366" t="s">
        <v>64</v>
      </c>
      <c r="C366" s="38">
        <v>42915</v>
      </c>
      <c r="D366">
        <f t="shared" si="23"/>
        <v>12</v>
      </c>
      <c r="E366">
        <v>22</v>
      </c>
      <c r="F366">
        <v>66</v>
      </c>
      <c r="G366">
        <v>57</v>
      </c>
      <c r="H366">
        <v>100</v>
      </c>
      <c r="I366">
        <f t="shared" si="24"/>
        <v>245</v>
      </c>
      <c r="J366">
        <f t="shared" si="22"/>
        <v>6992</v>
      </c>
    </row>
    <row r="367" spans="1:10" x14ac:dyDescent="0.3">
      <c r="A367" s="80" t="str">
        <f t="shared" si="21"/>
        <v>Jun</v>
      </c>
      <c r="B367" t="s">
        <v>64</v>
      </c>
      <c r="C367" s="38">
        <v>42916</v>
      </c>
      <c r="D367">
        <f t="shared" si="23"/>
        <v>12</v>
      </c>
      <c r="E367">
        <v>96</v>
      </c>
      <c r="F367">
        <v>25</v>
      </c>
      <c r="G367">
        <v>69</v>
      </c>
      <c r="H367">
        <v>50</v>
      </c>
      <c r="I367">
        <f t="shared" si="24"/>
        <v>240</v>
      </c>
      <c r="J367">
        <f t="shared" si="22"/>
        <v>6992</v>
      </c>
    </row>
    <row r="368" spans="1:10" x14ac:dyDescent="0.3">
      <c r="A368" s="80" t="str">
        <f t="shared" si="21"/>
        <v>Jul</v>
      </c>
      <c r="B368" t="s">
        <v>65</v>
      </c>
      <c r="C368" s="38">
        <v>42552</v>
      </c>
      <c r="D368">
        <f t="shared" si="23"/>
        <v>1</v>
      </c>
      <c r="E368">
        <v>41</v>
      </c>
      <c r="F368">
        <v>86</v>
      </c>
      <c r="G368">
        <v>32</v>
      </c>
      <c r="H368">
        <v>48</v>
      </c>
      <c r="I368">
        <f>SUM(E368:H368)</f>
        <v>207</v>
      </c>
      <c r="J368">
        <f t="shared" si="22"/>
        <v>7015</v>
      </c>
    </row>
    <row r="369" spans="1:10" x14ac:dyDescent="0.3">
      <c r="A369" s="80" t="str">
        <f t="shared" si="21"/>
        <v>Jul</v>
      </c>
      <c r="B369" t="s">
        <v>65</v>
      </c>
      <c r="C369" s="38">
        <v>42553</v>
      </c>
      <c r="D369">
        <f t="shared" si="23"/>
        <v>1</v>
      </c>
      <c r="E369">
        <v>51</v>
      </c>
      <c r="F369">
        <v>21</v>
      </c>
      <c r="G369">
        <v>85</v>
      </c>
      <c r="H369">
        <v>33</v>
      </c>
      <c r="I369">
        <f t="shared" ref="I369:I432" si="25">SUM(E369:H369)</f>
        <v>190</v>
      </c>
      <c r="J369">
        <f t="shared" si="22"/>
        <v>7015</v>
      </c>
    </row>
    <row r="370" spans="1:10" x14ac:dyDescent="0.3">
      <c r="A370" s="80" t="str">
        <f t="shared" si="21"/>
        <v>Jul</v>
      </c>
      <c r="B370" t="s">
        <v>65</v>
      </c>
      <c r="C370" s="38">
        <v>42554</v>
      </c>
      <c r="D370">
        <f t="shared" si="23"/>
        <v>1</v>
      </c>
      <c r="E370">
        <v>97</v>
      </c>
      <c r="F370">
        <v>32</v>
      </c>
      <c r="G370">
        <v>88</v>
      </c>
      <c r="H370">
        <v>21</v>
      </c>
      <c r="I370">
        <f t="shared" si="25"/>
        <v>238</v>
      </c>
      <c r="J370">
        <f t="shared" si="22"/>
        <v>7015</v>
      </c>
    </row>
    <row r="371" spans="1:10" x14ac:dyDescent="0.3">
      <c r="A371" s="80" t="str">
        <f t="shared" si="21"/>
        <v>Jul</v>
      </c>
      <c r="B371" t="s">
        <v>65</v>
      </c>
      <c r="C371" s="38">
        <v>42555</v>
      </c>
      <c r="D371">
        <f t="shared" si="23"/>
        <v>1</v>
      </c>
      <c r="E371">
        <v>88</v>
      </c>
      <c r="F371">
        <v>67</v>
      </c>
      <c r="G371">
        <v>17</v>
      </c>
      <c r="H371">
        <v>33</v>
      </c>
      <c r="I371">
        <f t="shared" si="25"/>
        <v>205</v>
      </c>
      <c r="J371">
        <f t="shared" si="22"/>
        <v>7015</v>
      </c>
    </row>
    <row r="372" spans="1:10" x14ac:dyDescent="0.3">
      <c r="A372" s="80" t="str">
        <f t="shared" si="21"/>
        <v>Jul</v>
      </c>
      <c r="B372" t="s">
        <v>65</v>
      </c>
      <c r="C372" s="38">
        <v>42556</v>
      </c>
      <c r="D372">
        <f t="shared" si="23"/>
        <v>1</v>
      </c>
      <c r="E372">
        <v>78</v>
      </c>
      <c r="F372">
        <v>86</v>
      </c>
      <c r="G372">
        <v>96</v>
      </c>
      <c r="H372">
        <v>80</v>
      </c>
      <c r="I372">
        <f t="shared" si="25"/>
        <v>340</v>
      </c>
      <c r="J372">
        <f t="shared" si="22"/>
        <v>7015</v>
      </c>
    </row>
    <row r="373" spans="1:10" x14ac:dyDescent="0.3">
      <c r="A373" s="80" t="str">
        <f t="shared" si="21"/>
        <v>Jul</v>
      </c>
      <c r="B373" t="s">
        <v>65</v>
      </c>
      <c r="C373" s="38">
        <v>42557</v>
      </c>
      <c r="D373">
        <f t="shared" si="23"/>
        <v>1</v>
      </c>
      <c r="E373">
        <v>87</v>
      </c>
      <c r="F373">
        <v>95</v>
      </c>
      <c r="G373">
        <v>74</v>
      </c>
      <c r="H373">
        <v>91</v>
      </c>
      <c r="I373">
        <f t="shared" si="25"/>
        <v>347</v>
      </c>
      <c r="J373">
        <f t="shared" si="22"/>
        <v>7015</v>
      </c>
    </row>
    <row r="374" spans="1:10" x14ac:dyDescent="0.3">
      <c r="A374" s="80" t="str">
        <f t="shared" si="21"/>
        <v>Jul</v>
      </c>
      <c r="B374" t="s">
        <v>65</v>
      </c>
      <c r="C374" s="38">
        <v>42558</v>
      </c>
      <c r="D374">
        <f t="shared" si="23"/>
        <v>1</v>
      </c>
      <c r="E374">
        <v>77</v>
      </c>
      <c r="F374">
        <v>46</v>
      </c>
      <c r="G374">
        <v>97</v>
      </c>
      <c r="H374">
        <v>98</v>
      </c>
      <c r="I374">
        <f t="shared" si="25"/>
        <v>318</v>
      </c>
      <c r="J374">
        <f t="shared" si="22"/>
        <v>7015</v>
      </c>
    </row>
    <row r="375" spans="1:10" x14ac:dyDescent="0.3">
      <c r="A375" s="80" t="str">
        <f t="shared" si="21"/>
        <v>Jul</v>
      </c>
      <c r="B375" t="s">
        <v>65</v>
      </c>
      <c r="C375" s="38">
        <v>42559</v>
      </c>
      <c r="D375">
        <f t="shared" si="23"/>
        <v>1</v>
      </c>
      <c r="E375">
        <v>38</v>
      </c>
      <c r="F375">
        <v>29</v>
      </c>
      <c r="G375">
        <v>94</v>
      </c>
      <c r="H375">
        <v>77</v>
      </c>
      <c r="I375">
        <f t="shared" si="25"/>
        <v>238</v>
      </c>
      <c r="J375">
        <f t="shared" si="22"/>
        <v>7015</v>
      </c>
    </row>
    <row r="376" spans="1:10" x14ac:dyDescent="0.3">
      <c r="A376" s="80" t="str">
        <f t="shared" si="21"/>
        <v>Jul</v>
      </c>
      <c r="B376" t="s">
        <v>65</v>
      </c>
      <c r="C376" s="38">
        <v>42560</v>
      </c>
      <c r="D376">
        <f t="shared" si="23"/>
        <v>1</v>
      </c>
      <c r="E376">
        <v>72</v>
      </c>
      <c r="F376">
        <v>62</v>
      </c>
      <c r="G376">
        <v>10</v>
      </c>
      <c r="H376">
        <v>43</v>
      </c>
      <c r="I376">
        <f t="shared" si="25"/>
        <v>187</v>
      </c>
      <c r="J376">
        <f t="shared" si="22"/>
        <v>7015</v>
      </c>
    </row>
    <row r="377" spans="1:10" x14ac:dyDescent="0.3">
      <c r="A377" s="80" t="str">
        <f t="shared" si="21"/>
        <v>Jul</v>
      </c>
      <c r="B377" t="s">
        <v>65</v>
      </c>
      <c r="C377" s="38">
        <v>42561</v>
      </c>
      <c r="D377">
        <f t="shared" si="23"/>
        <v>1</v>
      </c>
      <c r="E377">
        <v>89</v>
      </c>
      <c r="F377">
        <v>30</v>
      </c>
      <c r="G377">
        <v>73</v>
      </c>
      <c r="H377">
        <v>15</v>
      </c>
      <c r="I377">
        <f t="shared" si="25"/>
        <v>207</v>
      </c>
      <c r="J377">
        <f t="shared" si="22"/>
        <v>7015</v>
      </c>
    </row>
    <row r="378" spans="1:10" x14ac:dyDescent="0.3">
      <c r="A378" s="80" t="str">
        <f t="shared" si="21"/>
        <v>Jul</v>
      </c>
      <c r="B378" t="s">
        <v>65</v>
      </c>
      <c r="C378" s="38">
        <v>42562</v>
      </c>
      <c r="D378">
        <f t="shared" si="23"/>
        <v>1</v>
      </c>
      <c r="E378">
        <v>75</v>
      </c>
      <c r="F378">
        <v>16</v>
      </c>
      <c r="G378">
        <v>51</v>
      </c>
      <c r="H378">
        <v>14</v>
      </c>
      <c r="I378">
        <f t="shared" si="25"/>
        <v>156</v>
      </c>
      <c r="J378">
        <f t="shared" si="22"/>
        <v>7015</v>
      </c>
    </row>
    <row r="379" spans="1:10" x14ac:dyDescent="0.3">
      <c r="A379" s="80" t="str">
        <f t="shared" si="21"/>
        <v>Jul</v>
      </c>
      <c r="B379" t="s">
        <v>65</v>
      </c>
      <c r="C379" s="38">
        <v>42563</v>
      </c>
      <c r="D379">
        <f t="shared" si="23"/>
        <v>1</v>
      </c>
      <c r="E379">
        <v>12</v>
      </c>
      <c r="F379">
        <v>59</v>
      </c>
      <c r="G379">
        <v>74</v>
      </c>
      <c r="H379">
        <v>39</v>
      </c>
      <c r="I379">
        <f t="shared" si="25"/>
        <v>184</v>
      </c>
      <c r="J379">
        <f t="shared" si="22"/>
        <v>7015</v>
      </c>
    </row>
    <row r="380" spans="1:10" x14ac:dyDescent="0.3">
      <c r="A380" s="80" t="str">
        <f t="shared" si="21"/>
        <v>Jul</v>
      </c>
      <c r="B380" t="s">
        <v>65</v>
      </c>
      <c r="C380" s="38">
        <v>42564</v>
      </c>
      <c r="D380">
        <f t="shared" si="23"/>
        <v>1</v>
      </c>
      <c r="E380">
        <v>25</v>
      </c>
      <c r="F380">
        <v>33</v>
      </c>
      <c r="G380">
        <v>82</v>
      </c>
      <c r="H380">
        <v>90</v>
      </c>
      <c r="I380">
        <f t="shared" si="25"/>
        <v>230</v>
      </c>
      <c r="J380">
        <f t="shared" si="22"/>
        <v>7015</v>
      </c>
    </row>
    <row r="381" spans="1:10" x14ac:dyDescent="0.3">
      <c r="A381" s="80" t="str">
        <f t="shared" si="21"/>
        <v>Jul</v>
      </c>
      <c r="B381" t="s">
        <v>65</v>
      </c>
      <c r="C381" s="38">
        <v>42565</v>
      </c>
      <c r="D381">
        <f t="shared" si="23"/>
        <v>1</v>
      </c>
      <c r="E381">
        <v>75</v>
      </c>
      <c r="F381">
        <v>10</v>
      </c>
      <c r="G381">
        <v>27</v>
      </c>
      <c r="H381">
        <v>37</v>
      </c>
      <c r="I381">
        <f t="shared" si="25"/>
        <v>149</v>
      </c>
      <c r="J381">
        <f t="shared" si="22"/>
        <v>7015</v>
      </c>
    </row>
    <row r="382" spans="1:10" x14ac:dyDescent="0.3">
      <c r="A382" s="80" t="str">
        <f t="shared" si="21"/>
        <v>Jul</v>
      </c>
      <c r="B382" t="s">
        <v>65</v>
      </c>
      <c r="C382" s="38">
        <v>42566</v>
      </c>
      <c r="D382">
        <f t="shared" si="23"/>
        <v>1</v>
      </c>
      <c r="E382">
        <v>44</v>
      </c>
      <c r="F382">
        <v>59</v>
      </c>
      <c r="G382">
        <v>96</v>
      </c>
      <c r="H382">
        <v>16</v>
      </c>
      <c r="I382">
        <f t="shared" si="25"/>
        <v>215</v>
      </c>
      <c r="J382">
        <f t="shared" si="22"/>
        <v>7015</v>
      </c>
    </row>
    <row r="383" spans="1:10" x14ac:dyDescent="0.3">
      <c r="A383" s="80" t="str">
        <f t="shared" si="21"/>
        <v>Jul</v>
      </c>
      <c r="B383" t="s">
        <v>65</v>
      </c>
      <c r="C383" s="38">
        <v>42567</v>
      </c>
      <c r="D383">
        <f t="shared" si="23"/>
        <v>1</v>
      </c>
      <c r="E383">
        <v>98</v>
      </c>
      <c r="F383">
        <v>78</v>
      </c>
      <c r="G383">
        <v>48</v>
      </c>
      <c r="H383">
        <v>35</v>
      </c>
      <c r="I383">
        <f t="shared" si="25"/>
        <v>259</v>
      </c>
      <c r="J383">
        <f t="shared" si="22"/>
        <v>7015</v>
      </c>
    </row>
    <row r="384" spans="1:10" x14ac:dyDescent="0.3">
      <c r="A384" s="80" t="str">
        <f t="shared" si="21"/>
        <v>Jul</v>
      </c>
      <c r="B384" t="s">
        <v>65</v>
      </c>
      <c r="C384" s="38">
        <v>42568</v>
      </c>
      <c r="D384">
        <f t="shared" si="23"/>
        <v>1</v>
      </c>
      <c r="E384">
        <v>82</v>
      </c>
      <c r="F384">
        <v>84</v>
      </c>
      <c r="G384">
        <v>58</v>
      </c>
      <c r="H384">
        <v>98</v>
      </c>
      <c r="I384">
        <f t="shared" si="25"/>
        <v>322</v>
      </c>
      <c r="J384">
        <f t="shared" si="22"/>
        <v>7015</v>
      </c>
    </row>
    <row r="385" spans="1:10" x14ac:dyDescent="0.3">
      <c r="A385" s="80" t="str">
        <f t="shared" si="21"/>
        <v>Jul</v>
      </c>
      <c r="B385" t="s">
        <v>65</v>
      </c>
      <c r="C385" s="38">
        <v>42569</v>
      </c>
      <c r="D385">
        <f t="shared" si="23"/>
        <v>1</v>
      </c>
      <c r="E385">
        <v>32</v>
      </c>
      <c r="F385">
        <v>19</v>
      </c>
      <c r="G385">
        <v>52</v>
      </c>
      <c r="H385">
        <v>30</v>
      </c>
      <c r="I385">
        <f t="shared" si="25"/>
        <v>133</v>
      </c>
      <c r="J385">
        <f t="shared" si="22"/>
        <v>7015</v>
      </c>
    </row>
    <row r="386" spans="1:10" x14ac:dyDescent="0.3">
      <c r="A386" s="80" t="str">
        <f t="shared" si="21"/>
        <v>Jul</v>
      </c>
      <c r="B386" t="s">
        <v>65</v>
      </c>
      <c r="C386" s="38">
        <v>42570</v>
      </c>
      <c r="D386">
        <f t="shared" si="23"/>
        <v>1</v>
      </c>
      <c r="E386">
        <v>76</v>
      </c>
      <c r="F386">
        <v>92</v>
      </c>
      <c r="G386">
        <v>34</v>
      </c>
      <c r="H386">
        <v>100</v>
      </c>
      <c r="I386">
        <f t="shared" si="25"/>
        <v>302</v>
      </c>
      <c r="J386">
        <f t="shared" si="22"/>
        <v>7015</v>
      </c>
    </row>
    <row r="387" spans="1:10" x14ac:dyDescent="0.3">
      <c r="A387" s="80" t="str">
        <f t="shared" ref="A387:A450" si="26">TEXT(C387,"mmm")</f>
        <v>Jul</v>
      </c>
      <c r="B387" t="s">
        <v>65</v>
      </c>
      <c r="C387" s="38">
        <v>42571</v>
      </c>
      <c r="D387">
        <f t="shared" ref="D387:D450" si="27">CHOOSE(MONTH(C387),7,8,9,10,11,12,1,2,3,4,5,6)</f>
        <v>1</v>
      </c>
      <c r="E387">
        <v>35</v>
      </c>
      <c r="F387">
        <v>32</v>
      </c>
      <c r="G387">
        <v>97</v>
      </c>
      <c r="H387">
        <v>100</v>
      </c>
      <c r="I387">
        <f t="shared" si="25"/>
        <v>264</v>
      </c>
      <c r="J387">
        <f t="shared" ref="J387:J450" si="28">SUMIFS($I$3:$I$1462,$B$3:$B$1462,B387,$D$3:$D$1462,D387)</f>
        <v>7015</v>
      </c>
    </row>
    <row r="388" spans="1:10" x14ac:dyDescent="0.3">
      <c r="A388" s="80" t="str">
        <f t="shared" si="26"/>
        <v>Jul</v>
      </c>
      <c r="B388" t="s">
        <v>65</v>
      </c>
      <c r="C388" s="38">
        <v>42572</v>
      </c>
      <c r="D388">
        <f t="shared" si="27"/>
        <v>1</v>
      </c>
      <c r="E388">
        <v>58</v>
      </c>
      <c r="F388">
        <v>92</v>
      </c>
      <c r="G388">
        <v>84</v>
      </c>
      <c r="H388">
        <v>36</v>
      </c>
      <c r="I388">
        <f t="shared" si="25"/>
        <v>270</v>
      </c>
      <c r="J388">
        <f t="shared" si="28"/>
        <v>7015</v>
      </c>
    </row>
    <row r="389" spans="1:10" x14ac:dyDescent="0.3">
      <c r="A389" s="80" t="str">
        <f t="shared" si="26"/>
        <v>Jul</v>
      </c>
      <c r="B389" t="s">
        <v>65</v>
      </c>
      <c r="C389" s="38">
        <v>42573</v>
      </c>
      <c r="D389">
        <f t="shared" si="27"/>
        <v>1</v>
      </c>
      <c r="E389">
        <v>94</v>
      </c>
      <c r="F389">
        <v>90</v>
      </c>
      <c r="G389">
        <v>73</v>
      </c>
      <c r="H389">
        <v>47</v>
      </c>
      <c r="I389">
        <f t="shared" si="25"/>
        <v>304</v>
      </c>
      <c r="J389">
        <f t="shared" si="28"/>
        <v>7015</v>
      </c>
    </row>
    <row r="390" spans="1:10" x14ac:dyDescent="0.3">
      <c r="A390" s="80" t="str">
        <f t="shared" si="26"/>
        <v>Jul</v>
      </c>
      <c r="B390" t="s">
        <v>65</v>
      </c>
      <c r="C390" s="38">
        <v>42574</v>
      </c>
      <c r="D390">
        <f t="shared" si="27"/>
        <v>1</v>
      </c>
      <c r="E390">
        <v>77</v>
      </c>
      <c r="F390">
        <v>97</v>
      </c>
      <c r="G390">
        <v>40</v>
      </c>
      <c r="H390">
        <v>29</v>
      </c>
      <c r="I390">
        <f t="shared" si="25"/>
        <v>243</v>
      </c>
      <c r="J390">
        <f t="shared" si="28"/>
        <v>7015</v>
      </c>
    </row>
    <row r="391" spans="1:10" x14ac:dyDescent="0.3">
      <c r="A391" s="80" t="str">
        <f t="shared" si="26"/>
        <v>Jul</v>
      </c>
      <c r="B391" t="s">
        <v>65</v>
      </c>
      <c r="C391" s="38">
        <v>42575</v>
      </c>
      <c r="D391">
        <f t="shared" si="27"/>
        <v>1</v>
      </c>
      <c r="E391">
        <v>68</v>
      </c>
      <c r="F391">
        <v>74</v>
      </c>
      <c r="G391">
        <v>40</v>
      </c>
      <c r="H391">
        <v>57</v>
      </c>
      <c r="I391">
        <f t="shared" si="25"/>
        <v>239</v>
      </c>
      <c r="J391">
        <f t="shared" si="28"/>
        <v>7015</v>
      </c>
    </row>
    <row r="392" spans="1:10" x14ac:dyDescent="0.3">
      <c r="A392" s="80" t="str">
        <f t="shared" si="26"/>
        <v>Jul</v>
      </c>
      <c r="B392" t="s">
        <v>65</v>
      </c>
      <c r="C392" s="38">
        <v>42576</v>
      </c>
      <c r="D392">
        <f t="shared" si="27"/>
        <v>1</v>
      </c>
      <c r="E392">
        <v>48</v>
      </c>
      <c r="F392">
        <v>59</v>
      </c>
      <c r="G392">
        <v>43</v>
      </c>
      <c r="H392">
        <v>49</v>
      </c>
      <c r="I392">
        <f t="shared" si="25"/>
        <v>199</v>
      </c>
      <c r="J392">
        <f t="shared" si="28"/>
        <v>7015</v>
      </c>
    </row>
    <row r="393" spans="1:10" x14ac:dyDescent="0.3">
      <c r="A393" s="80" t="str">
        <f t="shared" si="26"/>
        <v>Jul</v>
      </c>
      <c r="B393" t="s">
        <v>65</v>
      </c>
      <c r="C393" s="38">
        <v>42577</v>
      </c>
      <c r="D393">
        <f t="shared" si="27"/>
        <v>1</v>
      </c>
      <c r="E393">
        <v>22</v>
      </c>
      <c r="F393">
        <v>20</v>
      </c>
      <c r="G393">
        <v>67</v>
      </c>
      <c r="H393">
        <v>58</v>
      </c>
      <c r="I393">
        <f t="shared" si="25"/>
        <v>167</v>
      </c>
      <c r="J393">
        <f t="shared" si="28"/>
        <v>7015</v>
      </c>
    </row>
    <row r="394" spans="1:10" x14ac:dyDescent="0.3">
      <c r="A394" s="80" t="str">
        <f t="shared" si="26"/>
        <v>Jul</v>
      </c>
      <c r="B394" t="s">
        <v>65</v>
      </c>
      <c r="C394" s="38">
        <v>42578</v>
      </c>
      <c r="D394">
        <f t="shared" si="27"/>
        <v>1</v>
      </c>
      <c r="E394">
        <v>34</v>
      </c>
      <c r="F394">
        <v>21</v>
      </c>
      <c r="G394">
        <v>15</v>
      </c>
      <c r="H394">
        <v>31</v>
      </c>
      <c r="I394">
        <f t="shared" si="25"/>
        <v>101</v>
      </c>
      <c r="J394">
        <f t="shared" si="28"/>
        <v>7015</v>
      </c>
    </row>
    <row r="395" spans="1:10" x14ac:dyDescent="0.3">
      <c r="A395" s="80" t="str">
        <f t="shared" si="26"/>
        <v>Jul</v>
      </c>
      <c r="B395" t="s">
        <v>65</v>
      </c>
      <c r="C395" s="38">
        <v>42579</v>
      </c>
      <c r="D395">
        <f t="shared" si="27"/>
        <v>1</v>
      </c>
      <c r="E395">
        <v>11</v>
      </c>
      <c r="F395">
        <v>60</v>
      </c>
      <c r="G395">
        <v>85</v>
      </c>
      <c r="H395">
        <v>47</v>
      </c>
      <c r="I395">
        <f t="shared" si="25"/>
        <v>203</v>
      </c>
      <c r="J395">
        <f t="shared" si="28"/>
        <v>7015</v>
      </c>
    </row>
    <row r="396" spans="1:10" x14ac:dyDescent="0.3">
      <c r="A396" s="80" t="str">
        <f t="shared" si="26"/>
        <v>Jul</v>
      </c>
      <c r="B396" t="s">
        <v>65</v>
      </c>
      <c r="C396" s="38">
        <v>42580</v>
      </c>
      <c r="D396">
        <f t="shared" si="27"/>
        <v>1</v>
      </c>
      <c r="E396">
        <v>53</v>
      </c>
      <c r="F396">
        <v>75</v>
      </c>
      <c r="G396">
        <v>11</v>
      </c>
      <c r="H396">
        <v>91</v>
      </c>
      <c r="I396">
        <f t="shared" si="25"/>
        <v>230</v>
      </c>
      <c r="J396">
        <f t="shared" si="28"/>
        <v>7015</v>
      </c>
    </row>
    <row r="397" spans="1:10" x14ac:dyDescent="0.3">
      <c r="A397" s="80" t="str">
        <f t="shared" si="26"/>
        <v>Jul</v>
      </c>
      <c r="B397" t="s">
        <v>65</v>
      </c>
      <c r="C397" s="38">
        <v>42581</v>
      </c>
      <c r="D397">
        <f t="shared" si="27"/>
        <v>1</v>
      </c>
      <c r="E397">
        <v>99</v>
      </c>
      <c r="F397">
        <v>25</v>
      </c>
      <c r="G397">
        <v>13</v>
      </c>
      <c r="H397">
        <v>35</v>
      </c>
      <c r="I397">
        <f t="shared" si="25"/>
        <v>172</v>
      </c>
      <c r="J397">
        <f t="shared" si="28"/>
        <v>7015</v>
      </c>
    </row>
    <row r="398" spans="1:10" x14ac:dyDescent="0.3">
      <c r="A398" s="80" t="str">
        <f t="shared" si="26"/>
        <v>Jul</v>
      </c>
      <c r="B398" t="s">
        <v>65</v>
      </c>
      <c r="C398" s="38">
        <v>42582</v>
      </c>
      <c r="D398">
        <f t="shared" si="27"/>
        <v>1</v>
      </c>
      <c r="E398">
        <v>13</v>
      </c>
      <c r="F398">
        <v>74</v>
      </c>
      <c r="G398">
        <v>20</v>
      </c>
      <c r="H398">
        <v>89</v>
      </c>
      <c r="I398">
        <f t="shared" si="25"/>
        <v>196</v>
      </c>
      <c r="J398">
        <f t="shared" si="28"/>
        <v>7015</v>
      </c>
    </row>
    <row r="399" spans="1:10" x14ac:dyDescent="0.3">
      <c r="A399" s="80" t="str">
        <f t="shared" si="26"/>
        <v>Aug</v>
      </c>
      <c r="B399" t="s">
        <v>65</v>
      </c>
      <c r="C399" s="38">
        <v>42583</v>
      </c>
      <c r="D399">
        <f t="shared" si="27"/>
        <v>2</v>
      </c>
      <c r="E399">
        <v>62</v>
      </c>
      <c r="F399">
        <v>61</v>
      </c>
      <c r="G399">
        <v>29</v>
      </c>
      <c r="H399">
        <v>67</v>
      </c>
      <c r="I399">
        <f t="shared" si="25"/>
        <v>219</v>
      </c>
      <c r="J399">
        <f t="shared" si="28"/>
        <v>6474</v>
      </c>
    </row>
    <row r="400" spans="1:10" x14ac:dyDescent="0.3">
      <c r="A400" s="80" t="str">
        <f t="shared" si="26"/>
        <v>Aug</v>
      </c>
      <c r="B400" t="s">
        <v>65</v>
      </c>
      <c r="C400" s="38">
        <v>42584</v>
      </c>
      <c r="D400">
        <f t="shared" si="27"/>
        <v>2</v>
      </c>
      <c r="E400">
        <v>74</v>
      </c>
      <c r="F400">
        <v>93</v>
      </c>
      <c r="G400">
        <v>14</v>
      </c>
      <c r="H400">
        <v>67</v>
      </c>
      <c r="I400">
        <f t="shared" si="25"/>
        <v>248</v>
      </c>
      <c r="J400">
        <f t="shared" si="28"/>
        <v>6474</v>
      </c>
    </row>
    <row r="401" spans="1:10" x14ac:dyDescent="0.3">
      <c r="A401" s="80" t="str">
        <f t="shared" si="26"/>
        <v>Aug</v>
      </c>
      <c r="B401" t="s">
        <v>65</v>
      </c>
      <c r="C401" s="38">
        <v>42585</v>
      </c>
      <c r="D401">
        <f t="shared" si="27"/>
        <v>2</v>
      </c>
      <c r="E401">
        <v>40</v>
      </c>
      <c r="F401">
        <v>24</v>
      </c>
      <c r="G401">
        <v>38</v>
      </c>
      <c r="H401">
        <v>92</v>
      </c>
      <c r="I401">
        <f t="shared" si="25"/>
        <v>194</v>
      </c>
      <c r="J401">
        <f t="shared" si="28"/>
        <v>6474</v>
      </c>
    </row>
    <row r="402" spans="1:10" x14ac:dyDescent="0.3">
      <c r="A402" s="80" t="str">
        <f t="shared" si="26"/>
        <v>Aug</v>
      </c>
      <c r="B402" t="s">
        <v>65</v>
      </c>
      <c r="C402" s="38">
        <v>42586</v>
      </c>
      <c r="D402">
        <f t="shared" si="27"/>
        <v>2</v>
      </c>
      <c r="E402">
        <v>67</v>
      </c>
      <c r="F402">
        <v>75</v>
      </c>
      <c r="G402">
        <v>86</v>
      </c>
      <c r="H402">
        <v>37</v>
      </c>
      <c r="I402">
        <f t="shared" si="25"/>
        <v>265</v>
      </c>
      <c r="J402">
        <f t="shared" si="28"/>
        <v>6474</v>
      </c>
    </row>
    <row r="403" spans="1:10" x14ac:dyDescent="0.3">
      <c r="A403" s="80" t="str">
        <f t="shared" si="26"/>
        <v>Aug</v>
      </c>
      <c r="B403" t="s">
        <v>65</v>
      </c>
      <c r="C403" s="38">
        <v>42587</v>
      </c>
      <c r="D403">
        <f t="shared" si="27"/>
        <v>2</v>
      </c>
      <c r="E403">
        <v>40</v>
      </c>
      <c r="F403">
        <v>16</v>
      </c>
      <c r="G403">
        <v>75</v>
      </c>
      <c r="H403">
        <v>36</v>
      </c>
      <c r="I403">
        <f t="shared" si="25"/>
        <v>167</v>
      </c>
      <c r="J403">
        <f t="shared" si="28"/>
        <v>6474</v>
      </c>
    </row>
    <row r="404" spans="1:10" x14ac:dyDescent="0.3">
      <c r="A404" s="80" t="str">
        <f t="shared" si="26"/>
        <v>Aug</v>
      </c>
      <c r="B404" t="s">
        <v>65</v>
      </c>
      <c r="C404" s="38">
        <v>42588</v>
      </c>
      <c r="D404">
        <f t="shared" si="27"/>
        <v>2</v>
      </c>
      <c r="E404">
        <v>68</v>
      </c>
      <c r="F404">
        <v>79</v>
      </c>
      <c r="G404">
        <v>55</v>
      </c>
      <c r="H404">
        <v>16</v>
      </c>
      <c r="I404">
        <f t="shared" si="25"/>
        <v>218</v>
      </c>
      <c r="J404">
        <f t="shared" si="28"/>
        <v>6474</v>
      </c>
    </row>
    <row r="405" spans="1:10" x14ac:dyDescent="0.3">
      <c r="A405" s="80" t="str">
        <f t="shared" si="26"/>
        <v>Aug</v>
      </c>
      <c r="B405" t="s">
        <v>65</v>
      </c>
      <c r="C405" s="38">
        <v>42589</v>
      </c>
      <c r="D405">
        <f t="shared" si="27"/>
        <v>2</v>
      </c>
      <c r="E405">
        <v>32</v>
      </c>
      <c r="F405">
        <v>96</v>
      </c>
      <c r="G405">
        <v>41</v>
      </c>
      <c r="H405">
        <v>57</v>
      </c>
      <c r="I405">
        <f t="shared" si="25"/>
        <v>226</v>
      </c>
      <c r="J405">
        <f t="shared" si="28"/>
        <v>6474</v>
      </c>
    </row>
    <row r="406" spans="1:10" x14ac:dyDescent="0.3">
      <c r="A406" s="80" t="str">
        <f t="shared" si="26"/>
        <v>Aug</v>
      </c>
      <c r="B406" t="s">
        <v>65</v>
      </c>
      <c r="C406" s="38">
        <v>42590</v>
      </c>
      <c r="D406">
        <f t="shared" si="27"/>
        <v>2</v>
      </c>
      <c r="E406">
        <v>49</v>
      </c>
      <c r="F406">
        <v>67</v>
      </c>
      <c r="G406">
        <v>10</v>
      </c>
      <c r="H406">
        <v>40</v>
      </c>
      <c r="I406">
        <f t="shared" si="25"/>
        <v>166</v>
      </c>
      <c r="J406">
        <f t="shared" si="28"/>
        <v>6474</v>
      </c>
    </row>
    <row r="407" spans="1:10" x14ac:dyDescent="0.3">
      <c r="A407" s="80" t="str">
        <f t="shared" si="26"/>
        <v>Aug</v>
      </c>
      <c r="B407" t="s">
        <v>65</v>
      </c>
      <c r="C407" s="38">
        <v>42591</v>
      </c>
      <c r="D407">
        <f t="shared" si="27"/>
        <v>2</v>
      </c>
      <c r="E407">
        <v>37</v>
      </c>
      <c r="F407">
        <v>20</v>
      </c>
      <c r="G407">
        <v>49</v>
      </c>
      <c r="H407">
        <v>24</v>
      </c>
      <c r="I407">
        <f t="shared" si="25"/>
        <v>130</v>
      </c>
      <c r="J407">
        <f t="shared" si="28"/>
        <v>6474</v>
      </c>
    </row>
    <row r="408" spans="1:10" x14ac:dyDescent="0.3">
      <c r="A408" s="80" t="str">
        <f t="shared" si="26"/>
        <v>Aug</v>
      </c>
      <c r="B408" t="s">
        <v>65</v>
      </c>
      <c r="C408" s="38">
        <v>42592</v>
      </c>
      <c r="D408">
        <f t="shared" si="27"/>
        <v>2</v>
      </c>
      <c r="E408">
        <v>11</v>
      </c>
      <c r="F408">
        <v>75</v>
      </c>
      <c r="G408">
        <v>11</v>
      </c>
      <c r="H408">
        <v>78</v>
      </c>
      <c r="I408">
        <f t="shared" si="25"/>
        <v>175</v>
      </c>
      <c r="J408">
        <f t="shared" si="28"/>
        <v>6474</v>
      </c>
    </row>
    <row r="409" spans="1:10" x14ac:dyDescent="0.3">
      <c r="A409" s="80" t="str">
        <f t="shared" si="26"/>
        <v>Aug</v>
      </c>
      <c r="B409" t="s">
        <v>65</v>
      </c>
      <c r="C409" s="38">
        <v>42593</v>
      </c>
      <c r="D409">
        <f t="shared" si="27"/>
        <v>2</v>
      </c>
      <c r="E409">
        <v>16</v>
      </c>
      <c r="F409">
        <v>59</v>
      </c>
      <c r="G409">
        <v>73</v>
      </c>
      <c r="H409">
        <v>61</v>
      </c>
      <c r="I409">
        <f t="shared" si="25"/>
        <v>209</v>
      </c>
      <c r="J409">
        <f t="shared" si="28"/>
        <v>6474</v>
      </c>
    </row>
    <row r="410" spans="1:10" x14ac:dyDescent="0.3">
      <c r="A410" s="80" t="str">
        <f t="shared" si="26"/>
        <v>Aug</v>
      </c>
      <c r="B410" t="s">
        <v>65</v>
      </c>
      <c r="C410" s="38">
        <v>42594</v>
      </c>
      <c r="D410">
        <f t="shared" si="27"/>
        <v>2</v>
      </c>
      <c r="E410">
        <v>44</v>
      </c>
      <c r="F410">
        <v>86</v>
      </c>
      <c r="G410">
        <v>67</v>
      </c>
      <c r="H410">
        <v>32</v>
      </c>
      <c r="I410">
        <f t="shared" si="25"/>
        <v>229</v>
      </c>
      <c r="J410">
        <f t="shared" si="28"/>
        <v>6474</v>
      </c>
    </row>
    <row r="411" spans="1:10" x14ac:dyDescent="0.3">
      <c r="A411" s="80" t="str">
        <f t="shared" si="26"/>
        <v>Aug</v>
      </c>
      <c r="B411" t="s">
        <v>65</v>
      </c>
      <c r="C411" s="38">
        <v>42595</v>
      </c>
      <c r="D411">
        <f t="shared" si="27"/>
        <v>2</v>
      </c>
      <c r="E411">
        <v>21</v>
      </c>
      <c r="F411">
        <v>89</v>
      </c>
      <c r="G411">
        <v>87</v>
      </c>
      <c r="H411">
        <v>65</v>
      </c>
      <c r="I411">
        <f t="shared" si="25"/>
        <v>262</v>
      </c>
      <c r="J411">
        <f t="shared" si="28"/>
        <v>6474</v>
      </c>
    </row>
    <row r="412" spans="1:10" x14ac:dyDescent="0.3">
      <c r="A412" s="80" t="str">
        <f t="shared" si="26"/>
        <v>Aug</v>
      </c>
      <c r="B412" t="s">
        <v>65</v>
      </c>
      <c r="C412" s="38">
        <v>42596</v>
      </c>
      <c r="D412">
        <f t="shared" si="27"/>
        <v>2</v>
      </c>
      <c r="E412">
        <v>10</v>
      </c>
      <c r="F412">
        <v>28</v>
      </c>
      <c r="G412">
        <v>85</v>
      </c>
      <c r="H412">
        <v>23</v>
      </c>
      <c r="I412">
        <f t="shared" si="25"/>
        <v>146</v>
      </c>
      <c r="J412">
        <f t="shared" si="28"/>
        <v>6474</v>
      </c>
    </row>
    <row r="413" spans="1:10" x14ac:dyDescent="0.3">
      <c r="A413" s="80" t="str">
        <f t="shared" si="26"/>
        <v>Aug</v>
      </c>
      <c r="B413" t="s">
        <v>65</v>
      </c>
      <c r="C413" s="38">
        <v>42597</v>
      </c>
      <c r="D413">
        <f t="shared" si="27"/>
        <v>2</v>
      </c>
      <c r="E413">
        <v>69</v>
      </c>
      <c r="F413">
        <v>18</v>
      </c>
      <c r="G413">
        <v>96</v>
      </c>
      <c r="H413">
        <v>79</v>
      </c>
      <c r="I413">
        <f t="shared" si="25"/>
        <v>262</v>
      </c>
      <c r="J413">
        <f t="shared" si="28"/>
        <v>6474</v>
      </c>
    </row>
    <row r="414" spans="1:10" x14ac:dyDescent="0.3">
      <c r="A414" s="80" t="str">
        <f t="shared" si="26"/>
        <v>Aug</v>
      </c>
      <c r="B414" t="s">
        <v>65</v>
      </c>
      <c r="C414" s="38">
        <v>42598</v>
      </c>
      <c r="D414">
        <f t="shared" si="27"/>
        <v>2</v>
      </c>
      <c r="E414">
        <v>48</v>
      </c>
      <c r="F414">
        <v>77</v>
      </c>
      <c r="G414">
        <v>83</v>
      </c>
      <c r="H414">
        <v>73</v>
      </c>
      <c r="I414">
        <f t="shared" si="25"/>
        <v>281</v>
      </c>
      <c r="J414">
        <f t="shared" si="28"/>
        <v>6474</v>
      </c>
    </row>
    <row r="415" spans="1:10" x14ac:dyDescent="0.3">
      <c r="A415" s="80" t="str">
        <f t="shared" si="26"/>
        <v>Aug</v>
      </c>
      <c r="B415" t="s">
        <v>65</v>
      </c>
      <c r="C415" s="38">
        <v>42599</v>
      </c>
      <c r="D415">
        <f t="shared" si="27"/>
        <v>2</v>
      </c>
      <c r="E415">
        <v>44</v>
      </c>
      <c r="F415">
        <v>24</v>
      </c>
      <c r="G415">
        <v>57</v>
      </c>
      <c r="H415">
        <v>57</v>
      </c>
      <c r="I415">
        <f t="shared" si="25"/>
        <v>182</v>
      </c>
      <c r="J415">
        <f t="shared" si="28"/>
        <v>6474</v>
      </c>
    </row>
    <row r="416" spans="1:10" x14ac:dyDescent="0.3">
      <c r="A416" s="80" t="str">
        <f t="shared" si="26"/>
        <v>Aug</v>
      </c>
      <c r="B416" t="s">
        <v>65</v>
      </c>
      <c r="C416" s="38">
        <v>42600</v>
      </c>
      <c r="D416">
        <f t="shared" si="27"/>
        <v>2</v>
      </c>
      <c r="E416">
        <v>69</v>
      </c>
      <c r="F416">
        <v>10</v>
      </c>
      <c r="G416">
        <v>19</v>
      </c>
      <c r="H416">
        <v>48</v>
      </c>
      <c r="I416">
        <f t="shared" si="25"/>
        <v>146</v>
      </c>
      <c r="J416">
        <f t="shared" si="28"/>
        <v>6474</v>
      </c>
    </row>
    <row r="417" spans="1:10" x14ac:dyDescent="0.3">
      <c r="A417" s="80" t="str">
        <f t="shared" si="26"/>
        <v>Aug</v>
      </c>
      <c r="B417" t="s">
        <v>65</v>
      </c>
      <c r="C417" s="38">
        <v>42601</v>
      </c>
      <c r="D417">
        <f t="shared" si="27"/>
        <v>2</v>
      </c>
      <c r="E417">
        <v>22</v>
      </c>
      <c r="F417">
        <v>98</v>
      </c>
      <c r="G417">
        <v>41</v>
      </c>
      <c r="H417">
        <v>53</v>
      </c>
      <c r="I417">
        <f t="shared" si="25"/>
        <v>214</v>
      </c>
      <c r="J417">
        <f t="shared" si="28"/>
        <v>6474</v>
      </c>
    </row>
    <row r="418" spans="1:10" x14ac:dyDescent="0.3">
      <c r="A418" s="80" t="str">
        <f t="shared" si="26"/>
        <v>Aug</v>
      </c>
      <c r="B418" t="s">
        <v>65</v>
      </c>
      <c r="C418" s="38">
        <v>42602</v>
      </c>
      <c r="D418">
        <f t="shared" si="27"/>
        <v>2</v>
      </c>
      <c r="E418">
        <v>45</v>
      </c>
      <c r="F418">
        <v>68</v>
      </c>
      <c r="G418">
        <v>58</v>
      </c>
      <c r="H418">
        <v>96</v>
      </c>
      <c r="I418">
        <f t="shared" si="25"/>
        <v>267</v>
      </c>
      <c r="J418">
        <f t="shared" si="28"/>
        <v>6474</v>
      </c>
    </row>
    <row r="419" spans="1:10" x14ac:dyDescent="0.3">
      <c r="A419" s="80" t="str">
        <f t="shared" si="26"/>
        <v>Aug</v>
      </c>
      <c r="B419" t="s">
        <v>65</v>
      </c>
      <c r="C419" s="38">
        <v>42603</v>
      </c>
      <c r="D419">
        <f t="shared" si="27"/>
        <v>2</v>
      </c>
      <c r="E419">
        <v>82</v>
      </c>
      <c r="F419">
        <v>27</v>
      </c>
      <c r="G419">
        <v>67</v>
      </c>
      <c r="H419">
        <v>53</v>
      </c>
      <c r="I419">
        <f t="shared" si="25"/>
        <v>229</v>
      </c>
      <c r="J419">
        <f t="shared" si="28"/>
        <v>6474</v>
      </c>
    </row>
    <row r="420" spans="1:10" x14ac:dyDescent="0.3">
      <c r="A420" s="80" t="str">
        <f t="shared" si="26"/>
        <v>Aug</v>
      </c>
      <c r="B420" t="s">
        <v>65</v>
      </c>
      <c r="C420" s="38">
        <v>42604</v>
      </c>
      <c r="D420">
        <f t="shared" si="27"/>
        <v>2</v>
      </c>
      <c r="E420">
        <v>79</v>
      </c>
      <c r="F420">
        <v>15</v>
      </c>
      <c r="G420">
        <v>30</v>
      </c>
      <c r="H420">
        <v>71</v>
      </c>
      <c r="I420">
        <f t="shared" si="25"/>
        <v>195</v>
      </c>
      <c r="J420">
        <f t="shared" si="28"/>
        <v>6474</v>
      </c>
    </row>
    <row r="421" spans="1:10" x14ac:dyDescent="0.3">
      <c r="A421" s="80" t="str">
        <f t="shared" si="26"/>
        <v>Aug</v>
      </c>
      <c r="B421" t="s">
        <v>65</v>
      </c>
      <c r="C421" s="38">
        <v>42605</v>
      </c>
      <c r="D421">
        <f t="shared" si="27"/>
        <v>2</v>
      </c>
      <c r="E421">
        <v>73</v>
      </c>
      <c r="F421">
        <v>78</v>
      </c>
      <c r="G421">
        <v>18</v>
      </c>
      <c r="H421">
        <v>60</v>
      </c>
      <c r="I421">
        <f t="shared" si="25"/>
        <v>229</v>
      </c>
      <c r="J421">
        <f t="shared" si="28"/>
        <v>6474</v>
      </c>
    </row>
    <row r="422" spans="1:10" x14ac:dyDescent="0.3">
      <c r="A422" s="80" t="str">
        <f t="shared" si="26"/>
        <v>Aug</v>
      </c>
      <c r="B422" t="s">
        <v>65</v>
      </c>
      <c r="C422" s="38">
        <v>42606</v>
      </c>
      <c r="D422">
        <f t="shared" si="27"/>
        <v>2</v>
      </c>
      <c r="E422">
        <v>68</v>
      </c>
      <c r="F422">
        <v>57</v>
      </c>
      <c r="G422">
        <v>10</v>
      </c>
      <c r="H422">
        <v>57</v>
      </c>
      <c r="I422">
        <f t="shared" si="25"/>
        <v>192</v>
      </c>
      <c r="J422">
        <f t="shared" si="28"/>
        <v>6474</v>
      </c>
    </row>
    <row r="423" spans="1:10" x14ac:dyDescent="0.3">
      <c r="A423" s="80" t="str">
        <f t="shared" si="26"/>
        <v>Aug</v>
      </c>
      <c r="B423" t="s">
        <v>65</v>
      </c>
      <c r="C423" s="38">
        <v>42607</v>
      </c>
      <c r="D423">
        <f t="shared" si="27"/>
        <v>2</v>
      </c>
      <c r="E423">
        <v>60</v>
      </c>
      <c r="F423">
        <v>56</v>
      </c>
      <c r="G423">
        <v>17</v>
      </c>
      <c r="H423">
        <v>87</v>
      </c>
      <c r="I423">
        <f t="shared" si="25"/>
        <v>220</v>
      </c>
      <c r="J423">
        <f t="shared" si="28"/>
        <v>6474</v>
      </c>
    </row>
    <row r="424" spans="1:10" x14ac:dyDescent="0.3">
      <c r="A424" s="80" t="str">
        <f t="shared" si="26"/>
        <v>Aug</v>
      </c>
      <c r="B424" t="s">
        <v>65</v>
      </c>
      <c r="C424" s="38">
        <v>42608</v>
      </c>
      <c r="D424">
        <f t="shared" si="27"/>
        <v>2</v>
      </c>
      <c r="E424">
        <v>10</v>
      </c>
      <c r="F424">
        <v>65</v>
      </c>
      <c r="G424">
        <v>38</v>
      </c>
      <c r="H424">
        <v>44</v>
      </c>
      <c r="I424">
        <f t="shared" si="25"/>
        <v>157</v>
      </c>
      <c r="J424">
        <f t="shared" si="28"/>
        <v>6474</v>
      </c>
    </row>
    <row r="425" spans="1:10" x14ac:dyDescent="0.3">
      <c r="A425" s="80" t="str">
        <f t="shared" si="26"/>
        <v>Aug</v>
      </c>
      <c r="B425" t="s">
        <v>65</v>
      </c>
      <c r="C425" s="38">
        <v>42609</v>
      </c>
      <c r="D425">
        <f t="shared" si="27"/>
        <v>2</v>
      </c>
      <c r="E425">
        <v>46</v>
      </c>
      <c r="F425">
        <v>60</v>
      </c>
      <c r="G425">
        <v>55</v>
      </c>
      <c r="H425">
        <v>14</v>
      </c>
      <c r="I425">
        <f t="shared" si="25"/>
        <v>175</v>
      </c>
      <c r="J425">
        <f t="shared" si="28"/>
        <v>6474</v>
      </c>
    </row>
    <row r="426" spans="1:10" x14ac:dyDescent="0.3">
      <c r="A426" s="80" t="str">
        <f t="shared" si="26"/>
        <v>Aug</v>
      </c>
      <c r="B426" t="s">
        <v>65</v>
      </c>
      <c r="C426" s="38">
        <v>42610</v>
      </c>
      <c r="D426">
        <f t="shared" si="27"/>
        <v>2</v>
      </c>
      <c r="E426">
        <v>55</v>
      </c>
      <c r="F426">
        <v>20</v>
      </c>
      <c r="G426">
        <v>18</v>
      </c>
      <c r="H426">
        <v>85</v>
      </c>
      <c r="I426">
        <f t="shared" si="25"/>
        <v>178</v>
      </c>
      <c r="J426">
        <f t="shared" si="28"/>
        <v>6474</v>
      </c>
    </row>
    <row r="427" spans="1:10" x14ac:dyDescent="0.3">
      <c r="A427" s="80" t="str">
        <f t="shared" si="26"/>
        <v>Aug</v>
      </c>
      <c r="B427" t="s">
        <v>65</v>
      </c>
      <c r="C427" s="38">
        <v>42611</v>
      </c>
      <c r="D427">
        <f t="shared" si="27"/>
        <v>2</v>
      </c>
      <c r="E427">
        <v>78</v>
      </c>
      <c r="F427">
        <v>59</v>
      </c>
      <c r="G427">
        <v>53</v>
      </c>
      <c r="H427">
        <v>30</v>
      </c>
      <c r="I427">
        <f t="shared" si="25"/>
        <v>220</v>
      </c>
      <c r="J427">
        <f t="shared" si="28"/>
        <v>6474</v>
      </c>
    </row>
    <row r="428" spans="1:10" x14ac:dyDescent="0.3">
      <c r="A428" s="80" t="str">
        <f t="shared" si="26"/>
        <v>Aug</v>
      </c>
      <c r="B428" t="s">
        <v>65</v>
      </c>
      <c r="C428" s="38">
        <v>42612</v>
      </c>
      <c r="D428">
        <f t="shared" si="27"/>
        <v>2</v>
      </c>
      <c r="E428">
        <v>52</v>
      </c>
      <c r="F428">
        <v>47</v>
      </c>
      <c r="G428">
        <v>69</v>
      </c>
      <c r="H428">
        <v>96</v>
      </c>
      <c r="I428">
        <f t="shared" si="25"/>
        <v>264</v>
      </c>
      <c r="J428">
        <f t="shared" si="28"/>
        <v>6474</v>
      </c>
    </row>
    <row r="429" spans="1:10" x14ac:dyDescent="0.3">
      <c r="A429" s="80" t="str">
        <f t="shared" si="26"/>
        <v>Aug</v>
      </c>
      <c r="B429" t="s">
        <v>65</v>
      </c>
      <c r="C429" s="38">
        <v>42613</v>
      </c>
      <c r="D429">
        <f t="shared" si="27"/>
        <v>2</v>
      </c>
      <c r="E429">
        <v>87</v>
      </c>
      <c r="F429">
        <v>25</v>
      </c>
      <c r="G429">
        <v>25</v>
      </c>
      <c r="H429">
        <v>72</v>
      </c>
      <c r="I429">
        <f t="shared" si="25"/>
        <v>209</v>
      </c>
      <c r="J429">
        <f t="shared" si="28"/>
        <v>6474</v>
      </c>
    </row>
    <row r="430" spans="1:10" x14ac:dyDescent="0.3">
      <c r="A430" s="80" t="str">
        <f t="shared" si="26"/>
        <v>Sep</v>
      </c>
      <c r="B430" t="s">
        <v>65</v>
      </c>
      <c r="C430" s="38">
        <v>42614</v>
      </c>
      <c r="D430">
        <f t="shared" si="27"/>
        <v>3</v>
      </c>
      <c r="E430">
        <v>44</v>
      </c>
      <c r="F430">
        <v>58</v>
      </c>
      <c r="G430">
        <v>59</v>
      </c>
      <c r="H430">
        <v>47</v>
      </c>
      <c r="I430">
        <f t="shared" si="25"/>
        <v>208</v>
      </c>
      <c r="J430">
        <f t="shared" si="28"/>
        <v>6228</v>
      </c>
    </row>
    <row r="431" spans="1:10" x14ac:dyDescent="0.3">
      <c r="A431" s="80" t="str">
        <f t="shared" si="26"/>
        <v>Sep</v>
      </c>
      <c r="B431" t="s">
        <v>65</v>
      </c>
      <c r="C431" s="38">
        <v>42615</v>
      </c>
      <c r="D431">
        <f t="shared" si="27"/>
        <v>3</v>
      </c>
      <c r="E431">
        <v>20</v>
      </c>
      <c r="F431">
        <v>75</v>
      </c>
      <c r="G431">
        <v>51</v>
      </c>
      <c r="H431">
        <v>10</v>
      </c>
      <c r="I431">
        <f t="shared" si="25"/>
        <v>156</v>
      </c>
      <c r="J431">
        <f t="shared" si="28"/>
        <v>6228</v>
      </c>
    </row>
    <row r="432" spans="1:10" x14ac:dyDescent="0.3">
      <c r="A432" s="80" t="str">
        <f t="shared" si="26"/>
        <v>Sep</v>
      </c>
      <c r="B432" t="s">
        <v>65</v>
      </c>
      <c r="C432" s="38">
        <v>42616</v>
      </c>
      <c r="D432">
        <f t="shared" si="27"/>
        <v>3</v>
      </c>
      <c r="E432">
        <v>34</v>
      </c>
      <c r="F432">
        <v>83</v>
      </c>
      <c r="G432">
        <v>67</v>
      </c>
      <c r="H432">
        <v>95</v>
      </c>
      <c r="I432">
        <f t="shared" si="25"/>
        <v>279</v>
      </c>
      <c r="J432">
        <f t="shared" si="28"/>
        <v>6228</v>
      </c>
    </row>
    <row r="433" spans="1:10" x14ac:dyDescent="0.3">
      <c r="A433" s="80" t="str">
        <f t="shared" si="26"/>
        <v>Sep</v>
      </c>
      <c r="B433" t="s">
        <v>65</v>
      </c>
      <c r="C433" s="38">
        <v>42617</v>
      </c>
      <c r="D433">
        <f t="shared" si="27"/>
        <v>3</v>
      </c>
      <c r="E433">
        <v>30</v>
      </c>
      <c r="F433">
        <v>17</v>
      </c>
      <c r="G433">
        <v>47</v>
      </c>
      <c r="H433">
        <v>70</v>
      </c>
      <c r="I433">
        <f t="shared" ref="I433:I496" si="29">SUM(E433:H433)</f>
        <v>164</v>
      </c>
      <c r="J433">
        <f t="shared" si="28"/>
        <v>6228</v>
      </c>
    </row>
    <row r="434" spans="1:10" x14ac:dyDescent="0.3">
      <c r="A434" s="80" t="str">
        <f t="shared" si="26"/>
        <v>Sep</v>
      </c>
      <c r="B434" t="s">
        <v>65</v>
      </c>
      <c r="C434" s="38">
        <v>42618</v>
      </c>
      <c r="D434">
        <f t="shared" si="27"/>
        <v>3</v>
      </c>
      <c r="E434">
        <v>36</v>
      </c>
      <c r="F434">
        <v>10</v>
      </c>
      <c r="G434">
        <v>15</v>
      </c>
      <c r="H434">
        <v>22</v>
      </c>
      <c r="I434">
        <f t="shared" si="29"/>
        <v>83</v>
      </c>
      <c r="J434">
        <f t="shared" si="28"/>
        <v>6228</v>
      </c>
    </row>
    <row r="435" spans="1:10" x14ac:dyDescent="0.3">
      <c r="A435" s="80" t="str">
        <f t="shared" si="26"/>
        <v>Sep</v>
      </c>
      <c r="B435" t="s">
        <v>65</v>
      </c>
      <c r="C435" s="38">
        <v>42619</v>
      </c>
      <c r="D435">
        <f t="shared" si="27"/>
        <v>3</v>
      </c>
      <c r="E435">
        <v>35</v>
      </c>
      <c r="F435">
        <v>20</v>
      </c>
      <c r="G435">
        <v>27</v>
      </c>
      <c r="H435">
        <v>51</v>
      </c>
      <c r="I435">
        <f t="shared" si="29"/>
        <v>133</v>
      </c>
      <c r="J435">
        <f t="shared" si="28"/>
        <v>6228</v>
      </c>
    </row>
    <row r="436" spans="1:10" x14ac:dyDescent="0.3">
      <c r="A436" s="80" t="str">
        <f t="shared" si="26"/>
        <v>Sep</v>
      </c>
      <c r="B436" t="s">
        <v>65</v>
      </c>
      <c r="C436" s="38">
        <v>42620</v>
      </c>
      <c r="D436">
        <f t="shared" si="27"/>
        <v>3</v>
      </c>
      <c r="E436">
        <v>69</v>
      </c>
      <c r="F436">
        <v>23</v>
      </c>
      <c r="G436">
        <v>40</v>
      </c>
      <c r="H436">
        <v>51</v>
      </c>
      <c r="I436">
        <f t="shared" si="29"/>
        <v>183</v>
      </c>
      <c r="J436">
        <f t="shared" si="28"/>
        <v>6228</v>
      </c>
    </row>
    <row r="437" spans="1:10" x14ac:dyDescent="0.3">
      <c r="A437" s="80" t="str">
        <f t="shared" si="26"/>
        <v>Sep</v>
      </c>
      <c r="B437" t="s">
        <v>65</v>
      </c>
      <c r="C437" s="38">
        <v>42621</v>
      </c>
      <c r="D437">
        <f t="shared" si="27"/>
        <v>3</v>
      </c>
      <c r="E437">
        <v>35</v>
      </c>
      <c r="F437">
        <v>19</v>
      </c>
      <c r="G437">
        <v>100</v>
      </c>
      <c r="H437">
        <v>14</v>
      </c>
      <c r="I437">
        <f t="shared" si="29"/>
        <v>168</v>
      </c>
      <c r="J437">
        <f t="shared" si="28"/>
        <v>6228</v>
      </c>
    </row>
    <row r="438" spans="1:10" x14ac:dyDescent="0.3">
      <c r="A438" s="80" t="str">
        <f t="shared" si="26"/>
        <v>Sep</v>
      </c>
      <c r="B438" t="s">
        <v>65</v>
      </c>
      <c r="C438" s="38">
        <v>42622</v>
      </c>
      <c r="D438">
        <f t="shared" si="27"/>
        <v>3</v>
      </c>
      <c r="E438">
        <v>37</v>
      </c>
      <c r="F438">
        <v>42</v>
      </c>
      <c r="G438">
        <v>64</v>
      </c>
      <c r="H438">
        <v>65</v>
      </c>
      <c r="I438">
        <f t="shared" si="29"/>
        <v>208</v>
      </c>
      <c r="J438">
        <f t="shared" si="28"/>
        <v>6228</v>
      </c>
    </row>
    <row r="439" spans="1:10" x14ac:dyDescent="0.3">
      <c r="A439" s="80" t="str">
        <f t="shared" si="26"/>
        <v>Sep</v>
      </c>
      <c r="B439" t="s">
        <v>65</v>
      </c>
      <c r="C439" s="38">
        <v>42623</v>
      </c>
      <c r="D439">
        <f t="shared" si="27"/>
        <v>3</v>
      </c>
      <c r="E439">
        <v>26</v>
      </c>
      <c r="F439">
        <v>25</v>
      </c>
      <c r="G439">
        <v>81</v>
      </c>
      <c r="H439">
        <v>98</v>
      </c>
      <c r="I439">
        <f t="shared" si="29"/>
        <v>230</v>
      </c>
      <c r="J439">
        <f t="shared" si="28"/>
        <v>6228</v>
      </c>
    </row>
    <row r="440" spans="1:10" x14ac:dyDescent="0.3">
      <c r="A440" s="80" t="str">
        <f t="shared" si="26"/>
        <v>Sep</v>
      </c>
      <c r="B440" t="s">
        <v>65</v>
      </c>
      <c r="C440" s="38">
        <v>42624</v>
      </c>
      <c r="D440">
        <f t="shared" si="27"/>
        <v>3</v>
      </c>
      <c r="E440">
        <v>21</v>
      </c>
      <c r="F440">
        <v>62</v>
      </c>
      <c r="G440">
        <v>42</v>
      </c>
      <c r="H440">
        <v>30</v>
      </c>
      <c r="I440">
        <f t="shared" si="29"/>
        <v>155</v>
      </c>
      <c r="J440">
        <f t="shared" si="28"/>
        <v>6228</v>
      </c>
    </row>
    <row r="441" spans="1:10" x14ac:dyDescent="0.3">
      <c r="A441" s="80" t="str">
        <f t="shared" si="26"/>
        <v>Sep</v>
      </c>
      <c r="B441" t="s">
        <v>65</v>
      </c>
      <c r="C441" s="38">
        <v>42625</v>
      </c>
      <c r="D441">
        <f t="shared" si="27"/>
        <v>3</v>
      </c>
      <c r="E441">
        <v>28</v>
      </c>
      <c r="F441">
        <v>68</v>
      </c>
      <c r="G441">
        <v>25</v>
      </c>
      <c r="H441">
        <v>62</v>
      </c>
      <c r="I441">
        <f t="shared" si="29"/>
        <v>183</v>
      </c>
      <c r="J441">
        <f t="shared" si="28"/>
        <v>6228</v>
      </c>
    </row>
    <row r="442" spans="1:10" x14ac:dyDescent="0.3">
      <c r="A442" s="80" t="str">
        <f t="shared" si="26"/>
        <v>Sep</v>
      </c>
      <c r="B442" t="s">
        <v>65</v>
      </c>
      <c r="C442" s="38">
        <v>42626</v>
      </c>
      <c r="D442">
        <f t="shared" si="27"/>
        <v>3</v>
      </c>
      <c r="E442">
        <v>40</v>
      </c>
      <c r="F442">
        <v>24</v>
      </c>
      <c r="G442">
        <v>49</v>
      </c>
      <c r="H442">
        <v>53</v>
      </c>
      <c r="I442">
        <f t="shared" si="29"/>
        <v>166</v>
      </c>
      <c r="J442">
        <f t="shared" si="28"/>
        <v>6228</v>
      </c>
    </row>
    <row r="443" spans="1:10" x14ac:dyDescent="0.3">
      <c r="A443" s="80" t="str">
        <f t="shared" si="26"/>
        <v>Sep</v>
      </c>
      <c r="B443" t="s">
        <v>65</v>
      </c>
      <c r="C443" s="38">
        <v>42627</v>
      </c>
      <c r="D443">
        <f t="shared" si="27"/>
        <v>3</v>
      </c>
      <c r="E443">
        <v>59</v>
      </c>
      <c r="F443">
        <v>33</v>
      </c>
      <c r="G443">
        <v>58</v>
      </c>
      <c r="H443">
        <v>62</v>
      </c>
      <c r="I443">
        <f t="shared" si="29"/>
        <v>212</v>
      </c>
      <c r="J443">
        <f t="shared" si="28"/>
        <v>6228</v>
      </c>
    </row>
    <row r="444" spans="1:10" x14ac:dyDescent="0.3">
      <c r="A444" s="80" t="str">
        <f t="shared" si="26"/>
        <v>Sep</v>
      </c>
      <c r="B444" t="s">
        <v>65</v>
      </c>
      <c r="C444" s="38">
        <v>42628</v>
      </c>
      <c r="D444">
        <f t="shared" si="27"/>
        <v>3</v>
      </c>
      <c r="E444">
        <v>83</v>
      </c>
      <c r="F444">
        <v>83</v>
      </c>
      <c r="G444">
        <v>68</v>
      </c>
      <c r="H444">
        <v>62</v>
      </c>
      <c r="I444">
        <f t="shared" si="29"/>
        <v>296</v>
      </c>
      <c r="J444">
        <f t="shared" si="28"/>
        <v>6228</v>
      </c>
    </row>
    <row r="445" spans="1:10" x14ac:dyDescent="0.3">
      <c r="A445" s="80" t="str">
        <f t="shared" si="26"/>
        <v>Sep</v>
      </c>
      <c r="B445" t="s">
        <v>65</v>
      </c>
      <c r="C445" s="38">
        <v>42629</v>
      </c>
      <c r="D445">
        <f t="shared" si="27"/>
        <v>3</v>
      </c>
      <c r="E445">
        <v>33</v>
      </c>
      <c r="F445">
        <v>72</v>
      </c>
      <c r="G445">
        <v>72</v>
      </c>
      <c r="H445">
        <v>48</v>
      </c>
      <c r="I445">
        <f t="shared" si="29"/>
        <v>225</v>
      </c>
      <c r="J445">
        <f t="shared" si="28"/>
        <v>6228</v>
      </c>
    </row>
    <row r="446" spans="1:10" x14ac:dyDescent="0.3">
      <c r="A446" s="80" t="str">
        <f t="shared" si="26"/>
        <v>Sep</v>
      </c>
      <c r="B446" t="s">
        <v>65</v>
      </c>
      <c r="C446" s="38">
        <v>42630</v>
      </c>
      <c r="D446">
        <f t="shared" si="27"/>
        <v>3</v>
      </c>
      <c r="E446">
        <v>85</v>
      </c>
      <c r="F446">
        <v>100</v>
      </c>
      <c r="G446">
        <v>60</v>
      </c>
      <c r="H446">
        <v>78</v>
      </c>
      <c r="I446">
        <f t="shared" si="29"/>
        <v>323</v>
      </c>
      <c r="J446">
        <f t="shared" si="28"/>
        <v>6228</v>
      </c>
    </row>
    <row r="447" spans="1:10" x14ac:dyDescent="0.3">
      <c r="A447" s="80" t="str">
        <f t="shared" si="26"/>
        <v>Sep</v>
      </c>
      <c r="B447" t="s">
        <v>65</v>
      </c>
      <c r="C447" s="38">
        <v>42631</v>
      </c>
      <c r="D447">
        <f t="shared" si="27"/>
        <v>3</v>
      </c>
      <c r="E447">
        <v>69</v>
      </c>
      <c r="F447">
        <v>43</v>
      </c>
      <c r="G447">
        <v>52</v>
      </c>
      <c r="H447">
        <v>26</v>
      </c>
      <c r="I447">
        <f t="shared" si="29"/>
        <v>190</v>
      </c>
      <c r="J447">
        <f t="shared" si="28"/>
        <v>6228</v>
      </c>
    </row>
    <row r="448" spans="1:10" x14ac:dyDescent="0.3">
      <c r="A448" s="80" t="str">
        <f t="shared" si="26"/>
        <v>Sep</v>
      </c>
      <c r="B448" t="s">
        <v>65</v>
      </c>
      <c r="C448" s="38">
        <v>42632</v>
      </c>
      <c r="D448">
        <f t="shared" si="27"/>
        <v>3</v>
      </c>
      <c r="E448">
        <v>87</v>
      </c>
      <c r="F448">
        <v>22</v>
      </c>
      <c r="G448">
        <v>27</v>
      </c>
      <c r="H448">
        <v>20</v>
      </c>
      <c r="I448">
        <f t="shared" si="29"/>
        <v>156</v>
      </c>
      <c r="J448">
        <f t="shared" si="28"/>
        <v>6228</v>
      </c>
    </row>
    <row r="449" spans="1:10" x14ac:dyDescent="0.3">
      <c r="A449" s="80" t="str">
        <f t="shared" si="26"/>
        <v>Sep</v>
      </c>
      <c r="B449" t="s">
        <v>65</v>
      </c>
      <c r="C449" s="38">
        <v>42633</v>
      </c>
      <c r="D449">
        <f t="shared" si="27"/>
        <v>3</v>
      </c>
      <c r="E449">
        <v>48</v>
      </c>
      <c r="F449">
        <v>87</v>
      </c>
      <c r="G449">
        <v>65</v>
      </c>
      <c r="H449">
        <v>30</v>
      </c>
      <c r="I449">
        <f t="shared" si="29"/>
        <v>230</v>
      </c>
      <c r="J449">
        <f t="shared" si="28"/>
        <v>6228</v>
      </c>
    </row>
    <row r="450" spans="1:10" x14ac:dyDescent="0.3">
      <c r="A450" s="80" t="str">
        <f t="shared" si="26"/>
        <v>Sep</v>
      </c>
      <c r="B450" t="s">
        <v>65</v>
      </c>
      <c r="C450" s="38">
        <v>42634</v>
      </c>
      <c r="D450">
        <f t="shared" si="27"/>
        <v>3</v>
      </c>
      <c r="E450">
        <v>20</v>
      </c>
      <c r="F450">
        <v>96</v>
      </c>
      <c r="G450">
        <v>86</v>
      </c>
      <c r="H450">
        <v>32</v>
      </c>
      <c r="I450">
        <f t="shared" si="29"/>
        <v>234</v>
      </c>
      <c r="J450">
        <f t="shared" si="28"/>
        <v>6228</v>
      </c>
    </row>
    <row r="451" spans="1:10" x14ac:dyDescent="0.3">
      <c r="A451" s="80" t="str">
        <f t="shared" ref="A451:A514" si="30">TEXT(C451,"mmm")</f>
        <v>Sep</v>
      </c>
      <c r="B451" t="s">
        <v>65</v>
      </c>
      <c r="C451" s="38">
        <v>42635</v>
      </c>
      <c r="D451">
        <f t="shared" ref="D451:D514" si="31">CHOOSE(MONTH(C451),7,8,9,10,11,12,1,2,3,4,5,6)</f>
        <v>3</v>
      </c>
      <c r="E451">
        <v>36</v>
      </c>
      <c r="F451">
        <v>87</v>
      </c>
      <c r="G451">
        <v>82</v>
      </c>
      <c r="H451">
        <v>19</v>
      </c>
      <c r="I451">
        <f t="shared" si="29"/>
        <v>224</v>
      </c>
      <c r="J451">
        <f t="shared" ref="J451:J514" si="32">SUMIFS($I$3:$I$1462,$B$3:$B$1462,B451,$D$3:$D$1462,D451)</f>
        <v>6228</v>
      </c>
    </row>
    <row r="452" spans="1:10" x14ac:dyDescent="0.3">
      <c r="A452" s="80" t="str">
        <f t="shared" si="30"/>
        <v>Sep</v>
      </c>
      <c r="B452" t="s">
        <v>65</v>
      </c>
      <c r="C452" s="38">
        <v>42636</v>
      </c>
      <c r="D452">
        <f t="shared" si="31"/>
        <v>3</v>
      </c>
      <c r="E452">
        <v>77</v>
      </c>
      <c r="F452">
        <v>61</v>
      </c>
      <c r="G452">
        <v>96</v>
      </c>
      <c r="H452">
        <v>57</v>
      </c>
      <c r="I452">
        <f t="shared" si="29"/>
        <v>291</v>
      </c>
      <c r="J452">
        <f t="shared" si="32"/>
        <v>6228</v>
      </c>
    </row>
    <row r="453" spans="1:10" x14ac:dyDescent="0.3">
      <c r="A453" s="80" t="str">
        <f t="shared" si="30"/>
        <v>Sep</v>
      </c>
      <c r="B453" t="s">
        <v>65</v>
      </c>
      <c r="C453" s="38">
        <v>42637</v>
      </c>
      <c r="D453">
        <f t="shared" si="31"/>
        <v>3</v>
      </c>
      <c r="E453">
        <v>85</v>
      </c>
      <c r="F453">
        <v>19</v>
      </c>
      <c r="G453">
        <v>26</v>
      </c>
      <c r="H453">
        <v>53</v>
      </c>
      <c r="I453">
        <f t="shared" si="29"/>
        <v>183</v>
      </c>
      <c r="J453">
        <f t="shared" si="32"/>
        <v>6228</v>
      </c>
    </row>
    <row r="454" spans="1:10" x14ac:dyDescent="0.3">
      <c r="A454" s="80" t="str">
        <f t="shared" si="30"/>
        <v>Sep</v>
      </c>
      <c r="B454" t="s">
        <v>65</v>
      </c>
      <c r="C454" s="38">
        <v>42638</v>
      </c>
      <c r="D454">
        <f t="shared" si="31"/>
        <v>3</v>
      </c>
      <c r="E454">
        <v>69</v>
      </c>
      <c r="F454">
        <v>62</v>
      </c>
      <c r="G454">
        <v>36</v>
      </c>
      <c r="H454">
        <v>46</v>
      </c>
      <c r="I454">
        <f t="shared" si="29"/>
        <v>213</v>
      </c>
      <c r="J454">
        <f t="shared" si="32"/>
        <v>6228</v>
      </c>
    </row>
    <row r="455" spans="1:10" x14ac:dyDescent="0.3">
      <c r="A455" s="80" t="str">
        <f t="shared" si="30"/>
        <v>Sep</v>
      </c>
      <c r="B455" t="s">
        <v>65</v>
      </c>
      <c r="C455" s="38">
        <v>42639</v>
      </c>
      <c r="D455">
        <f t="shared" si="31"/>
        <v>3</v>
      </c>
      <c r="E455">
        <v>50</v>
      </c>
      <c r="F455">
        <v>70</v>
      </c>
      <c r="G455">
        <v>88</v>
      </c>
      <c r="H455">
        <v>95</v>
      </c>
      <c r="I455">
        <f t="shared" si="29"/>
        <v>303</v>
      </c>
      <c r="J455">
        <f t="shared" si="32"/>
        <v>6228</v>
      </c>
    </row>
    <row r="456" spans="1:10" x14ac:dyDescent="0.3">
      <c r="A456" s="80" t="str">
        <f t="shared" si="30"/>
        <v>Sep</v>
      </c>
      <c r="B456" t="s">
        <v>65</v>
      </c>
      <c r="C456" s="38">
        <v>42640</v>
      </c>
      <c r="D456">
        <f t="shared" si="31"/>
        <v>3</v>
      </c>
      <c r="E456">
        <v>55</v>
      </c>
      <c r="F456">
        <v>14</v>
      </c>
      <c r="G456">
        <v>51</v>
      </c>
      <c r="H456">
        <v>58</v>
      </c>
      <c r="I456">
        <f t="shared" si="29"/>
        <v>178</v>
      </c>
      <c r="J456">
        <f t="shared" si="32"/>
        <v>6228</v>
      </c>
    </row>
    <row r="457" spans="1:10" x14ac:dyDescent="0.3">
      <c r="A457" s="80" t="str">
        <f t="shared" si="30"/>
        <v>Sep</v>
      </c>
      <c r="B457" t="s">
        <v>65</v>
      </c>
      <c r="C457" s="38">
        <v>42641</v>
      </c>
      <c r="D457">
        <f t="shared" si="31"/>
        <v>3</v>
      </c>
      <c r="E457">
        <v>14</v>
      </c>
      <c r="F457">
        <v>21</v>
      </c>
      <c r="G457">
        <v>71</v>
      </c>
      <c r="H457">
        <v>81</v>
      </c>
      <c r="I457">
        <f t="shared" si="29"/>
        <v>187</v>
      </c>
      <c r="J457">
        <f t="shared" si="32"/>
        <v>6228</v>
      </c>
    </row>
    <row r="458" spans="1:10" x14ac:dyDescent="0.3">
      <c r="A458" s="80" t="str">
        <f t="shared" si="30"/>
        <v>Sep</v>
      </c>
      <c r="B458" t="s">
        <v>65</v>
      </c>
      <c r="C458" s="38">
        <v>42642</v>
      </c>
      <c r="D458">
        <f t="shared" si="31"/>
        <v>3</v>
      </c>
      <c r="E458">
        <v>76</v>
      </c>
      <c r="F458">
        <v>94</v>
      </c>
      <c r="G458">
        <v>19</v>
      </c>
      <c r="H458">
        <v>11</v>
      </c>
      <c r="I458">
        <f t="shared" si="29"/>
        <v>200</v>
      </c>
      <c r="J458">
        <f t="shared" si="32"/>
        <v>6228</v>
      </c>
    </row>
    <row r="459" spans="1:10" x14ac:dyDescent="0.3">
      <c r="A459" s="80" t="str">
        <f t="shared" si="30"/>
        <v>Sep</v>
      </c>
      <c r="B459" t="s">
        <v>65</v>
      </c>
      <c r="C459" s="38">
        <v>42643</v>
      </c>
      <c r="D459">
        <f t="shared" si="31"/>
        <v>3</v>
      </c>
      <c r="E459">
        <v>82</v>
      </c>
      <c r="F459">
        <v>55</v>
      </c>
      <c r="G459">
        <v>31</v>
      </c>
      <c r="H459">
        <v>99</v>
      </c>
      <c r="I459">
        <f t="shared" si="29"/>
        <v>267</v>
      </c>
      <c r="J459">
        <f t="shared" si="32"/>
        <v>6228</v>
      </c>
    </row>
    <row r="460" spans="1:10" x14ac:dyDescent="0.3">
      <c r="A460" s="80" t="str">
        <f t="shared" si="30"/>
        <v>Oct</v>
      </c>
      <c r="B460" t="s">
        <v>65</v>
      </c>
      <c r="C460" s="38">
        <v>42644</v>
      </c>
      <c r="D460">
        <f t="shared" si="31"/>
        <v>4</v>
      </c>
      <c r="E460">
        <v>58</v>
      </c>
      <c r="F460">
        <v>79</v>
      </c>
      <c r="G460">
        <v>91</v>
      </c>
      <c r="H460">
        <v>62</v>
      </c>
      <c r="I460">
        <f t="shared" si="29"/>
        <v>290</v>
      </c>
      <c r="J460">
        <f t="shared" si="32"/>
        <v>7014</v>
      </c>
    </row>
    <row r="461" spans="1:10" x14ac:dyDescent="0.3">
      <c r="A461" s="80" t="str">
        <f t="shared" si="30"/>
        <v>Oct</v>
      </c>
      <c r="B461" t="s">
        <v>65</v>
      </c>
      <c r="C461" s="38">
        <v>42645</v>
      </c>
      <c r="D461">
        <f t="shared" si="31"/>
        <v>4</v>
      </c>
      <c r="E461">
        <v>75</v>
      </c>
      <c r="F461">
        <v>57</v>
      </c>
      <c r="G461">
        <v>70</v>
      </c>
      <c r="H461">
        <v>31</v>
      </c>
      <c r="I461">
        <f t="shared" si="29"/>
        <v>233</v>
      </c>
      <c r="J461">
        <f t="shared" si="32"/>
        <v>7014</v>
      </c>
    </row>
    <row r="462" spans="1:10" x14ac:dyDescent="0.3">
      <c r="A462" s="80" t="str">
        <f t="shared" si="30"/>
        <v>Oct</v>
      </c>
      <c r="B462" t="s">
        <v>65</v>
      </c>
      <c r="C462" s="38">
        <v>42646</v>
      </c>
      <c r="D462">
        <f t="shared" si="31"/>
        <v>4</v>
      </c>
      <c r="E462">
        <v>76</v>
      </c>
      <c r="F462">
        <v>21</v>
      </c>
      <c r="G462">
        <v>84</v>
      </c>
      <c r="H462">
        <v>62</v>
      </c>
      <c r="I462">
        <f t="shared" si="29"/>
        <v>243</v>
      </c>
      <c r="J462">
        <f t="shared" si="32"/>
        <v>7014</v>
      </c>
    </row>
    <row r="463" spans="1:10" x14ac:dyDescent="0.3">
      <c r="A463" s="80" t="str">
        <f t="shared" si="30"/>
        <v>Oct</v>
      </c>
      <c r="B463" t="s">
        <v>65</v>
      </c>
      <c r="C463" s="38">
        <v>42647</v>
      </c>
      <c r="D463">
        <f t="shared" si="31"/>
        <v>4</v>
      </c>
      <c r="E463">
        <v>85</v>
      </c>
      <c r="F463">
        <v>62</v>
      </c>
      <c r="G463">
        <v>88</v>
      </c>
      <c r="H463">
        <v>49</v>
      </c>
      <c r="I463">
        <f t="shared" si="29"/>
        <v>284</v>
      </c>
      <c r="J463">
        <f t="shared" si="32"/>
        <v>7014</v>
      </c>
    </row>
    <row r="464" spans="1:10" x14ac:dyDescent="0.3">
      <c r="A464" s="80" t="str">
        <f t="shared" si="30"/>
        <v>Oct</v>
      </c>
      <c r="B464" t="s">
        <v>65</v>
      </c>
      <c r="C464" s="38">
        <v>42648</v>
      </c>
      <c r="D464">
        <f t="shared" si="31"/>
        <v>4</v>
      </c>
      <c r="E464">
        <v>94</v>
      </c>
      <c r="F464">
        <v>54</v>
      </c>
      <c r="G464">
        <v>95</v>
      </c>
      <c r="H464">
        <v>12</v>
      </c>
      <c r="I464">
        <f t="shared" si="29"/>
        <v>255</v>
      </c>
      <c r="J464">
        <f t="shared" si="32"/>
        <v>7014</v>
      </c>
    </row>
    <row r="465" spans="1:10" x14ac:dyDescent="0.3">
      <c r="A465" s="80" t="str">
        <f t="shared" si="30"/>
        <v>Oct</v>
      </c>
      <c r="B465" t="s">
        <v>65</v>
      </c>
      <c r="C465" s="38">
        <v>42649</v>
      </c>
      <c r="D465">
        <f t="shared" si="31"/>
        <v>4</v>
      </c>
      <c r="E465">
        <v>10</v>
      </c>
      <c r="F465">
        <v>54</v>
      </c>
      <c r="G465">
        <v>78</v>
      </c>
      <c r="H465">
        <v>24</v>
      </c>
      <c r="I465">
        <f t="shared" si="29"/>
        <v>166</v>
      </c>
      <c r="J465">
        <f t="shared" si="32"/>
        <v>7014</v>
      </c>
    </row>
    <row r="466" spans="1:10" x14ac:dyDescent="0.3">
      <c r="A466" s="80" t="str">
        <f t="shared" si="30"/>
        <v>Oct</v>
      </c>
      <c r="B466" t="s">
        <v>65</v>
      </c>
      <c r="C466" s="38">
        <v>42650</v>
      </c>
      <c r="D466">
        <f t="shared" si="31"/>
        <v>4</v>
      </c>
      <c r="E466">
        <v>44</v>
      </c>
      <c r="F466">
        <v>95</v>
      </c>
      <c r="G466">
        <v>27</v>
      </c>
      <c r="H466">
        <v>24</v>
      </c>
      <c r="I466">
        <f t="shared" si="29"/>
        <v>190</v>
      </c>
      <c r="J466">
        <f t="shared" si="32"/>
        <v>7014</v>
      </c>
    </row>
    <row r="467" spans="1:10" x14ac:dyDescent="0.3">
      <c r="A467" s="80" t="str">
        <f t="shared" si="30"/>
        <v>Oct</v>
      </c>
      <c r="B467" t="s">
        <v>65</v>
      </c>
      <c r="C467" s="38">
        <v>42651</v>
      </c>
      <c r="D467">
        <f t="shared" si="31"/>
        <v>4</v>
      </c>
      <c r="E467">
        <v>16</v>
      </c>
      <c r="F467">
        <v>39</v>
      </c>
      <c r="G467">
        <v>95</v>
      </c>
      <c r="H467">
        <v>23</v>
      </c>
      <c r="I467">
        <f t="shared" si="29"/>
        <v>173</v>
      </c>
      <c r="J467">
        <f t="shared" si="32"/>
        <v>7014</v>
      </c>
    </row>
    <row r="468" spans="1:10" x14ac:dyDescent="0.3">
      <c r="A468" s="80" t="str">
        <f t="shared" si="30"/>
        <v>Oct</v>
      </c>
      <c r="B468" t="s">
        <v>65</v>
      </c>
      <c r="C468" s="38">
        <v>42652</v>
      </c>
      <c r="D468">
        <f t="shared" si="31"/>
        <v>4</v>
      </c>
      <c r="E468">
        <v>23</v>
      </c>
      <c r="F468">
        <v>95</v>
      </c>
      <c r="G468">
        <v>95</v>
      </c>
      <c r="H468">
        <v>70</v>
      </c>
      <c r="I468">
        <f t="shared" si="29"/>
        <v>283</v>
      </c>
      <c r="J468">
        <f t="shared" si="32"/>
        <v>7014</v>
      </c>
    </row>
    <row r="469" spans="1:10" x14ac:dyDescent="0.3">
      <c r="A469" s="80" t="str">
        <f t="shared" si="30"/>
        <v>Oct</v>
      </c>
      <c r="B469" t="s">
        <v>65</v>
      </c>
      <c r="C469" s="38">
        <v>42653</v>
      </c>
      <c r="D469">
        <f t="shared" si="31"/>
        <v>4</v>
      </c>
      <c r="E469">
        <v>33</v>
      </c>
      <c r="F469">
        <v>54</v>
      </c>
      <c r="G469">
        <v>49</v>
      </c>
      <c r="H469">
        <v>96</v>
      </c>
      <c r="I469">
        <f t="shared" si="29"/>
        <v>232</v>
      </c>
      <c r="J469">
        <f t="shared" si="32"/>
        <v>7014</v>
      </c>
    </row>
    <row r="470" spans="1:10" x14ac:dyDescent="0.3">
      <c r="A470" s="80" t="str">
        <f t="shared" si="30"/>
        <v>Oct</v>
      </c>
      <c r="B470" t="s">
        <v>65</v>
      </c>
      <c r="C470" s="38">
        <v>42654</v>
      </c>
      <c r="D470">
        <f t="shared" si="31"/>
        <v>4</v>
      </c>
      <c r="E470">
        <v>18</v>
      </c>
      <c r="F470">
        <v>80</v>
      </c>
      <c r="G470">
        <v>85</v>
      </c>
      <c r="H470">
        <v>10</v>
      </c>
      <c r="I470">
        <f t="shared" si="29"/>
        <v>193</v>
      </c>
      <c r="J470">
        <f t="shared" si="32"/>
        <v>7014</v>
      </c>
    </row>
    <row r="471" spans="1:10" x14ac:dyDescent="0.3">
      <c r="A471" s="80" t="str">
        <f t="shared" si="30"/>
        <v>Oct</v>
      </c>
      <c r="B471" t="s">
        <v>65</v>
      </c>
      <c r="C471" s="38">
        <v>42655</v>
      </c>
      <c r="D471">
        <f t="shared" si="31"/>
        <v>4</v>
      </c>
      <c r="E471">
        <v>73</v>
      </c>
      <c r="F471">
        <v>31</v>
      </c>
      <c r="G471">
        <v>96</v>
      </c>
      <c r="H471">
        <v>77</v>
      </c>
      <c r="I471">
        <f t="shared" si="29"/>
        <v>277</v>
      </c>
      <c r="J471">
        <f t="shared" si="32"/>
        <v>7014</v>
      </c>
    </row>
    <row r="472" spans="1:10" x14ac:dyDescent="0.3">
      <c r="A472" s="80" t="str">
        <f t="shared" si="30"/>
        <v>Oct</v>
      </c>
      <c r="B472" t="s">
        <v>65</v>
      </c>
      <c r="C472" s="38">
        <v>42656</v>
      </c>
      <c r="D472">
        <f t="shared" si="31"/>
        <v>4</v>
      </c>
      <c r="E472">
        <v>35</v>
      </c>
      <c r="F472">
        <v>91</v>
      </c>
      <c r="G472">
        <v>48</v>
      </c>
      <c r="H472">
        <v>37</v>
      </c>
      <c r="I472">
        <f t="shared" si="29"/>
        <v>211</v>
      </c>
      <c r="J472">
        <f t="shared" si="32"/>
        <v>7014</v>
      </c>
    </row>
    <row r="473" spans="1:10" x14ac:dyDescent="0.3">
      <c r="A473" s="80" t="str">
        <f t="shared" si="30"/>
        <v>Oct</v>
      </c>
      <c r="B473" t="s">
        <v>65</v>
      </c>
      <c r="C473" s="38">
        <v>42657</v>
      </c>
      <c r="D473">
        <f t="shared" si="31"/>
        <v>4</v>
      </c>
      <c r="E473">
        <v>67</v>
      </c>
      <c r="F473">
        <v>91</v>
      </c>
      <c r="G473">
        <v>60</v>
      </c>
      <c r="H473">
        <v>98</v>
      </c>
      <c r="I473">
        <f t="shared" si="29"/>
        <v>316</v>
      </c>
      <c r="J473">
        <f t="shared" si="32"/>
        <v>7014</v>
      </c>
    </row>
    <row r="474" spans="1:10" x14ac:dyDescent="0.3">
      <c r="A474" s="80" t="str">
        <f t="shared" si="30"/>
        <v>Oct</v>
      </c>
      <c r="B474" t="s">
        <v>65</v>
      </c>
      <c r="C474" s="38">
        <v>42658</v>
      </c>
      <c r="D474">
        <f t="shared" si="31"/>
        <v>4</v>
      </c>
      <c r="E474">
        <v>97</v>
      </c>
      <c r="F474">
        <v>27</v>
      </c>
      <c r="G474">
        <v>22</v>
      </c>
      <c r="H474">
        <v>16</v>
      </c>
      <c r="I474">
        <f t="shared" si="29"/>
        <v>162</v>
      </c>
      <c r="J474">
        <f t="shared" si="32"/>
        <v>7014</v>
      </c>
    </row>
    <row r="475" spans="1:10" x14ac:dyDescent="0.3">
      <c r="A475" s="80" t="str">
        <f t="shared" si="30"/>
        <v>Oct</v>
      </c>
      <c r="B475" t="s">
        <v>65</v>
      </c>
      <c r="C475" s="38">
        <v>42659</v>
      </c>
      <c r="D475">
        <f t="shared" si="31"/>
        <v>4</v>
      </c>
      <c r="E475">
        <v>41</v>
      </c>
      <c r="F475">
        <v>17</v>
      </c>
      <c r="G475">
        <v>93</v>
      </c>
      <c r="H475">
        <v>94</v>
      </c>
      <c r="I475">
        <f t="shared" si="29"/>
        <v>245</v>
      </c>
      <c r="J475">
        <f t="shared" si="32"/>
        <v>7014</v>
      </c>
    </row>
    <row r="476" spans="1:10" x14ac:dyDescent="0.3">
      <c r="A476" s="80" t="str">
        <f t="shared" si="30"/>
        <v>Oct</v>
      </c>
      <c r="B476" t="s">
        <v>65</v>
      </c>
      <c r="C476" s="38">
        <v>42660</v>
      </c>
      <c r="D476">
        <f t="shared" si="31"/>
        <v>4</v>
      </c>
      <c r="E476">
        <v>35</v>
      </c>
      <c r="F476">
        <v>27</v>
      </c>
      <c r="G476">
        <v>30</v>
      </c>
      <c r="H476">
        <v>96</v>
      </c>
      <c r="I476">
        <f t="shared" si="29"/>
        <v>188</v>
      </c>
      <c r="J476">
        <f t="shared" si="32"/>
        <v>7014</v>
      </c>
    </row>
    <row r="477" spans="1:10" x14ac:dyDescent="0.3">
      <c r="A477" s="80" t="str">
        <f t="shared" si="30"/>
        <v>Oct</v>
      </c>
      <c r="B477" t="s">
        <v>65</v>
      </c>
      <c r="C477" s="38">
        <v>42661</v>
      </c>
      <c r="D477">
        <f t="shared" si="31"/>
        <v>4</v>
      </c>
      <c r="E477">
        <v>23</v>
      </c>
      <c r="F477">
        <v>23</v>
      </c>
      <c r="G477">
        <v>15</v>
      </c>
      <c r="H477">
        <v>66</v>
      </c>
      <c r="I477">
        <f t="shared" si="29"/>
        <v>127</v>
      </c>
      <c r="J477">
        <f t="shared" si="32"/>
        <v>7014</v>
      </c>
    </row>
    <row r="478" spans="1:10" x14ac:dyDescent="0.3">
      <c r="A478" s="80" t="str">
        <f t="shared" si="30"/>
        <v>Oct</v>
      </c>
      <c r="B478" t="s">
        <v>65</v>
      </c>
      <c r="C478" s="38">
        <v>42662</v>
      </c>
      <c r="D478">
        <f t="shared" si="31"/>
        <v>4</v>
      </c>
      <c r="E478">
        <v>27</v>
      </c>
      <c r="F478">
        <v>65</v>
      </c>
      <c r="G478">
        <v>34</v>
      </c>
      <c r="H478">
        <v>94</v>
      </c>
      <c r="I478">
        <f t="shared" si="29"/>
        <v>220</v>
      </c>
      <c r="J478">
        <f t="shared" si="32"/>
        <v>7014</v>
      </c>
    </row>
    <row r="479" spans="1:10" x14ac:dyDescent="0.3">
      <c r="A479" s="80" t="str">
        <f t="shared" si="30"/>
        <v>Oct</v>
      </c>
      <c r="B479" t="s">
        <v>65</v>
      </c>
      <c r="C479" s="38">
        <v>42663</v>
      </c>
      <c r="D479">
        <f t="shared" si="31"/>
        <v>4</v>
      </c>
      <c r="E479">
        <v>19</v>
      </c>
      <c r="F479">
        <v>87</v>
      </c>
      <c r="G479">
        <v>22</v>
      </c>
      <c r="H479">
        <v>84</v>
      </c>
      <c r="I479">
        <f t="shared" si="29"/>
        <v>212</v>
      </c>
      <c r="J479">
        <f t="shared" si="32"/>
        <v>7014</v>
      </c>
    </row>
    <row r="480" spans="1:10" x14ac:dyDescent="0.3">
      <c r="A480" s="80" t="str">
        <f t="shared" si="30"/>
        <v>Oct</v>
      </c>
      <c r="B480" t="s">
        <v>65</v>
      </c>
      <c r="C480" s="38">
        <v>42664</v>
      </c>
      <c r="D480">
        <f t="shared" si="31"/>
        <v>4</v>
      </c>
      <c r="E480">
        <v>32</v>
      </c>
      <c r="F480">
        <v>68</v>
      </c>
      <c r="G480">
        <v>58</v>
      </c>
      <c r="H480">
        <v>81</v>
      </c>
      <c r="I480">
        <f t="shared" si="29"/>
        <v>239</v>
      </c>
      <c r="J480">
        <f t="shared" si="32"/>
        <v>7014</v>
      </c>
    </row>
    <row r="481" spans="1:10" x14ac:dyDescent="0.3">
      <c r="A481" s="80" t="str">
        <f t="shared" si="30"/>
        <v>Oct</v>
      </c>
      <c r="B481" t="s">
        <v>65</v>
      </c>
      <c r="C481" s="38">
        <v>42665</v>
      </c>
      <c r="D481">
        <f t="shared" si="31"/>
        <v>4</v>
      </c>
      <c r="E481">
        <v>93</v>
      </c>
      <c r="F481">
        <v>83</v>
      </c>
      <c r="G481">
        <v>10</v>
      </c>
      <c r="H481">
        <v>73</v>
      </c>
      <c r="I481">
        <f t="shared" si="29"/>
        <v>259</v>
      </c>
      <c r="J481">
        <f t="shared" si="32"/>
        <v>7014</v>
      </c>
    </row>
    <row r="482" spans="1:10" x14ac:dyDescent="0.3">
      <c r="A482" s="80" t="str">
        <f t="shared" si="30"/>
        <v>Oct</v>
      </c>
      <c r="B482" t="s">
        <v>65</v>
      </c>
      <c r="C482" s="38">
        <v>42666</v>
      </c>
      <c r="D482">
        <f t="shared" si="31"/>
        <v>4</v>
      </c>
      <c r="E482">
        <v>36</v>
      </c>
      <c r="F482">
        <v>13</v>
      </c>
      <c r="G482">
        <v>28</v>
      </c>
      <c r="H482">
        <v>68</v>
      </c>
      <c r="I482">
        <f t="shared" si="29"/>
        <v>145</v>
      </c>
      <c r="J482">
        <f t="shared" si="32"/>
        <v>7014</v>
      </c>
    </row>
    <row r="483" spans="1:10" x14ac:dyDescent="0.3">
      <c r="A483" s="80" t="str">
        <f t="shared" si="30"/>
        <v>Oct</v>
      </c>
      <c r="B483" t="s">
        <v>65</v>
      </c>
      <c r="C483" s="38">
        <v>42667</v>
      </c>
      <c r="D483">
        <f t="shared" si="31"/>
        <v>4</v>
      </c>
      <c r="E483">
        <v>85</v>
      </c>
      <c r="F483">
        <v>44</v>
      </c>
      <c r="G483">
        <v>36</v>
      </c>
      <c r="H483">
        <v>59</v>
      </c>
      <c r="I483">
        <f t="shared" si="29"/>
        <v>224</v>
      </c>
      <c r="J483">
        <f t="shared" si="32"/>
        <v>7014</v>
      </c>
    </row>
    <row r="484" spans="1:10" x14ac:dyDescent="0.3">
      <c r="A484" s="80" t="str">
        <f t="shared" si="30"/>
        <v>Oct</v>
      </c>
      <c r="B484" t="s">
        <v>65</v>
      </c>
      <c r="C484" s="38">
        <v>42668</v>
      </c>
      <c r="D484">
        <f t="shared" si="31"/>
        <v>4</v>
      </c>
      <c r="E484">
        <v>75</v>
      </c>
      <c r="F484">
        <v>37</v>
      </c>
      <c r="G484">
        <v>79</v>
      </c>
      <c r="H484">
        <v>63</v>
      </c>
      <c r="I484">
        <f t="shared" si="29"/>
        <v>254</v>
      </c>
      <c r="J484">
        <f t="shared" si="32"/>
        <v>7014</v>
      </c>
    </row>
    <row r="485" spans="1:10" x14ac:dyDescent="0.3">
      <c r="A485" s="80" t="str">
        <f t="shared" si="30"/>
        <v>Oct</v>
      </c>
      <c r="B485" t="s">
        <v>65</v>
      </c>
      <c r="C485" s="38">
        <v>42669</v>
      </c>
      <c r="D485">
        <f t="shared" si="31"/>
        <v>4</v>
      </c>
      <c r="E485">
        <v>61</v>
      </c>
      <c r="F485">
        <v>71</v>
      </c>
      <c r="G485">
        <v>51</v>
      </c>
      <c r="H485">
        <v>63</v>
      </c>
      <c r="I485">
        <f t="shared" si="29"/>
        <v>246</v>
      </c>
      <c r="J485">
        <f t="shared" si="32"/>
        <v>7014</v>
      </c>
    </row>
    <row r="486" spans="1:10" x14ac:dyDescent="0.3">
      <c r="A486" s="80" t="str">
        <f t="shared" si="30"/>
        <v>Oct</v>
      </c>
      <c r="B486" t="s">
        <v>65</v>
      </c>
      <c r="C486" s="38">
        <v>42670</v>
      </c>
      <c r="D486">
        <f t="shared" si="31"/>
        <v>4</v>
      </c>
      <c r="E486">
        <v>100</v>
      </c>
      <c r="F486">
        <v>79</v>
      </c>
      <c r="G486">
        <v>75</v>
      </c>
      <c r="H486">
        <v>90</v>
      </c>
      <c r="I486">
        <f t="shared" si="29"/>
        <v>344</v>
      </c>
      <c r="J486">
        <f t="shared" si="32"/>
        <v>7014</v>
      </c>
    </row>
    <row r="487" spans="1:10" x14ac:dyDescent="0.3">
      <c r="A487" s="80" t="str">
        <f t="shared" si="30"/>
        <v>Oct</v>
      </c>
      <c r="B487" t="s">
        <v>65</v>
      </c>
      <c r="C487" s="38">
        <v>42671</v>
      </c>
      <c r="D487">
        <f t="shared" si="31"/>
        <v>4</v>
      </c>
      <c r="E487">
        <v>41</v>
      </c>
      <c r="F487">
        <v>58</v>
      </c>
      <c r="G487">
        <v>89</v>
      </c>
      <c r="H487">
        <v>54</v>
      </c>
      <c r="I487">
        <f t="shared" si="29"/>
        <v>242</v>
      </c>
      <c r="J487">
        <f t="shared" si="32"/>
        <v>7014</v>
      </c>
    </row>
    <row r="488" spans="1:10" x14ac:dyDescent="0.3">
      <c r="A488" s="80" t="str">
        <f t="shared" si="30"/>
        <v>Oct</v>
      </c>
      <c r="B488" t="s">
        <v>65</v>
      </c>
      <c r="C488" s="38">
        <v>42672</v>
      </c>
      <c r="D488">
        <f t="shared" si="31"/>
        <v>4</v>
      </c>
      <c r="E488">
        <v>44</v>
      </c>
      <c r="F488">
        <v>21</v>
      </c>
      <c r="G488">
        <v>32</v>
      </c>
      <c r="H488">
        <v>61</v>
      </c>
      <c r="I488">
        <f t="shared" si="29"/>
        <v>158</v>
      </c>
      <c r="J488">
        <f t="shared" si="32"/>
        <v>7014</v>
      </c>
    </row>
    <row r="489" spans="1:10" x14ac:dyDescent="0.3">
      <c r="A489" s="80" t="str">
        <f t="shared" si="30"/>
        <v>Oct</v>
      </c>
      <c r="B489" t="s">
        <v>65</v>
      </c>
      <c r="C489" s="38">
        <v>42673</v>
      </c>
      <c r="D489">
        <f t="shared" si="31"/>
        <v>4</v>
      </c>
      <c r="E489">
        <v>31</v>
      </c>
      <c r="F489">
        <v>11</v>
      </c>
      <c r="G489">
        <v>98</v>
      </c>
      <c r="H489">
        <v>35</v>
      </c>
      <c r="I489">
        <f t="shared" si="29"/>
        <v>175</v>
      </c>
      <c r="J489">
        <f t="shared" si="32"/>
        <v>7014</v>
      </c>
    </row>
    <row r="490" spans="1:10" x14ac:dyDescent="0.3">
      <c r="A490" s="80" t="str">
        <f t="shared" si="30"/>
        <v>Oct</v>
      </c>
      <c r="B490" t="s">
        <v>65</v>
      </c>
      <c r="C490" s="38">
        <v>42674</v>
      </c>
      <c r="D490">
        <f t="shared" si="31"/>
        <v>4</v>
      </c>
      <c r="E490">
        <v>99</v>
      </c>
      <c r="F490">
        <v>11</v>
      </c>
      <c r="G490">
        <v>89</v>
      </c>
      <c r="H490">
        <v>29</v>
      </c>
      <c r="I490">
        <f t="shared" si="29"/>
        <v>228</v>
      </c>
      <c r="J490">
        <f t="shared" si="32"/>
        <v>7014</v>
      </c>
    </row>
    <row r="491" spans="1:10" x14ac:dyDescent="0.3">
      <c r="A491" s="80" t="str">
        <f t="shared" si="30"/>
        <v>Nov</v>
      </c>
      <c r="B491" t="s">
        <v>65</v>
      </c>
      <c r="C491" s="38">
        <v>42675</v>
      </c>
      <c r="D491">
        <f t="shared" si="31"/>
        <v>5</v>
      </c>
      <c r="E491">
        <v>88</v>
      </c>
      <c r="F491">
        <v>100</v>
      </c>
      <c r="G491">
        <v>10</v>
      </c>
      <c r="H491">
        <v>63</v>
      </c>
      <c r="I491">
        <f t="shared" si="29"/>
        <v>261</v>
      </c>
      <c r="J491">
        <f t="shared" si="32"/>
        <v>7214</v>
      </c>
    </row>
    <row r="492" spans="1:10" x14ac:dyDescent="0.3">
      <c r="A492" s="80" t="str">
        <f t="shared" si="30"/>
        <v>Nov</v>
      </c>
      <c r="B492" t="s">
        <v>65</v>
      </c>
      <c r="C492" s="38">
        <v>42676</v>
      </c>
      <c r="D492">
        <f t="shared" si="31"/>
        <v>5</v>
      </c>
      <c r="E492">
        <v>43</v>
      </c>
      <c r="F492">
        <v>86</v>
      </c>
      <c r="G492">
        <v>29</v>
      </c>
      <c r="H492">
        <v>80</v>
      </c>
      <c r="I492">
        <f t="shared" si="29"/>
        <v>238</v>
      </c>
      <c r="J492">
        <f t="shared" si="32"/>
        <v>7214</v>
      </c>
    </row>
    <row r="493" spans="1:10" x14ac:dyDescent="0.3">
      <c r="A493" s="80" t="str">
        <f t="shared" si="30"/>
        <v>Nov</v>
      </c>
      <c r="B493" t="s">
        <v>65</v>
      </c>
      <c r="C493" s="38">
        <v>42677</v>
      </c>
      <c r="D493">
        <f t="shared" si="31"/>
        <v>5</v>
      </c>
      <c r="E493">
        <v>15</v>
      </c>
      <c r="F493">
        <v>52</v>
      </c>
      <c r="G493">
        <v>27</v>
      </c>
      <c r="H493">
        <v>73</v>
      </c>
      <c r="I493">
        <f t="shared" si="29"/>
        <v>167</v>
      </c>
      <c r="J493">
        <f t="shared" si="32"/>
        <v>7214</v>
      </c>
    </row>
    <row r="494" spans="1:10" x14ac:dyDescent="0.3">
      <c r="A494" s="80" t="str">
        <f t="shared" si="30"/>
        <v>Nov</v>
      </c>
      <c r="B494" t="s">
        <v>65</v>
      </c>
      <c r="C494" s="38">
        <v>42678</v>
      </c>
      <c r="D494">
        <f t="shared" si="31"/>
        <v>5</v>
      </c>
      <c r="E494">
        <v>89</v>
      </c>
      <c r="F494">
        <v>72</v>
      </c>
      <c r="G494">
        <v>41</v>
      </c>
      <c r="H494">
        <v>97</v>
      </c>
      <c r="I494">
        <f t="shared" si="29"/>
        <v>299</v>
      </c>
      <c r="J494">
        <f t="shared" si="32"/>
        <v>7214</v>
      </c>
    </row>
    <row r="495" spans="1:10" x14ac:dyDescent="0.3">
      <c r="A495" s="80" t="str">
        <f t="shared" si="30"/>
        <v>Nov</v>
      </c>
      <c r="B495" t="s">
        <v>65</v>
      </c>
      <c r="C495" s="38">
        <v>42679</v>
      </c>
      <c r="D495">
        <f t="shared" si="31"/>
        <v>5</v>
      </c>
      <c r="E495">
        <v>90</v>
      </c>
      <c r="F495">
        <v>34</v>
      </c>
      <c r="G495">
        <v>28</v>
      </c>
      <c r="H495">
        <v>41</v>
      </c>
      <c r="I495">
        <f t="shared" si="29"/>
        <v>193</v>
      </c>
      <c r="J495">
        <f t="shared" si="32"/>
        <v>7214</v>
      </c>
    </row>
    <row r="496" spans="1:10" x14ac:dyDescent="0.3">
      <c r="A496" s="80" t="str">
        <f t="shared" si="30"/>
        <v>Nov</v>
      </c>
      <c r="B496" t="s">
        <v>65</v>
      </c>
      <c r="C496" s="38">
        <v>42680</v>
      </c>
      <c r="D496">
        <f t="shared" si="31"/>
        <v>5</v>
      </c>
      <c r="E496">
        <v>10</v>
      </c>
      <c r="F496">
        <v>50</v>
      </c>
      <c r="G496">
        <v>92</v>
      </c>
      <c r="H496">
        <v>14</v>
      </c>
      <c r="I496">
        <f t="shared" si="29"/>
        <v>166</v>
      </c>
      <c r="J496">
        <f t="shared" si="32"/>
        <v>7214</v>
      </c>
    </row>
    <row r="497" spans="1:10" x14ac:dyDescent="0.3">
      <c r="A497" s="80" t="str">
        <f t="shared" si="30"/>
        <v>Nov</v>
      </c>
      <c r="B497" t="s">
        <v>65</v>
      </c>
      <c r="C497" s="38">
        <v>42681</v>
      </c>
      <c r="D497">
        <f t="shared" si="31"/>
        <v>5</v>
      </c>
      <c r="E497">
        <v>28</v>
      </c>
      <c r="F497">
        <v>75</v>
      </c>
      <c r="G497">
        <v>38</v>
      </c>
      <c r="H497">
        <v>70</v>
      </c>
      <c r="I497">
        <f t="shared" ref="I497:I560" si="33">SUM(E497:H497)</f>
        <v>211</v>
      </c>
      <c r="J497">
        <f t="shared" si="32"/>
        <v>7214</v>
      </c>
    </row>
    <row r="498" spans="1:10" x14ac:dyDescent="0.3">
      <c r="A498" s="80" t="str">
        <f t="shared" si="30"/>
        <v>Nov</v>
      </c>
      <c r="B498" t="s">
        <v>65</v>
      </c>
      <c r="C498" s="38">
        <v>42682</v>
      </c>
      <c r="D498">
        <f t="shared" si="31"/>
        <v>5</v>
      </c>
      <c r="E498">
        <v>44</v>
      </c>
      <c r="F498">
        <v>67</v>
      </c>
      <c r="G498">
        <v>95</v>
      </c>
      <c r="H498">
        <v>87</v>
      </c>
      <c r="I498">
        <f t="shared" si="33"/>
        <v>293</v>
      </c>
      <c r="J498">
        <f t="shared" si="32"/>
        <v>7214</v>
      </c>
    </row>
    <row r="499" spans="1:10" x14ac:dyDescent="0.3">
      <c r="A499" s="80" t="str">
        <f t="shared" si="30"/>
        <v>Nov</v>
      </c>
      <c r="B499" t="s">
        <v>65</v>
      </c>
      <c r="C499" s="38">
        <v>42683</v>
      </c>
      <c r="D499">
        <f t="shared" si="31"/>
        <v>5</v>
      </c>
      <c r="E499">
        <v>32</v>
      </c>
      <c r="F499">
        <v>34</v>
      </c>
      <c r="G499">
        <v>84</v>
      </c>
      <c r="H499">
        <v>80</v>
      </c>
      <c r="I499">
        <f t="shared" si="33"/>
        <v>230</v>
      </c>
      <c r="J499">
        <f t="shared" si="32"/>
        <v>7214</v>
      </c>
    </row>
    <row r="500" spans="1:10" x14ac:dyDescent="0.3">
      <c r="A500" s="80" t="str">
        <f t="shared" si="30"/>
        <v>Nov</v>
      </c>
      <c r="B500" t="s">
        <v>65</v>
      </c>
      <c r="C500" s="38">
        <v>42684</v>
      </c>
      <c r="D500">
        <f t="shared" si="31"/>
        <v>5</v>
      </c>
      <c r="E500">
        <v>95</v>
      </c>
      <c r="F500">
        <v>22</v>
      </c>
      <c r="G500">
        <v>78</v>
      </c>
      <c r="H500">
        <v>49</v>
      </c>
      <c r="I500">
        <f t="shared" si="33"/>
        <v>244</v>
      </c>
      <c r="J500">
        <f t="shared" si="32"/>
        <v>7214</v>
      </c>
    </row>
    <row r="501" spans="1:10" x14ac:dyDescent="0.3">
      <c r="A501" s="80" t="str">
        <f t="shared" si="30"/>
        <v>Nov</v>
      </c>
      <c r="B501" t="s">
        <v>65</v>
      </c>
      <c r="C501" s="38">
        <v>42685</v>
      </c>
      <c r="D501">
        <f t="shared" si="31"/>
        <v>5</v>
      </c>
      <c r="E501">
        <v>30</v>
      </c>
      <c r="F501">
        <v>60</v>
      </c>
      <c r="G501">
        <v>99</v>
      </c>
      <c r="H501">
        <v>44</v>
      </c>
      <c r="I501">
        <f t="shared" si="33"/>
        <v>233</v>
      </c>
      <c r="J501">
        <f t="shared" si="32"/>
        <v>7214</v>
      </c>
    </row>
    <row r="502" spans="1:10" x14ac:dyDescent="0.3">
      <c r="A502" s="80" t="str">
        <f t="shared" si="30"/>
        <v>Nov</v>
      </c>
      <c r="B502" t="s">
        <v>65</v>
      </c>
      <c r="C502" s="38">
        <v>42686</v>
      </c>
      <c r="D502">
        <f t="shared" si="31"/>
        <v>5</v>
      </c>
      <c r="E502">
        <v>41</v>
      </c>
      <c r="F502">
        <v>38</v>
      </c>
      <c r="G502">
        <v>39</v>
      </c>
      <c r="H502">
        <v>90</v>
      </c>
      <c r="I502">
        <f t="shared" si="33"/>
        <v>208</v>
      </c>
      <c r="J502">
        <f t="shared" si="32"/>
        <v>7214</v>
      </c>
    </row>
    <row r="503" spans="1:10" x14ac:dyDescent="0.3">
      <c r="A503" s="80" t="str">
        <f t="shared" si="30"/>
        <v>Nov</v>
      </c>
      <c r="B503" t="s">
        <v>65</v>
      </c>
      <c r="C503" s="38">
        <v>42687</v>
      </c>
      <c r="D503">
        <f t="shared" si="31"/>
        <v>5</v>
      </c>
      <c r="E503">
        <v>100</v>
      </c>
      <c r="F503">
        <v>87</v>
      </c>
      <c r="G503">
        <v>83</v>
      </c>
      <c r="H503">
        <v>93</v>
      </c>
      <c r="I503">
        <f t="shared" si="33"/>
        <v>363</v>
      </c>
      <c r="J503">
        <f t="shared" si="32"/>
        <v>7214</v>
      </c>
    </row>
    <row r="504" spans="1:10" x14ac:dyDescent="0.3">
      <c r="A504" s="80" t="str">
        <f t="shared" si="30"/>
        <v>Nov</v>
      </c>
      <c r="B504" t="s">
        <v>65</v>
      </c>
      <c r="C504" s="38">
        <v>42688</v>
      </c>
      <c r="D504">
        <f t="shared" si="31"/>
        <v>5</v>
      </c>
      <c r="E504">
        <v>32</v>
      </c>
      <c r="F504">
        <v>45</v>
      </c>
      <c r="G504">
        <v>71</v>
      </c>
      <c r="H504">
        <v>32</v>
      </c>
      <c r="I504">
        <f t="shared" si="33"/>
        <v>180</v>
      </c>
      <c r="J504">
        <f t="shared" si="32"/>
        <v>7214</v>
      </c>
    </row>
    <row r="505" spans="1:10" x14ac:dyDescent="0.3">
      <c r="A505" s="80" t="str">
        <f t="shared" si="30"/>
        <v>Nov</v>
      </c>
      <c r="B505" t="s">
        <v>65</v>
      </c>
      <c r="C505" s="38">
        <v>42689</v>
      </c>
      <c r="D505">
        <f t="shared" si="31"/>
        <v>5</v>
      </c>
      <c r="E505">
        <v>60</v>
      </c>
      <c r="F505">
        <v>88</v>
      </c>
      <c r="G505">
        <v>89</v>
      </c>
      <c r="H505">
        <v>71</v>
      </c>
      <c r="I505">
        <f t="shared" si="33"/>
        <v>308</v>
      </c>
      <c r="J505">
        <f t="shared" si="32"/>
        <v>7214</v>
      </c>
    </row>
    <row r="506" spans="1:10" x14ac:dyDescent="0.3">
      <c r="A506" s="80" t="str">
        <f t="shared" si="30"/>
        <v>Nov</v>
      </c>
      <c r="B506" t="s">
        <v>65</v>
      </c>
      <c r="C506" s="38">
        <v>42690</v>
      </c>
      <c r="D506">
        <f t="shared" si="31"/>
        <v>5</v>
      </c>
      <c r="E506">
        <v>85</v>
      </c>
      <c r="F506">
        <v>46</v>
      </c>
      <c r="G506">
        <v>97</v>
      </c>
      <c r="H506">
        <v>69</v>
      </c>
      <c r="I506">
        <f t="shared" si="33"/>
        <v>297</v>
      </c>
      <c r="J506">
        <f t="shared" si="32"/>
        <v>7214</v>
      </c>
    </row>
    <row r="507" spans="1:10" x14ac:dyDescent="0.3">
      <c r="A507" s="80" t="str">
        <f t="shared" si="30"/>
        <v>Nov</v>
      </c>
      <c r="B507" t="s">
        <v>65</v>
      </c>
      <c r="C507" s="38">
        <v>42691</v>
      </c>
      <c r="D507">
        <f t="shared" si="31"/>
        <v>5</v>
      </c>
      <c r="E507">
        <v>52</v>
      </c>
      <c r="F507">
        <v>51</v>
      </c>
      <c r="G507">
        <v>97</v>
      </c>
      <c r="H507">
        <v>99</v>
      </c>
      <c r="I507">
        <f t="shared" si="33"/>
        <v>299</v>
      </c>
      <c r="J507">
        <f t="shared" si="32"/>
        <v>7214</v>
      </c>
    </row>
    <row r="508" spans="1:10" x14ac:dyDescent="0.3">
      <c r="A508" s="80" t="str">
        <f t="shared" si="30"/>
        <v>Nov</v>
      </c>
      <c r="B508" t="s">
        <v>65</v>
      </c>
      <c r="C508" s="38">
        <v>42692</v>
      </c>
      <c r="D508">
        <f t="shared" si="31"/>
        <v>5</v>
      </c>
      <c r="E508">
        <v>26</v>
      </c>
      <c r="F508">
        <v>20</v>
      </c>
      <c r="G508">
        <v>81</v>
      </c>
      <c r="H508">
        <v>68</v>
      </c>
      <c r="I508">
        <f t="shared" si="33"/>
        <v>195</v>
      </c>
      <c r="J508">
        <f t="shared" si="32"/>
        <v>7214</v>
      </c>
    </row>
    <row r="509" spans="1:10" x14ac:dyDescent="0.3">
      <c r="A509" s="80" t="str">
        <f t="shared" si="30"/>
        <v>Nov</v>
      </c>
      <c r="B509" t="s">
        <v>65</v>
      </c>
      <c r="C509" s="38">
        <v>42693</v>
      </c>
      <c r="D509">
        <f t="shared" si="31"/>
        <v>5</v>
      </c>
      <c r="E509">
        <v>89</v>
      </c>
      <c r="F509">
        <v>43</v>
      </c>
      <c r="G509">
        <v>92</v>
      </c>
      <c r="H509">
        <v>84</v>
      </c>
      <c r="I509">
        <f t="shared" si="33"/>
        <v>308</v>
      </c>
      <c r="J509">
        <f t="shared" si="32"/>
        <v>7214</v>
      </c>
    </row>
    <row r="510" spans="1:10" x14ac:dyDescent="0.3">
      <c r="A510" s="80" t="str">
        <f t="shared" si="30"/>
        <v>Nov</v>
      </c>
      <c r="B510" t="s">
        <v>65</v>
      </c>
      <c r="C510" s="38">
        <v>42694</v>
      </c>
      <c r="D510">
        <f t="shared" si="31"/>
        <v>5</v>
      </c>
      <c r="E510">
        <v>90</v>
      </c>
      <c r="F510">
        <v>75</v>
      </c>
      <c r="G510">
        <v>34</v>
      </c>
      <c r="H510">
        <v>86</v>
      </c>
      <c r="I510">
        <f t="shared" si="33"/>
        <v>285</v>
      </c>
      <c r="J510">
        <f t="shared" si="32"/>
        <v>7214</v>
      </c>
    </row>
    <row r="511" spans="1:10" x14ac:dyDescent="0.3">
      <c r="A511" s="80" t="str">
        <f t="shared" si="30"/>
        <v>Nov</v>
      </c>
      <c r="B511" t="s">
        <v>65</v>
      </c>
      <c r="C511" s="38">
        <v>42695</v>
      </c>
      <c r="D511">
        <f t="shared" si="31"/>
        <v>5</v>
      </c>
      <c r="E511">
        <v>44</v>
      </c>
      <c r="F511">
        <v>22</v>
      </c>
      <c r="G511">
        <v>47</v>
      </c>
      <c r="H511">
        <v>56</v>
      </c>
      <c r="I511">
        <f t="shared" si="33"/>
        <v>169</v>
      </c>
      <c r="J511">
        <f t="shared" si="32"/>
        <v>7214</v>
      </c>
    </row>
    <row r="512" spans="1:10" x14ac:dyDescent="0.3">
      <c r="A512" s="80" t="str">
        <f t="shared" si="30"/>
        <v>Nov</v>
      </c>
      <c r="B512" t="s">
        <v>65</v>
      </c>
      <c r="C512" s="38">
        <v>42696</v>
      </c>
      <c r="D512">
        <f t="shared" si="31"/>
        <v>5</v>
      </c>
      <c r="E512">
        <v>14</v>
      </c>
      <c r="F512">
        <v>98</v>
      </c>
      <c r="G512">
        <v>74</v>
      </c>
      <c r="H512">
        <v>54</v>
      </c>
      <c r="I512">
        <f t="shared" si="33"/>
        <v>240</v>
      </c>
      <c r="J512">
        <f t="shared" si="32"/>
        <v>7214</v>
      </c>
    </row>
    <row r="513" spans="1:10" x14ac:dyDescent="0.3">
      <c r="A513" s="80" t="str">
        <f t="shared" si="30"/>
        <v>Nov</v>
      </c>
      <c r="B513" t="s">
        <v>65</v>
      </c>
      <c r="C513" s="38">
        <v>42697</v>
      </c>
      <c r="D513">
        <f t="shared" si="31"/>
        <v>5</v>
      </c>
      <c r="E513">
        <v>67</v>
      </c>
      <c r="F513">
        <v>64</v>
      </c>
      <c r="G513">
        <v>63</v>
      </c>
      <c r="H513">
        <v>55</v>
      </c>
      <c r="I513">
        <f t="shared" si="33"/>
        <v>249</v>
      </c>
      <c r="J513">
        <f t="shared" si="32"/>
        <v>7214</v>
      </c>
    </row>
    <row r="514" spans="1:10" x14ac:dyDescent="0.3">
      <c r="A514" s="80" t="str">
        <f t="shared" si="30"/>
        <v>Nov</v>
      </c>
      <c r="B514" t="s">
        <v>65</v>
      </c>
      <c r="C514" s="38">
        <v>42698</v>
      </c>
      <c r="D514">
        <f t="shared" si="31"/>
        <v>5</v>
      </c>
      <c r="E514">
        <v>69</v>
      </c>
      <c r="F514">
        <v>76</v>
      </c>
      <c r="G514">
        <v>17</v>
      </c>
      <c r="H514">
        <v>30</v>
      </c>
      <c r="I514">
        <f t="shared" si="33"/>
        <v>192</v>
      </c>
      <c r="J514">
        <f t="shared" si="32"/>
        <v>7214</v>
      </c>
    </row>
    <row r="515" spans="1:10" x14ac:dyDescent="0.3">
      <c r="A515" s="80" t="str">
        <f t="shared" ref="A515:A578" si="34">TEXT(C515,"mmm")</f>
        <v>Nov</v>
      </c>
      <c r="B515" t="s">
        <v>65</v>
      </c>
      <c r="C515" s="38">
        <v>42699</v>
      </c>
      <c r="D515">
        <f t="shared" ref="D515:D578" si="35">CHOOSE(MONTH(C515),7,8,9,10,11,12,1,2,3,4,5,6)</f>
        <v>5</v>
      </c>
      <c r="E515">
        <v>85</v>
      </c>
      <c r="F515">
        <v>86</v>
      </c>
      <c r="G515">
        <v>81</v>
      </c>
      <c r="H515">
        <v>59</v>
      </c>
      <c r="I515">
        <f t="shared" si="33"/>
        <v>311</v>
      </c>
      <c r="J515">
        <f t="shared" ref="J515:J578" si="36">SUMIFS($I$3:$I$1462,$B$3:$B$1462,B515,$D$3:$D$1462,D515)</f>
        <v>7214</v>
      </c>
    </row>
    <row r="516" spans="1:10" x14ac:dyDescent="0.3">
      <c r="A516" s="80" t="str">
        <f t="shared" si="34"/>
        <v>Nov</v>
      </c>
      <c r="B516" t="s">
        <v>65</v>
      </c>
      <c r="C516" s="38">
        <v>42700</v>
      </c>
      <c r="D516">
        <f t="shared" si="35"/>
        <v>5</v>
      </c>
      <c r="E516">
        <v>48</v>
      </c>
      <c r="F516">
        <v>29</v>
      </c>
      <c r="G516">
        <v>54</v>
      </c>
      <c r="H516">
        <v>36</v>
      </c>
      <c r="I516">
        <f t="shared" si="33"/>
        <v>167</v>
      </c>
      <c r="J516">
        <f t="shared" si="36"/>
        <v>7214</v>
      </c>
    </row>
    <row r="517" spans="1:10" x14ac:dyDescent="0.3">
      <c r="A517" s="80" t="str">
        <f t="shared" si="34"/>
        <v>Nov</v>
      </c>
      <c r="B517" t="s">
        <v>65</v>
      </c>
      <c r="C517" s="38">
        <v>42701</v>
      </c>
      <c r="D517">
        <f t="shared" si="35"/>
        <v>5</v>
      </c>
      <c r="E517">
        <v>48</v>
      </c>
      <c r="F517">
        <v>93</v>
      </c>
      <c r="G517">
        <v>68</v>
      </c>
      <c r="H517">
        <v>32</v>
      </c>
      <c r="I517">
        <f t="shared" si="33"/>
        <v>241</v>
      </c>
      <c r="J517">
        <f t="shared" si="36"/>
        <v>7214</v>
      </c>
    </row>
    <row r="518" spans="1:10" x14ac:dyDescent="0.3">
      <c r="A518" s="80" t="str">
        <f t="shared" si="34"/>
        <v>Nov</v>
      </c>
      <c r="B518" t="s">
        <v>65</v>
      </c>
      <c r="C518" s="38">
        <v>42702</v>
      </c>
      <c r="D518">
        <f t="shared" si="35"/>
        <v>5</v>
      </c>
      <c r="E518">
        <v>61</v>
      </c>
      <c r="F518">
        <v>83</v>
      </c>
      <c r="G518">
        <v>80</v>
      </c>
      <c r="H518">
        <v>20</v>
      </c>
      <c r="I518">
        <f t="shared" si="33"/>
        <v>244</v>
      </c>
      <c r="J518">
        <f t="shared" si="36"/>
        <v>7214</v>
      </c>
    </row>
    <row r="519" spans="1:10" x14ac:dyDescent="0.3">
      <c r="A519" s="80" t="str">
        <f t="shared" si="34"/>
        <v>Nov</v>
      </c>
      <c r="B519" t="s">
        <v>65</v>
      </c>
      <c r="C519" s="38">
        <v>42703</v>
      </c>
      <c r="D519">
        <f t="shared" si="35"/>
        <v>5</v>
      </c>
      <c r="E519">
        <v>66</v>
      </c>
      <c r="F519">
        <v>95</v>
      </c>
      <c r="G519">
        <v>43</v>
      </c>
      <c r="H519">
        <v>16</v>
      </c>
      <c r="I519">
        <f t="shared" si="33"/>
        <v>220</v>
      </c>
      <c r="J519">
        <f t="shared" si="36"/>
        <v>7214</v>
      </c>
    </row>
    <row r="520" spans="1:10" x14ac:dyDescent="0.3">
      <c r="A520" s="80" t="str">
        <f t="shared" si="34"/>
        <v>Nov</v>
      </c>
      <c r="B520" t="s">
        <v>65</v>
      </c>
      <c r="C520" s="38">
        <v>42704</v>
      </c>
      <c r="D520">
        <f t="shared" si="35"/>
        <v>5</v>
      </c>
      <c r="E520">
        <v>67</v>
      </c>
      <c r="F520">
        <v>43</v>
      </c>
      <c r="G520">
        <v>70</v>
      </c>
      <c r="H520">
        <v>23</v>
      </c>
      <c r="I520">
        <f t="shared" si="33"/>
        <v>203</v>
      </c>
      <c r="J520">
        <f t="shared" si="36"/>
        <v>7214</v>
      </c>
    </row>
    <row r="521" spans="1:10" x14ac:dyDescent="0.3">
      <c r="A521" s="80" t="str">
        <f t="shared" si="34"/>
        <v>Dec</v>
      </c>
      <c r="B521" t="s">
        <v>65</v>
      </c>
      <c r="C521" s="38">
        <v>42705</v>
      </c>
      <c r="D521">
        <f t="shared" si="35"/>
        <v>6</v>
      </c>
      <c r="E521">
        <v>50</v>
      </c>
      <c r="F521">
        <v>35</v>
      </c>
      <c r="G521">
        <v>61</v>
      </c>
      <c r="H521">
        <v>85</v>
      </c>
      <c r="I521">
        <f t="shared" si="33"/>
        <v>231</v>
      </c>
      <c r="J521">
        <f t="shared" si="36"/>
        <v>6830</v>
      </c>
    </row>
    <row r="522" spans="1:10" x14ac:dyDescent="0.3">
      <c r="A522" s="80" t="str">
        <f t="shared" si="34"/>
        <v>Dec</v>
      </c>
      <c r="B522" t="s">
        <v>65</v>
      </c>
      <c r="C522" s="38">
        <v>42706</v>
      </c>
      <c r="D522">
        <f t="shared" si="35"/>
        <v>6</v>
      </c>
      <c r="E522">
        <v>72</v>
      </c>
      <c r="F522">
        <v>46</v>
      </c>
      <c r="G522">
        <v>56</v>
      </c>
      <c r="H522">
        <v>47</v>
      </c>
      <c r="I522">
        <f t="shared" si="33"/>
        <v>221</v>
      </c>
      <c r="J522">
        <f t="shared" si="36"/>
        <v>6830</v>
      </c>
    </row>
    <row r="523" spans="1:10" x14ac:dyDescent="0.3">
      <c r="A523" s="80" t="str">
        <f t="shared" si="34"/>
        <v>Dec</v>
      </c>
      <c r="B523" t="s">
        <v>65</v>
      </c>
      <c r="C523" s="38">
        <v>42707</v>
      </c>
      <c r="D523">
        <f t="shared" si="35"/>
        <v>6</v>
      </c>
      <c r="E523">
        <v>69</v>
      </c>
      <c r="F523">
        <v>91</v>
      </c>
      <c r="G523">
        <v>37</v>
      </c>
      <c r="H523">
        <v>22</v>
      </c>
      <c r="I523">
        <f t="shared" si="33"/>
        <v>219</v>
      </c>
      <c r="J523">
        <f t="shared" si="36"/>
        <v>6830</v>
      </c>
    </row>
    <row r="524" spans="1:10" x14ac:dyDescent="0.3">
      <c r="A524" s="80" t="str">
        <f t="shared" si="34"/>
        <v>Dec</v>
      </c>
      <c r="B524" t="s">
        <v>65</v>
      </c>
      <c r="C524" s="38">
        <v>42708</v>
      </c>
      <c r="D524">
        <f t="shared" si="35"/>
        <v>6</v>
      </c>
      <c r="E524">
        <v>58</v>
      </c>
      <c r="F524">
        <v>54</v>
      </c>
      <c r="G524">
        <v>47</v>
      </c>
      <c r="H524">
        <v>56</v>
      </c>
      <c r="I524">
        <f t="shared" si="33"/>
        <v>215</v>
      </c>
      <c r="J524">
        <f t="shared" si="36"/>
        <v>6830</v>
      </c>
    </row>
    <row r="525" spans="1:10" x14ac:dyDescent="0.3">
      <c r="A525" s="80" t="str">
        <f t="shared" si="34"/>
        <v>Dec</v>
      </c>
      <c r="B525" t="s">
        <v>65</v>
      </c>
      <c r="C525" s="38">
        <v>42709</v>
      </c>
      <c r="D525">
        <f t="shared" si="35"/>
        <v>6</v>
      </c>
      <c r="E525">
        <v>18</v>
      </c>
      <c r="F525">
        <v>89</v>
      </c>
      <c r="G525">
        <v>74</v>
      </c>
      <c r="H525">
        <v>89</v>
      </c>
      <c r="I525">
        <f t="shared" si="33"/>
        <v>270</v>
      </c>
      <c r="J525">
        <f t="shared" si="36"/>
        <v>6830</v>
      </c>
    </row>
    <row r="526" spans="1:10" x14ac:dyDescent="0.3">
      <c r="A526" s="80" t="str">
        <f t="shared" si="34"/>
        <v>Dec</v>
      </c>
      <c r="B526" t="s">
        <v>65</v>
      </c>
      <c r="C526" s="38">
        <v>42710</v>
      </c>
      <c r="D526">
        <f t="shared" si="35"/>
        <v>6</v>
      </c>
      <c r="E526">
        <v>87</v>
      </c>
      <c r="F526">
        <v>49</v>
      </c>
      <c r="G526">
        <v>46</v>
      </c>
      <c r="H526">
        <v>70</v>
      </c>
      <c r="I526">
        <f t="shared" si="33"/>
        <v>252</v>
      </c>
      <c r="J526">
        <f t="shared" si="36"/>
        <v>6830</v>
      </c>
    </row>
    <row r="527" spans="1:10" x14ac:dyDescent="0.3">
      <c r="A527" s="80" t="str">
        <f t="shared" si="34"/>
        <v>Dec</v>
      </c>
      <c r="B527" t="s">
        <v>65</v>
      </c>
      <c r="C527" s="38">
        <v>42711</v>
      </c>
      <c r="D527">
        <f t="shared" si="35"/>
        <v>6</v>
      </c>
      <c r="E527">
        <v>18</v>
      </c>
      <c r="F527">
        <v>84</v>
      </c>
      <c r="G527">
        <v>16</v>
      </c>
      <c r="H527">
        <v>16</v>
      </c>
      <c r="I527">
        <f t="shared" si="33"/>
        <v>134</v>
      </c>
      <c r="J527">
        <f t="shared" si="36"/>
        <v>6830</v>
      </c>
    </row>
    <row r="528" spans="1:10" x14ac:dyDescent="0.3">
      <c r="A528" s="80" t="str">
        <f t="shared" si="34"/>
        <v>Dec</v>
      </c>
      <c r="B528" t="s">
        <v>65</v>
      </c>
      <c r="C528" s="38">
        <v>42712</v>
      </c>
      <c r="D528">
        <f t="shared" si="35"/>
        <v>6</v>
      </c>
      <c r="E528">
        <v>83</v>
      </c>
      <c r="F528">
        <v>47</v>
      </c>
      <c r="G528">
        <v>75</v>
      </c>
      <c r="H528">
        <v>60</v>
      </c>
      <c r="I528">
        <f t="shared" si="33"/>
        <v>265</v>
      </c>
      <c r="J528">
        <f t="shared" si="36"/>
        <v>6830</v>
      </c>
    </row>
    <row r="529" spans="1:10" x14ac:dyDescent="0.3">
      <c r="A529" s="80" t="str">
        <f t="shared" si="34"/>
        <v>Dec</v>
      </c>
      <c r="B529" t="s">
        <v>65</v>
      </c>
      <c r="C529" s="38">
        <v>42713</v>
      </c>
      <c r="D529">
        <f t="shared" si="35"/>
        <v>6</v>
      </c>
      <c r="E529">
        <v>20</v>
      </c>
      <c r="F529">
        <v>64</v>
      </c>
      <c r="G529">
        <v>57</v>
      </c>
      <c r="H529">
        <v>68</v>
      </c>
      <c r="I529">
        <f t="shared" si="33"/>
        <v>209</v>
      </c>
      <c r="J529">
        <f t="shared" si="36"/>
        <v>6830</v>
      </c>
    </row>
    <row r="530" spans="1:10" x14ac:dyDescent="0.3">
      <c r="A530" s="80" t="str">
        <f t="shared" si="34"/>
        <v>Dec</v>
      </c>
      <c r="B530" t="s">
        <v>65</v>
      </c>
      <c r="C530" s="38">
        <v>42714</v>
      </c>
      <c r="D530">
        <f t="shared" si="35"/>
        <v>6</v>
      </c>
      <c r="E530">
        <v>21</v>
      </c>
      <c r="F530">
        <v>30</v>
      </c>
      <c r="G530">
        <v>75</v>
      </c>
      <c r="H530">
        <v>26</v>
      </c>
      <c r="I530">
        <f t="shared" si="33"/>
        <v>152</v>
      </c>
      <c r="J530">
        <f t="shared" si="36"/>
        <v>6830</v>
      </c>
    </row>
    <row r="531" spans="1:10" x14ac:dyDescent="0.3">
      <c r="A531" s="80" t="str">
        <f t="shared" si="34"/>
        <v>Dec</v>
      </c>
      <c r="B531" t="s">
        <v>65</v>
      </c>
      <c r="C531" s="38">
        <v>42715</v>
      </c>
      <c r="D531">
        <f t="shared" si="35"/>
        <v>6</v>
      </c>
      <c r="E531">
        <v>85</v>
      </c>
      <c r="F531">
        <v>40</v>
      </c>
      <c r="G531">
        <v>75</v>
      </c>
      <c r="H531">
        <v>28</v>
      </c>
      <c r="I531">
        <f t="shared" si="33"/>
        <v>228</v>
      </c>
      <c r="J531">
        <f t="shared" si="36"/>
        <v>6830</v>
      </c>
    </row>
    <row r="532" spans="1:10" x14ac:dyDescent="0.3">
      <c r="A532" s="80" t="str">
        <f t="shared" si="34"/>
        <v>Dec</v>
      </c>
      <c r="B532" t="s">
        <v>65</v>
      </c>
      <c r="C532" s="38">
        <v>42716</v>
      </c>
      <c r="D532">
        <f t="shared" si="35"/>
        <v>6</v>
      </c>
      <c r="E532">
        <v>85</v>
      </c>
      <c r="F532">
        <v>58</v>
      </c>
      <c r="G532">
        <v>65</v>
      </c>
      <c r="H532">
        <v>90</v>
      </c>
      <c r="I532">
        <f t="shared" si="33"/>
        <v>298</v>
      </c>
      <c r="J532">
        <f t="shared" si="36"/>
        <v>6830</v>
      </c>
    </row>
    <row r="533" spans="1:10" x14ac:dyDescent="0.3">
      <c r="A533" s="80" t="str">
        <f t="shared" si="34"/>
        <v>Dec</v>
      </c>
      <c r="B533" t="s">
        <v>65</v>
      </c>
      <c r="C533" s="38">
        <v>42717</v>
      </c>
      <c r="D533">
        <f t="shared" si="35"/>
        <v>6</v>
      </c>
      <c r="E533">
        <v>48</v>
      </c>
      <c r="F533">
        <v>14</v>
      </c>
      <c r="G533">
        <v>23</v>
      </c>
      <c r="H533">
        <v>86</v>
      </c>
      <c r="I533">
        <f t="shared" si="33"/>
        <v>171</v>
      </c>
      <c r="J533">
        <f t="shared" si="36"/>
        <v>6830</v>
      </c>
    </row>
    <row r="534" spans="1:10" x14ac:dyDescent="0.3">
      <c r="A534" s="80" t="str">
        <f t="shared" si="34"/>
        <v>Dec</v>
      </c>
      <c r="B534" t="s">
        <v>65</v>
      </c>
      <c r="C534" s="38">
        <v>42718</v>
      </c>
      <c r="D534">
        <f t="shared" si="35"/>
        <v>6</v>
      </c>
      <c r="E534">
        <v>18</v>
      </c>
      <c r="F534">
        <v>16</v>
      </c>
      <c r="G534">
        <v>68</v>
      </c>
      <c r="H534">
        <v>84</v>
      </c>
      <c r="I534">
        <f t="shared" si="33"/>
        <v>186</v>
      </c>
      <c r="J534">
        <f t="shared" si="36"/>
        <v>6830</v>
      </c>
    </row>
    <row r="535" spans="1:10" x14ac:dyDescent="0.3">
      <c r="A535" s="80" t="str">
        <f t="shared" si="34"/>
        <v>Dec</v>
      </c>
      <c r="B535" t="s">
        <v>65</v>
      </c>
      <c r="C535" s="38">
        <v>42719</v>
      </c>
      <c r="D535">
        <f t="shared" si="35"/>
        <v>6</v>
      </c>
      <c r="E535">
        <v>52</v>
      </c>
      <c r="F535">
        <v>99</v>
      </c>
      <c r="G535">
        <v>63</v>
      </c>
      <c r="H535">
        <v>83</v>
      </c>
      <c r="I535">
        <f t="shared" si="33"/>
        <v>297</v>
      </c>
      <c r="J535">
        <f t="shared" si="36"/>
        <v>6830</v>
      </c>
    </row>
    <row r="536" spans="1:10" x14ac:dyDescent="0.3">
      <c r="A536" s="80" t="str">
        <f t="shared" si="34"/>
        <v>Dec</v>
      </c>
      <c r="B536" t="s">
        <v>65</v>
      </c>
      <c r="C536" s="38">
        <v>42720</v>
      </c>
      <c r="D536">
        <f t="shared" si="35"/>
        <v>6</v>
      </c>
      <c r="E536">
        <v>14</v>
      </c>
      <c r="F536">
        <v>31</v>
      </c>
      <c r="G536">
        <v>55</v>
      </c>
      <c r="H536">
        <v>30</v>
      </c>
      <c r="I536">
        <f t="shared" si="33"/>
        <v>130</v>
      </c>
      <c r="J536">
        <f t="shared" si="36"/>
        <v>6830</v>
      </c>
    </row>
    <row r="537" spans="1:10" x14ac:dyDescent="0.3">
      <c r="A537" s="80" t="str">
        <f t="shared" si="34"/>
        <v>Dec</v>
      </c>
      <c r="B537" t="s">
        <v>65</v>
      </c>
      <c r="C537" s="38">
        <v>42721</v>
      </c>
      <c r="D537">
        <f t="shared" si="35"/>
        <v>6</v>
      </c>
      <c r="E537">
        <v>77</v>
      </c>
      <c r="F537">
        <v>72</v>
      </c>
      <c r="G537">
        <v>38</v>
      </c>
      <c r="H537">
        <v>64</v>
      </c>
      <c r="I537">
        <f t="shared" si="33"/>
        <v>251</v>
      </c>
      <c r="J537">
        <f t="shared" si="36"/>
        <v>6830</v>
      </c>
    </row>
    <row r="538" spans="1:10" x14ac:dyDescent="0.3">
      <c r="A538" s="80" t="str">
        <f t="shared" si="34"/>
        <v>Dec</v>
      </c>
      <c r="B538" t="s">
        <v>65</v>
      </c>
      <c r="C538" s="38">
        <v>42722</v>
      </c>
      <c r="D538">
        <f t="shared" si="35"/>
        <v>6</v>
      </c>
      <c r="E538">
        <v>48</v>
      </c>
      <c r="F538">
        <v>48</v>
      </c>
      <c r="G538">
        <v>53</v>
      </c>
      <c r="H538">
        <v>10</v>
      </c>
      <c r="I538">
        <f t="shared" si="33"/>
        <v>159</v>
      </c>
      <c r="J538">
        <f t="shared" si="36"/>
        <v>6830</v>
      </c>
    </row>
    <row r="539" spans="1:10" x14ac:dyDescent="0.3">
      <c r="A539" s="80" t="str">
        <f t="shared" si="34"/>
        <v>Dec</v>
      </c>
      <c r="B539" t="s">
        <v>65</v>
      </c>
      <c r="C539" s="38">
        <v>42723</v>
      </c>
      <c r="D539">
        <f t="shared" si="35"/>
        <v>6</v>
      </c>
      <c r="E539">
        <v>47</v>
      </c>
      <c r="F539">
        <v>30</v>
      </c>
      <c r="G539">
        <v>48</v>
      </c>
      <c r="H539">
        <v>16</v>
      </c>
      <c r="I539">
        <f t="shared" si="33"/>
        <v>141</v>
      </c>
      <c r="J539">
        <f t="shared" si="36"/>
        <v>6830</v>
      </c>
    </row>
    <row r="540" spans="1:10" x14ac:dyDescent="0.3">
      <c r="A540" s="80" t="str">
        <f t="shared" si="34"/>
        <v>Dec</v>
      </c>
      <c r="B540" t="s">
        <v>65</v>
      </c>
      <c r="C540" s="38">
        <v>42724</v>
      </c>
      <c r="D540">
        <f t="shared" si="35"/>
        <v>6</v>
      </c>
      <c r="E540">
        <v>98</v>
      </c>
      <c r="F540">
        <v>51</v>
      </c>
      <c r="G540">
        <v>81</v>
      </c>
      <c r="H540">
        <v>22</v>
      </c>
      <c r="I540">
        <f t="shared" si="33"/>
        <v>252</v>
      </c>
      <c r="J540">
        <f t="shared" si="36"/>
        <v>6830</v>
      </c>
    </row>
    <row r="541" spans="1:10" x14ac:dyDescent="0.3">
      <c r="A541" s="80" t="str">
        <f t="shared" si="34"/>
        <v>Dec</v>
      </c>
      <c r="B541" t="s">
        <v>65</v>
      </c>
      <c r="C541" s="38">
        <v>42725</v>
      </c>
      <c r="D541">
        <f t="shared" si="35"/>
        <v>6</v>
      </c>
      <c r="E541">
        <v>11</v>
      </c>
      <c r="F541">
        <v>94</v>
      </c>
      <c r="G541">
        <v>23</v>
      </c>
      <c r="H541">
        <v>44</v>
      </c>
      <c r="I541">
        <f t="shared" si="33"/>
        <v>172</v>
      </c>
      <c r="J541">
        <f t="shared" si="36"/>
        <v>6830</v>
      </c>
    </row>
    <row r="542" spans="1:10" x14ac:dyDescent="0.3">
      <c r="A542" s="80" t="str">
        <f t="shared" si="34"/>
        <v>Dec</v>
      </c>
      <c r="B542" t="s">
        <v>65</v>
      </c>
      <c r="C542" s="38">
        <v>42726</v>
      </c>
      <c r="D542">
        <f t="shared" si="35"/>
        <v>6</v>
      </c>
      <c r="E542">
        <v>12</v>
      </c>
      <c r="F542">
        <v>82</v>
      </c>
      <c r="G542">
        <v>39</v>
      </c>
      <c r="H542">
        <v>35</v>
      </c>
      <c r="I542">
        <f t="shared" si="33"/>
        <v>168</v>
      </c>
      <c r="J542">
        <f t="shared" si="36"/>
        <v>6830</v>
      </c>
    </row>
    <row r="543" spans="1:10" x14ac:dyDescent="0.3">
      <c r="A543" s="80" t="str">
        <f t="shared" si="34"/>
        <v>Dec</v>
      </c>
      <c r="B543" t="s">
        <v>65</v>
      </c>
      <c r="C543" s="38">
        <v>42727</v>
      </c>
      <c r="D543">
        <f t="shared" si="35"/>
        <v>6</v>
      </c>
      <c r="E543">
        <v>90</v>
      </c>
      <c r="F543">
        <v>98</v>
      </c>
      <c r="G543">
        <v>25</v>
      </c>
      <c r="H543">
        <v>15</v>
      </c>
      <c r="I543">
        <f t="shared" si="33"/>
        <v>228</v>
      </c>
      <c r="J543">
        <f t="shared" si="36"/>
        <v>6830</v>
      </c>
    </row>
    <row r="544" spans="1:10" x14ac:dyDescent="0.3">
      <c r="A544" s="80" t="str">
        <f t="shared" si="34"/>
        <v>Dec</v>
      </c>
      <c r="B544" t="s">
        <v>65</v>
      </c>
      <c r="C544" s="38">
        <v>42728</v>
      </c>
      <c r="D544">
        <f t="shared" si="35"/>
        <v>6</v>
      </c>
      <c r="E544">
        <v>73</v>
      </c>
      <c r="F544">
        <v>84</v>
      </c>
      <c r="G544">
        <v>99</v>
      </c>
      <c r="H544">
        <v>83</v>
      </c>
      <c r="I544">
        <f t="shared" si="33"/>
        <v>339</v>
      </c>
      <c r="J544">
        <f t="shared" si="36"/>
        <v>6830</v>
      </c>
    </row>
    <row r="545" spans="1:10" x14ac:dyDescent="0.3">
      <c r="A545" s="80" t="str">
        <f t="shared" si="34"/>
        <v>Dec</v>
      </c>
      <c r="B545" t="s">
        <v>65</v>
      </c>
      <c r="C545" s="38">
        <v>42729</v>
      </c>
      <c r="D545">
        <f t="shared" si="35"/>
        <v>6</v>
      </c>
      <c r="E545">
        <v>10</v>
      </c>
      <c r="F545">
        <v>71</v>
      </c>
      <c r="G545">
        <v>55</v>
      </c>
      <c r="H545">
        <v>49</v>
      </c>
      <c r="I545">
        <f t="shared" si="33"/>
        <v>185</v>
      </c>
      <c r="J545">
        <f t="shared" si="36"/>
        <v>6830</v>
      </c>
    </row>
    <row r="546" spans="1:10" x14ac:dyDescent="0.3">
      <c r="A546" s="80" t="str">
        <f t="shared" si="34"/>
        <v>Dec</v>
      </c>
      <c r="B546" t="s">
        <v>65</v>
      </c>
      <c r="C546" s="38">
        <v>42730</v>
      </c>
      <c r="D546">
        <f t="shared" si="35"/>
        <v>6</v>
      </c>
      <c r="E546">
        <v>99</v>
      </c>
      <c r="F546">
        <v>40</v>
      </c>
      <c r="G546">
        <v>34</v>
      </c>
      <c r="H546">
        <v>67</v>
      </c>
      <c r="I546">
        <f t="shared" si="33"/>
        <v>240</v>
      </c>
      <c r="J546">
        <f t="shared" si="36"/>
        <v>6830</v>
      </c>
    </row>
    <row r="547" spans="1:10" x14ac:dyDescent="0.3">
      <c r="A547" s="80" t="str">
        <f t="shared" si="34"/>
        <v>Dec</v>
      </c>
      <c r="B547" t="s">
        <v>65</v>
      </c>
      <c r="C547" s="38">
        <v>42731</v>
      </c>
      <c r="D547">
        <f t="shared" si="35"/>
        <v>6</v>
      </c>
      <c r="E547">
        <v>58</v>
      </c>
      <c r="F547">
        <v>91</v>
      </c>
      <c r="G547">
        <v>88</v>
      </c>
      <c r="H547">
        <v>11</v>
      </c>
      <c r="I547">
        <f t="shared" si="33"/>
        <v>248</v>
      </c>
      <c r="J547">
        <f t="shared" si="36"/>
        <v>6830</v>
      </c>
    </row>
    <row r="548" spans="1:10" x14ac:dyDescent="0.3">
      <c r="A548" s="80" t="str">
        <f t="shared" si="34"/>
        <v>Dec</v>
      </c>
      <c r="B548" t="s">
        <v>65</v>
      </c>
      <c r="C548" s="38">
        <v>42732</v>
      </c>
      <c r="D548">
        <f t="shared" si="35"/>
        <v>6</v>
      </c>
      <c r="E548">
        <v>64</v>
      </c>
      <c r="F548">
        <v>47</v>
      </c>
      <c r="G548">
        <v>56</v>
      </c>
      <c r="H548">
        <v>95</v>
      </c>
      <c r="I548">
        <f t="shared" si="33"/>
        <v>262</v>
      </c>
      <c r="J548">
        <f t="shared" si="36"/>
        <v>6830</v>
      </c>
    </row>
    <row r="549" spans="1:10" x14ac:dyDescent="0.3">
      <c r="A549" s="80" t="str">
        <f t="shared" si="34"/>
        <v>Dec</v>
      </c>
      <c r="B549" t="s">
        <v>65</v>
      </c>
      <c r="C549" s="38">
        <v>42733</v>
      </c>
      <c r="D549">
        <f t="shared" si="35"/>
        <v>6</v>
      </c>
      <c r="E549">
        <v>32</v>
      </c>
      <c r="F549">
        <v>67</v>
      </c>
      <c r="G549">
        <v>35</v>
      </c>
      <c r="H549">
        <v>51</v>
      </c>
      <c r="I549">
        <f t="shared" si="33"/>
        <v>185</v>
      </c>
      <c r="J549">
        <f t="shared" si="36"/>
        <v>6830</v>
      </c>
    </row>
    <row r="550" spans="1:10" x14ac:dyDescent="0.3">
      <c r="A550" s="80" t="str">
        <f t="shared" si="34"/>
        <v>Dec</v>
      </c>
      <c r="B550" t="s">
        <v>65</v>
      </c>
      <c r="C550" s="38">
        <v>42734</v>
      </c>
      <c r="D550">
        <f t="shared" si="35"/>
        <v>6</v>
      </c>
      <c r="E550">
        <v>75</v>
      </c>
      <c r="F550">
        <v>35</v>
      </c>
      <c r="G550">
        <v>66</v>
      </c>
      <c r="H550">
        <v>37</v>
      </c>
      <c r="I550">
        <f t="shared" si="33"/>
        <v>213</v>
      </c>
      <c r="J550">
        <f t="shared" si="36"/>
        <v>6830</v>
      </c>
    </row>
    <row r="551" spans="1:10" x14ac:dyDescent="0.3">
      <c r="A551" s="80" t="str">
        <f t="shared" si="34"/>
        <v>Dec</v>
      </c>
      <c r="B551" t="s">
        <v>65</v>
      </c>
      <c r="C551" s="38">
        <v>42735</v>
      </c>
      <c r="D551">
        <f t="shared" si="35"/>
        <v>6</v>
      </c>
      <c r="E551">
        <v>74</v>
      </c>
      <c r="F551">
        <v>68</v>
      </c>
      <c r="G551">
        <v>100</v>
      </c>
      <c r="H551">
        <v>67</v>
      </c>
      <c r="I551">
        <f t="shared" si="33"/>
        <v>309</v>
      </c>
      <c r="J551">
        <f t="shared" si="36"/>
        <v>6830</v>
      </c>
    </row>
    <row r="552" spans="1:10" x14ac:dyDescent="0.3">
      <c r="A552" s="80" t="str">
        <f t="shared" si="34"/>
        <v>Jan</v>
      </c>
      <c r="B552" t="s">
        <v>65</v>
      </c>
      <c r="C552" s="38">
        <v>42736</v>
      </c>
      <c r="D552">
        <f t="shared" si="35"/>
        <v>7</v>
      </c>
      <c r="E552">
        <v>49</v>
      </c>
      <c r="F552">
        <v>28</v>
      </c>
      <c r="G552">
        <v>40</v>
      </c>
      <c r="H552">
        <v>81</v>
      </c>
      <c r="I552">
        <f t="shared" si="33"/>
        <v>198</v>
      </c>
      <c r="J552">
        <f t="shared" si="36"/>
        <v>6681</v>
      </c>
    </row>
    <row r="553" spans="1:10" x14ac:dyDescent="0.3">
      <c r="A553" s="80" t="str">
        <f t="shared" si="34"/>
        <v>Jan</v>
      </c>
      <c r="B553" t="s">
        <v>65</v>
      </c>
      <c r="C553" s="38">
        <v>42737</v>
      </c>
      <c r="D553">
        <f t="shared" si="35"/>
        <v>7</v>
      </c>
      <c r="E553">
        <v>36</v>
      </c>
      <c r="F553">
        <v>24</v>
      </c>
      <c r="G553">
        <v>41</v>
      </c>
      <c r="H553">
        <v>58</v>
      </c>
      <c r="I553">
        <f t="shared" si="33"/>
        <v>159</v>
      </c>
      <c r="J553">
        <f t="shared" si="36"/>
        <v>6681</v>
      </c>
    </row>
    <row r="554" spans="1:10" x14ac:dyDescent="0.3">
      <c r="A554" s="80" t="str">
        <f t="shared" si="34"/>
        <v>Jan</v>
      </c>
      <c r="B554" t="s">
        <v>65</v>
      </c>
      <c r="C554" s="38">
        <v>42738</v>
      </c>
      <c r="D554">
        <f t="shared" si="35"/>
        <v>7</v>
      </c>
      <c r="E554">
        <v>12</v>
      </c>
      <c r="F554">
        <v>53</v>
      </c>
      <c r="G554">
        <v>18</v>
      </c>
      <c r="H554">
        <v>17</v>
      </c>
      <c r="I554">
        <f t="shared" si="33"/>
        <v>100</v>
      </c>
      <c r="J554">
        <f t="shared" si="36"/>
        <v>6681</v>
      </c>
    </row>
    <row r="555" spans="1:10" x14ac:dyDescent="0.3">
      <c r="A555" s="80" t="str">
        <f t="shared" si="34"/>
        <v>Jan</v>
      </c>
      <c r="B555" t="s">
        <v>65</v>
      </c>
      <c r="C555" s="38">
        <v>42739</v>
      </c>
      <c r="D555">
        <f t="shared" si="35"/>
        <v>7</v>
      </c>
      <c r="E555">
        <v>63</v>
      </c>
      <c r="F555">
        <v>47</v>
      </c>
      <c r="G555">
        <v>78</v>
      </c>
      <c r="H555">
        <v>47</v>
      </c>
      <c r="I555">
        <f t="shared" si="33"/>
        <v>235</v>
      </c>
      <c r="J555">
        <f t="shared" si="36"/>
        <v>6681</v>
      </c>
    </row>
    <row r="556" spans="1:10" x14ac:dyDescent="0.3">
      <c r="A556" s="80" t="str">
        <f t="shared" si="34"/>
        <v>Jan</v>
      </c>
      <c r="B556" t="s">
        <v>65</v>
      </c>
      <c r="C556" s="38">
        <v>42740</v>
      </c>
      <c r="D556">
        <f t="shared" si="35"/>
        <v>7</v>
      </c>
      <c r="E556">
        <v>12</v>
      </c>
      <c r="F556">
        <v>84</v>
      </c>
      <c r="G556">
        <v>21</v>
      </c>
      <c r="H556">
        <v>73</v>
      </c>
      <c r="I556">
        <f t="shared" si="33"/>
        <v>190</v>
      </c>
      <c r="J556">
        <f t="shared" si="36"/>
        <v>6681</v>
      </c>
    </row>
    <row r="557" spans="1:10" x14ac:dyDescent="0.3">
      <c r="A557" s="80" t="str">
        <f t="shared" si="34"/>
        <v>Jan</v>
      </c>
      <c r="B557" t="s">
        <v>65</v>
      </c>
      <c r="C557" s="38">
        <v>42741</v>
      </c>
      <c r="D557">
        <f t="shared" si="35"/>
        <v>7</v>
      </c>
      <c r="E557">
        <v>41</v>
      </c>
      <c r="F557">
        <v>43</v>
      </c>
      <c r="G557">
        <v>85</v>
      </c>
      <c r="H557">
        <v>93</v>
      </c>
      <c r="I557">
        <f t="shared" si="33"/>
        <v>262</v>
      </c>
      <c r="J557">
        <f t="shared" si="36"/>
        <v>6681</v>
      </c>
    </row>
    <row r="558" spans="1:10" x14ac:dyDescent="0.3">
      <c r="A558" s="80" t="str">
        <f t="shared" si="34"/>
        <v>Jan</v>
      </c>
      <c r="B558" t="s">
        <v>65</v>
      </c>
      <c r="C558" s="38">
        <v>42742</v>
      </c>
      <c r="D558">
        <f t="shared" si="35"/>
        <v>7</v>
      </c>
      <c r="E558">
        <v>84</v>
      </c>
      <c r="F558">
        <v>12</v>
      </c>
      <c r="G558">
        <v>69</v>
      </c>
      <c r="H558">
        <v>13</v>
      </c>
      <c r="I558">
        <f t="shared" si="33"/>
        <v>178</v>
      </c>
      <c r="J558">
        <f t="shared" si="36"/>
        <v>6681</v>
      </c>
    </row>
    <row r="559" spans="1:10" x14ac:dyDescent="0.3">
      <c r="A559" s="80" t="str">
        <f t="shared" si="34"/>
        <v>Jan</v>
      </c>
      <c r="B559" t="s">
        <v>65</v>
      </c>
      <c r="C559" s="38">
        <v>42743</v>
      </c>
      <c r="D559">
        <f t="shared" si="35"/>
        <v>7</v>
      </c>
      <c r="E559">
        <v>51</v>
      </c>
      <c r="F559">
        <v>28</v>
      </c>
      <c r="G559">
        <v>55</v>
      </c>
      <c r="H559">
        <v>26</v>
      </c>
      <c r="I559">
        <f t="shared" si="33"/>
        <v>160</v>
      </c>
      <c r="J559">
        <f t="shared" si="36"/>
        <v>6681</v>
      </c>
    </row>
    <row r="560" spans="1:10" x14ac:dyDescent="0.3">
      <c r="A560" s="80" t="str">
        <f t="shared" si="34"/>
        <v>Jan</v>
      </c>
      <c r="B560" t="s">
        <v>65</v>
      </c>
      <c r="C560" s="38">
        <v>42744</v>
      </c>
      <c r="D560">
        <f t="shared" si="35"/>
        <v>7</v>
      </c>
      <c r="E560">
        <v>69</v>
      </c>
      <c r="F560">
        <v>64</v>
      </c>
      <c r="G560">
        <v>22</v>
      </c>
      <c r="H560">
        <v>31</v>
      </c>
      <c r="I560">
        <f t="shared" si="33"/>
        <v>186</v>
      </c>
      <c r="J560">
        <f t="shared" si="36"/>
        <v>6681</v>
      </c>
    </row>
    <row r="561" spans="1:10" x14ac:dyDescent="0.3">
      <c r="A561" s="80" t="str">
        <f t="shared" si="34"/>
        <v>Jan</v>
      </c>
      <c r="B561" t="s">
        <v>65</v>
      </c>
      <c r="C561" s="38">
        <v>42745</v>
      </c>
      <c r="D561">
        <f t="shared" si="35"/>
        <v>7</v>
      </c>
      <c r="E561">
        <v>54</v>
      </c>
      <c r="F561">
        <v>32</v>
      </c>
      <c r="G561">
        <v>90</v>
      </c>
      <c r="H561">
        <v>58</v>
      </c>
      <c r="I561">
        <f t="shared" ref="I561:I624" si="37">SUM(E561:H561)</f>
        <v>234</v>
      </c>
      <c r="J561">
        <f t="shared" si="36"/>
        <v>6681</v>
      </c>
    </row>
    <row r="562" spans="1:10" x14ac:dyDescent="0.3">
      <c r="A562" s="80" t="str">
        <f t="shared" si="34"/>
        <v>Jan</v>
      </c>
      <c r="B562" t="s">
        <v>65</v>
      </c>
      <c r="C562" s="38">
        <v>42746</v>
      </c>
      <c r="D562">
        <f t="shared" si="35"/>
        <v>7</v>
      </c>
      <c r="E562">
        <v>60</v>
      </c>
      <c r="F562">
        <v>24</v>
      </c>
      <c r="G562">
        <v>78</v>
      </c>
      <c r="H562">
        <v>37</v>
      </c>
      <c r="I562">
        <f t="shared" si="37"/>
        <v>199</v>
      </c>
      <c r="J562">
        <f t="shared" si="36"/>
        <v>6681</v>
      </c>
    </row>
    <row r="563" spans="1:10" x14ac:dyDescent="0.3">
      <c r="A563" s="80" t="str">
        <f t="shared" si="34"/>
        <v>Jan</v>
      </c>
      <c r="B563" t="s">
        <v>65</v>
      </c>
      <c r="C563" s="38">
        <v>42747</v>
      </c>
      <c r="D563">
        <f t="shared" si="35"/>
        <v>7</v>
      </c>
      <c r="E563">
        <v>69</v>
      </c>
      <c r="F563">
        <v>90</v>
      </c>
      <c r="G563">
        <v>40</v>
      </c>
      <c r="H563">
        <v>31</v>
      </c>
      <c r="I563">
        <f t="shared" si="37"/>
        <v>230</v>
      </c>
      <c r="J563">
        <f t="shared" si="36"/>
        <v>6681</v>
      </c>
    </row>
    <row r="564" spans="1:10" x14ac:dyDescent="0.3">
      <c r="A564" s="80" t="str">
        <f t="shared" si="34"/>
        <v>Jan</v>
      </c>
      <c r="B564" t="s">
        <v>65</v>
      </c>
      <c r="C564" s="38">
        <v>42748</v>
      </c>
      <c r="D564">
        <f t="shared" si="35"/>
        <v>7</v>
      </c>
      <c r="E564">
        <v>76</v>
      </c>
      <c r="F564">
        <v>73</v>
      </c>
      <c r="G564">
        <v>59</v>
      </c>
      <c r="H564">
        <v>72</v>
      </c>
      <c r="I564">
        <f t="shared" si="37"/>
        <v>280</v>
      </c>
      <c r="J564">
        <f t="shared" si="36"/>
        <v>6681</v>
      </c>
    </row>
    <row r="565" spans="1:10" x14ac:dyDescent="0.3">
      <c r="A565" s="80" t="str">
        <f t="shared" si="34"/>
        <v>Jan</v>
      </c>
      <c r="B565" t="s">
        <v>65</v>
      </c>
      <c r="C565" s="38">
        <v>42749</v>
      </c>
      <c r="D565">
        <f t="shared" si="35"/>
        <v>7</v>
      </c>
      <c r="E565">
        <v>84</v>
      </c>
      <c r="F565">
        <v>66</v>
      </c>
      <c r="G565">
        <v>92</v>
      </c>
      <c r="H565">
        <v>90</v>
      </c>
      <c r="I565">
        <f t="shared" si="37"/>
        <v>332</v>
      </c>
      <c r="J565">
        <f t="shared" si="36"/>
        <v>6681</v>
      </c>
    </row>
    <row r="566" spans="1:10" x14ac:dyDescent="0.3">
      <c r="A566" s="80" t="str">
        <f t="shared" si="34"/>
        <v>Jan</v>
      </c>
      <c r="B566" t="s">
        <v>65</v>
      </c>
      <c r="C566" s="38">
        <v>42750</v>
      </c>
      <c r="D566">
        <f t="shared" si="35"/>
        <v>7</v>
      </c>
      <c r="E566">
        <v>32</v>
      </c>
      <c r="F566">
        <v>18</v>
      </c>
      <c r="G566">
        <v>98</v>
      </c>
      <c r="H566">
        <v>65</v>
      </c>
      <c r="I566">
        <f t="shared" si="37"/>
        <v>213</v>
      </c>
      <c r="J566">
        <f t="shared" si="36"/>
        <v>6681</v>
      </c>
    </row>
    <row r="567" spans="1:10" x14ac:dyDescent="0.3">
      <c r="A567" s="80" t="str">
        <f t="shared" si="34"/>
        <v>Jan</v>
      </c>
      <c r="B567" t="s">
        <v>65</v>
      </c>
      <c r="C567" s="38">
        <v>42751</v>
      </c>
      <c r="D567">
        <f t="shared" si="35"/>
        <v>7</v>
      </c>
      <c r="E567">
        <v>24</v>
      </c>
      <c r="F567">
        <v>37</v>
      </c>
      <c r="G567">
        <v>10</v>
      </c>
      <c r="H567">
        <v>44</v>
      </c>
      <c r="I567">
        <f t="shared" si="37"/>
        <v>115</v>
      </c>
      <c r="J567">
        <f t="shared" si="36"/>
        <v>6681</v>
      </c>
    </row>
    <row r="568" spans="1:10" x14ac:dyDescent="0.3">
      <c r="A568" s="80" t="str">
        <f t="shared" si="34"/>
        <v>Jan</v>
      </c>
      <c r="B568" t="s">
        <v>65</v>
      </c>
      <c r="C568" s="38">
        <v>42752</v>
      </c>
      <c r="D568">
        <f t="shared" si="35"/>
        <v>7</v>
      </c>
      <c r="E568">
        <v>27</v>
      </c>
      <c r="F568">
        <v>96</v>
      </c>
      <c r="G568">
        <v>90</v>
      </c>
      <c r="H568">
        <v>69</v>
      </c>
      <c r="I568">
        <f t="shared" si="37"/>
        <v>282</v>
      </c>
      <c r="J568">
        <f t="shared" si="36"/>
        <v>6681</v>
      </c>
    </row>
    <row r="569" spans="1:10" x14ac:dyDescent="0.3">
      <c r="A569" s="80" t="str">
        <f t="shared" si="34"/>
        <v>Jan</v>
      </c>
      <c r="B569" t="s">
        <v>65</v>
      </c>
      <c r="C569" s="38">
        <v>42753</v>
      </c>
      <c r="D569">
        <f t="shared" si="35"/>
        <v>7</v>
      </c>
      <c r="E569">
        <v>28</v>
      </c>
      <c r="F569">
        <v>19</v>
      </c>
      <c r="G569">
        <v>35</v>
      </c>
      <c r="H569">
        <v>76</v>
      </c>
      <c r="I569">
        <f t="shared" si="37"/>
        <v>158</v>
      </c>
      <c r="J569">
        <f t="shared" si="36"/>
        <v>6681</v>
      </c>
    </row>
    <row r="570" spans="1:10" x14ac:dyDescent="0.3">
      <c r="A570" s="80" t="str">
        <f t="shared" si="34"/>
        <v>Jan</v>
      </c>
      <c r="B570" t="s">
        <v>65</v>
      </c>
      <c r="C570" s="38">
        <v>42754</v>
      </c>
      <c r="D570">
        <f t="shared" si="35"/>
        <v>7</v>
      </c>
      <c r="E570">
        <v>48</v>
      </c>
      <c r="F570">
        <v>19</v>
      </c>
      <c r="G570">
        <v>76</v>
      </c>
      <c r="H570">
        <v>48</v>
      </c>
      <c r="I570">
        <f t="shared" si="37"/>
        <v>191</v>
      </c>
      <c r="J570">
        <f t="shared" si="36"/>
        <v>6681</v>
      </c>
    </row>
    <row r="571" spans="1:10" x14ac:dyDescent="0.3">
      <c r="A571" s="80" t="str">
        <f t="shared" si="34"/>
        <v>Jan</v>
      </c>
      <c r="B571" t="s">
        <v>65</v>
      </c>
      <c r="C571" s="38">
        <v>42755</v>
      </c>
      <c r="D571">
        <f t="shared" si="35"/>
        <v>7</v>
      </c>
      <c r="E571">
        <v>12</v>
      </c>
      <c r="F571">
        <v>32</v>
      </c>
      <c r="G571">
        <v>41</v>
      </c>
      <c r="H571">
        <v>38</v>
      </c>
      <c r="I571">
        <f t="shared" si="37"/>
        <v>123</v>
      </c>
      <c r="J571">
        <f t="shared" si="36"/>
        <v>6681</v>
      </c>
    </row>
    <row r="572" spans="1:10" x14ac:dyDescent="0.3">
      <c r="A572" s="80" t="str">
        <f t="shared" si="34"/>
        <v>Jan</v>
      </c>
      <c r="B572" t="s">
        <v>65</v>
      </c>
      <c r="C572" s="38">
        <v>42756</v>
      </c>
      <c r="D572">
        <f t="shared" si="35"/>
        <v>7</v>
      </c>
      <c r="E572">
        <v>81</v>
      </c>
      <c r="F572">
        <v>16</v>
      </c>
      <c r="G572">
        <v>68</v>
      </c>
      <c r="H572">
        <v>20</v>
      </c>
      <c r="I572">
        <f t="shared" si="37"/>
        <v>185</v>
      </c>
      <c r="J572">
        <f t="shared" si="36"/>
        <v>6681</v>
      </c>
    </row>
    <row r="573" spans="1:10" x14ac:dyDescent="0.3">
      <c r="A573" s="80" t="str">
        <f t="shared" si="34"/>
        <v>Jan</v>
      </c>
      <c r="B573" t="s">
        <v>65</v>
      </c>
      <c r="C573" s="38">
        <v>42757</v>
      </c>
      <c r="D573">
        <f t="shared" si="35"/>
        <v>7</v>
      </c>
      <c r="E573">
        <v>90</v>
      </c>
      <c r="F573">
        <v>61</v>
      </c>
      <c r="G573">
        <v>67</v>
      </c>
      <c r="H573">
        <v>83</v>
      </c>
      <c r="I573">
        <f t="shared" si="37"/>
        <v>301</v>
      </c>
      <c r="J573">
        <f t="shared" si="36"/>
        <v>6681</v>
      </c>
    </row>
    <row r="574" spans="1:10" x14ac:dyDescent="0.3">
      <c r="A574" s="80" t="str">
        <f t="shared" si="34"/>
        <v>Jan</v>
      </c>
      <c r="B574" t="s">
        <v>65</v>
      </c>
      <c r="C574" s="38">
        <v>42758</v>
      </c>
      <c r="D574">
        <f t="shared" si="35"/>
        <v>7</v>
      </c>
      <c r="E574">
        <v>56</v>
      </c>
      <c r="F574">
        <v>40</v>
      </c>
      <c r="G574">
        <v>69</v>
      </c>
      <c r="H574">
        <v>86</v>
      </c>
      <c r="I574">
        <f t="shared" si="37"/>
        <v>251</v>
      </c>
      <c r="J574">
        <f t="shared" si="36"/>
        <v>6681</v>
      </c>
    </row>
    <row r="575" spans="1:10" x14ac:dyDescent="0.3">
      <c r="A575" s="80" t="str">
        <f t="shared" si="34"/>
        <v>Jan</v>
      </c>
      <c r="B575" t="s">
        <v>65</v>
      </c>
      <c r="C575" s="38">
        <v>42759</v>
      </c>
      <c r="D575">
        <f t="shared" si="35"/>
        <v>7</v>
      </c>
      <c r="E575">
        <v>93</v>
      </c>
      <c r="F575">
        <v>82</v>
      </c>
      <c r="G575">
        <v>32</v>
      </c>
      <c r="H575">
        <v>95</v>
      </c>
      <c r="I575">
        <f t="shared" si="37"/>
        <v>302</v>
      </c>
      <c r="J575">
        <f t="shared" si="36"/>
        <v>6681</v>
      </c>
    </row>
    <row r="576" spans="1:10" x14ac:dyDescent="0.3">
      <c r="A576" s="80" t="str">
        <f t="shared" si="34"/>
        <v>Jan</v>
      </c>
      <c r="B576" t="s">
        <v>65</v>
      </c>
      <c r="C576" s="38">
        <v>42760</v>
      </c>
      <c r="D576">
        <f t="shared" si="35"/>
        <v>7</v>
      </c>
      <c r="E576">
        <v>97</v>
      </c>
      <c r="F576">
        <v>75</v>
      </c>
      <c r="G576">
        <v>88</v>
      </c>
      <c r="H576">
        <v>35</v>
      </c>
      <c r="I576">
        <f t="shared" si="37"/>
        <v>295</v>
      </c>
      <c r="J576">
        <f t="shared" si="36"/>
        <v>6681</v>
      </c>
    </row>
    <row r="577" spans="1:10" x14ac:dyDescent="0.3">
      <c r="A577" s="80" t="str">
        <f t="shared" si="34"/>
        <v>Jan</v>
      </c>
      <c r="B577" t="s">
        <v>65</v>
      </c>
      <c r="C577" s="38">
        <v>42761</v>
      </c>
      <c r="D577">
        <f t="shared" si="35"/>
        <v>7</v>
      </c>
      <c r="E577">
        <v>76</v>
      </c>
      <c r="F577">
        <v>41</v>
      </c>
      <c r="G577">
        <v>29</v>
      </c>
      <c r="H577">
        <v>78</v>
      </c>
      <c r="I577">
        <f t="shared" si="37"/>
        <v>224</v>
      </c>
      <c r="J577">
        <f t="shared" si="36"/>
        <v>6681</v>
      </c>
    </row>
    <row r="578" spans="1:10" x14ac:dyDescent="0.3">
      <c r="A578" s="80" t="str">
        <f t="shared" si="34"/>
        <v>Jan</v>
      </c>
      <c r="B578" t="s">
        <v>65</v>
      </c>
      <c r="C578" s="38">
        <v>42762</v>
      </c>
      <c r="D578">
        <f t="shared" si="35"/>
        <v>7</v>
      </c>
      <c r="E578">
        <v>41</v>
      </c>
      <c r="F578">
        <v>11</v>
      </c>
      <c r="G578">
        <v>42</v>
      </c>
      <c r="H578">
        <v>55</v>
      </c>
      <c r="I578">
        <f t="shared" si="37"/>
        <v>149</v>
      </c>
      <c r="J578">
        <f t="shared" si="36"/>
        <v>6681</v>
      </c>
    </row>
    <row r="579" spans="1:10" x14ac:dyDescent="0.3">
      <c r="A579" s="80" t="str">
        <f t="shared" ref="A579:A642" si="38">TEXT(C579,"mmm")</f>
        <v>Jan</v>
      </c>
      <c r="B579" t="s">
        <v>65</v>
      </c>
      <c r="C579" s="38">
        <v>42763</v>
      </c>
      <c r="D579">
        <f t="shared" ref="D579:D642" si="39">CHOOSE(MONTH(C579),7,8,9,10,11,12,1,2,3,4,5,6)</f>
        <v>7</v>
      </c>
      <c r="E579">
        <v>32</v>
      </c>
      <c r="F579">
        <v>11</v>
      </c>
      <c r="G579">
        <v>21</v>
      </c>
      <c r="H579">
        <v>32</v>
      </c>
      <c r="I579">
        <f t="shared" si="37"/>
        <v>96</v>
      </c>
      <c r="J579">
        <f t="shared" ref="J579:J642" si="40">SUMIFS($I$3:$I$1462,$B$3:$B$1462,B579,$D$3:$D$1462,D579)</f>
        <v>6681</v>
      </c>
    </row>
    <row r="580" spans="1:10" x14ac:dyDescent="0.3">
      <c r="A580" s="80" t="str">
        <f t="shared" si="38"/>
        <v>Jan</v>
      </c>
      <c r="B580" t="s">
        <v>65</v>
      </c>
      <c r="C580" s="38">
        <v>42764</v>
      </c>
      <c r="D580">
        <f t="shared" si="39"/>
        <v>7</v>
      </c>
      <c r="E580">
        <v>59</v>
      </c>
      <c r="F580">
        <v>71</v>
      </c>
      <c r="G580">
        <v>93</v>
      </c>
      <c r="H580">
        <v>99</v>
      </c>
      <c r="I580">
        <f t="shared" si="37"/>
        <v>322</v>
      </c>
      <c r="J580">
        <f t="shared" si="40"/>
        <v>6681</v>
      </c>
    </row>
    <row r="581" spans="1:10" x14ac:dyDescent="0.3">
      <c r="A581" s="80" t="str">
        <f t="shared" si="38"/>
        <v>Jan</v>
      </c>
      <c r="B581" t="s">
        <v>65</v>
      </c>
      <c r="C581" s="38">
        <v>42765</v>
      </c>
      <c r="D581">
        <f t="shared" si="39"/>
        <v>7</v>
      </c>
      <c r="E581">
        <v>35</v>
      </c>
      <c r="F581">
        <v>87</v>
      </c>
      <c r="G581">
        <v>80</v>
      </c>
      <c r="H581">
        <v>64</v>
      </c>
      <c r="I581">
        <f t="shared" si="37"/>
        <v>266</v>
      </c>
      <c r="J581">
        <f t="shared" si="40"/>
        <v>6681</v>
      </c>
    </row>
    <row r="582" spans="1:10" x14ac:dyDescent="0.3">
      <c r="A582" s="80" t="str">
        <f t="shared" si="38"/>
        <v>Jan</v>
      </c>
      <c r="B582" t="s">
        <v>65</v>
      </c>
      <c r="C582" s="38">
        <v>42766</v>
      </c>
      <c r="D582">
        <f t="shared" si="39"/>
        <v>7</v>
      </c>
      <c r="E582">
        <v>63</v>
      </c>
      <c r="F582">
        <v>82</v>
      </c>
      <c r="G582">
        <v>70</v>
      </c>
      <c r="H582">
        <v>50</v>
      </c>
      <c r="I582">
        <f t="shared" si="37"/>
        <v>265</v>
      </c>
      <c r="J582">
        <f t="shared" si="40"/>
        <v>6681</v>
      </c>
    </row>
    <row r="583" spans="1:10" x14ac:dyDescent="0.3">
      <c r="A583" s="80" t="str">
        <f t="shared" si="38"/>
        <v>Feb</v>
      </c>
      <c r="B583" t="s">
        <v>65</v>
      </c>
      <c r="C583" s="38">
        <v>42767</v>
      </c>
      <c r="D583">
        <f t="shared" si="39"/>
        <v>8</v>
      </c>
      <c r="E583">
        <v>12</v>
      </c>
      <c r="F583">
        <v>99</v>
      </c>
      <c r="G583">
        <v>91</v>
      </c>
      <c r="H583">
        <v>39</v>
      </c>
      <c r="I583">
        <f t="shared" si="37"/>
        <v>241</v>
      </c>
      <c r="J583">
        <f t="shared" si="40"/>
        <v>5733</v>
      </c>
    </row>
    <row r="584" spans="1:10" x14ac:dyDescent="0.3">
      <c r="A584" s="80" t="str">
        <f t="shared" si="38"/>
        <v>Feb</v>
      </c>
      <c r="B584" t="s">
        <v>65</v>
      </c>
      <c r="C584" s="38">
        <v>42768</v>
      </c>
      <c r="D584">
        <f t="shared" si="39"/>
        <v>8</v>
      </c>
      <c r="E584">
        <v>33</v>
      </c>
      <c r="F584">
        <v>40</v>
      </c>
      <c r="G584">
        <v>44</v>
      </c>
      <c r="H584">
        <v>92</v>
      </c>
      <c r="I584">
        <f t="shared" si="37"/>
        <v>209</v>
      </c>
      <c r="J584">
        <f t="shared" si="40"/>
        <v>5733</v>
      </c>
    </row>
    <row r="585" spans="1:10" x14ac:dyDescent="0.3">
      <c r="A585" s="80" t="str">
        <f t="shared" si="38"/>
        <v>Feb</v>
      </c>
      <c r="B585" t="s">
        <v>65</v>
      </c>
      <c r="C585" s="38">
        <v>42769</v>
      </c>
      <c r="D585">
        <f t="shared" si="39"/>
        <v>8</v>
      </c>
      <c r="E585">
        <v>27</v>
      </c>
      <c r="F585">
        <v>83</v>
      </c>
      <c r="G585">
        <v>73</v>
      </c>
      <c r="H585">
        <v>44</v>
      </c>
      <c r="I585">
        <f t="shared" si="37"/>
        <v>227</v>
      </c>
      <c r="J585">
        <f t="shared" si="40"/>
        <v>5733</v>
      </c>
    </row>
    <row r="586" spans="1:10" x14ac:dyDescent="0.3">
      <c r="A586" s="80" t="str">
        <f t="shared" si="38"/>
        <v>Feb</v>
      </c>
      <c r="B586" t="s">
        <v>65</v>
      </c>
      <c r="C586" s="38">
        <v>42770</v>
      </c>
      <c r="D586">
        <f t="shared" si="39"/>
        <v>8</v>
      </c>
      <c r="E586">
        <v>79</v>
      </c>
      <c r="F586">
        <v>20</v>
      </c>
      <c r="G586">
        <v>15</v>
      </c>
      <c r="H586">
        <v>67</v>
      </c>
      <c r="I586">
        <f t="shared" si="37"/>
        <v>181</v>
      </c>
      <c r="J586">
        <f t="shared" si="40"/>
        <v>5733</v>
      </c>
    </row>
    <row r="587" spans="1:10" x14ac:dyDescent="0.3">
      <c r="A587" s="80" t="str">
        <f t="shared" si="38"/>
        <v>Feb</v>
      </c>
      <c r="B587" t="s">
        <v>65</v>
      </c>
      <c r="C587" s="38">
        <v>42771</v>
      </c>
      <c r="D587">
        <f t="shared" si="39"/>
        <v>8</v>
      </c>
      <c r="E587">
        <v>86</v>
      </c>
      <c r="F587">
        <v>24</v>
      </c>
      <c r="G587">
        <v>27</v>
      </c>
      <c r="H587">
        <v>22</v>
      </c>
      <c r="I587">
        <f t="shared" si="37"/>
        <v>159</v>
      </c>
      <c r="J587">
        <f t="shared" si="40"/>
        <v>5733</v>
      </c>
    </row>
    <row r="588" spans="1:10" x14ac:dyDescent="0.3">
      <c r="A588" s="80" t="str">
        <f t="shared" si="38"/>
        <v>Feb</v>
      </c>
      <c r="B588" t="s">
        <v>65</v>
      </c>
      <c r="C588" s="38">
        <v>42772</v>
      </c>
      <c r="D588">
        <f t="shared" si="39"/>
        <v>8</v>
      </c>
      <c r="E588">
        <v>30</v>
      </c>
      <c r="F588">
        <v>90</v>
      </c>
      <c r="G588">
        <v>47</v>
      </c>
      <c r="H588">
        <v>15</v>
      </c>
      <c r="I588">
        <f t="shared" si="37"/>
        <v>182</v>
      </c>
      <c r="J588">
        <f t="shared" si="40"/>
        <v>5733</v>
      </c>
    </row>
    <row r="589" spans="1:10" x14ac:dyDescent="0.3">
      <c r="A589" s="80" t="str">
        <f t="shared" si="38"/>
        <v>Feb</v>
      </c>
      <c r="B589" t="s">
        <v>65</v>
      </c>
      <c r="C589" s="38">
        <v>42773</v>
      </c>
      <c r="D589">
        <f t="shared" si="39"/>
        <v>8</v>
      </c>
      <c r="E589">
        <v>82</v>
      </c>
      <c r="F589">
        <v>25</v>
      </c>
      <c r="G589">
        <v>38</v>
      </c>
      <c r="H589">
        <v>45</v>
      </c>
      <c r="I589">
        <f t="shared" si="37"/>
        <v>190</v>
      </c>
      <c r="J589">
        <f t="shared" si="40"/>
        <v>5733</v>
      </c>
    </row>
    <row r="590" spans="1:10" x14ac:dyDescent="0.3">
      <c r="A590" s="80" t="str">
        <f t="shared" si="38"/>
        <v>Feb</v>
      </c>
      <c r="B590" t="s">
        <v>65</v>
      </c>
      <c r="C590" s="38">
        <v>42774</v>
      </c>
      <c r="D590">
        <f t="shared" si="39"/>
        <v>8</v>
      </c>
      <c r="E590">
        <v>13</v>
      </c>
      <c r="F590">
        <v>24</v>
      </c>
      <c r="G590">
        <v>18</v>
      </c>
      <c r="H590">
        <v>60</v>
      </c>
      <c r="I590">
        <f t="shared" si="37"/>
        <v>115</v>
      </c>
      <c r="J590">
        <f t="shared" si="40"/>
        <v>5733</v>
      </c>
    </row>
    <row r="591" spans="1:10" x14ac:dyDescent="0.3">
      <c r="A591" s="80" t="str">
        <f t="shared" si="38"/>
        <v>Feb</v>
      </c>
      <c r="B591" t="s">
        <v>65</v>
      </c>
      <c r="C591" s="38">
        <v>42775</v>
      </c>
      <c r="D591">
        <f t="shared" si="39"/>
        <v>8</v>
      </c>
      <c r="E591">
        <v>44</v>
      </c>
      <c r="F591">
        <v>56</v>
      </c>
      <c r="G591">
        <v>20</v>
      </c>
      <c r="H591">
        <v>20</v>
      </c>
      <c r="I591">
        <f t="shared" si="37"/>
        <v>140</v>
      </c>
      <c r="J591">
        <f t="shared" si="40"/>
        <v>5733</v>
      </c>
    </row>
    <row r="592" spans="1:10" x14ac:dyDescent="0.3">
      <c r="A592" s="80" t="str">
        <f t="shared" si="38"/>
        <v>Feb</v>
      </c>
      <c r="B592" t="s">
        <v>65</v>
      </c>
      <c r="C592" s="38">
        <v>42776</v>
      </c>
      <c r="D592">
        <f t="shared" si="39"/>
        <v>8</v>
      </c>
      <c r="E592">
        <v>40</v>
      </c>
      <c r="F592">
        <v>17</v>
      </c>
      <c r="G592">
        <v>54</v>
      </c>
      <c r="H592">
        <v>70</v>
      </c>
      <c r="I592">
        <f t="shared" si="37"/>
        <v>181</v>
      </c>
      <c r="J592">
        <f t="shared" si="40"/>
        <v>5733</v>
      </c>
    </row>
    <row r="593" spans="1:10" x14ac:dyDescent="0.3">
      <c r="A593" s="80" t="str">
        <f t="shared" si="38"/>
        <v>Feb</v>
      </c>
      <c r="B593" t="s">
        <v>65</v>
      </c>
      <c r="C593" s="38">
        <v>42777</v>
      </c>
      <c r="D593">
        <f t="shared" si="39"/>
        <v>8</v>
      </c>
      <c r="E593">
        <v>37</v>
      </c>
      <c r="F593">
        <v>97</v>
      </c>
      <c r="G593">
        <v>36</v>
      </c>
      <c r="H593">
        <v>16</v>
      </c>
      <c r="I593">
        <f t="shared" si="37"/>
        <v>186</v>
      </c>
      <c r="J593">
        <f t="shared" si="40"/>
        <v>5733</v>
      </c>
    </row>
    <row r="594" spans="1:10" x14ac:dyDescent="0.3">
      <c r="A594" s="80" t="str">
        <f t="shared" si="38"/>
        <v>Feb</v>
      </c>
      <c r="B594" t="s">
        <v>65</v>
      </c>
      <c r="C594" s="38">
        <v>42778</v>
      </c>
      <c r="D594">
        <f t="shared" si="39"/>
        <v>8</v>
      </c>
      <c r="E594">
        <v>45</v>
      </c>
      <c r="F594">
        <v>70</v>
      </c>
      <c r="G594">
        <v>47</v>
      </c>
      <c r="H594">
        <v>58</v>
      </c>
      <c r="I594">
        <f t="shared" si="37"/>
        <v>220</v>
      </c>
      <c r="J594">
        <f t="shared" si="40"/>
        <v>5733</v>
      </c>
    </row>
    <row r="595" spans="1:10" x14ac:dyDescent="0.3">
      <c r="A595" s="80" t="str">
        <f t="shared" si="38"/>
        <v>Feb</v>
      </c>
      <c r="B595" t="s">
        <v>65</v>
      </c>
      <c r="C595" s="38">
        <v>42779</v>
      </c>
      <c r="D595">
        <f t="shared" si="39"/>
        <v>8</v>
      </c>
      <c r="E595">
        <v>59</v>
      </c>
      <c r="F595">
        <v>45</v>
      </c>
      <c r="G595">
        <v>30</v>
      </c>
      <c r="H595">
        <v>76</v>
      </c>
      <c r="I595">
        <f t="shared" si="37"/>
        <v>210</v>
      </c>
      <c r="J595">
        <f t="shared" si="40"/>
        <v>5733</v>
      </c>
    </row>
    <row r="596" spans="1:10" x14ac:dyDescent="0.3">
      <c r="A596" s="80" t="str">
        <f t="shared" si="38"/>
        <v>Feb</v>
      </c>
      <c r="B596" t="s">
        <v>65</v>
      </c>
      <c r="C596" s="38">
        <v>42780</v>
      </c>
      <c r="D596">
        <f t="shared" si="39"/>
        <v>8</v>
      </c>
      <c r="E596">
        <v>16</v>
      </c>
      <c r="F596">
        <v>65</v>
      </c>
      <c r="G596">
        <v>21</v>
      </c>
      <c r="H596">
        <v>12</v>
      </c>
      <c r="I596">
        <f t="shared" si="37"/>
        <v>114</v>
      </c>
      <c r="J596">
        <f t="shared" si="40"/>
        <v>5733</v>
      </c>
    </row>
    <row r="597" spans="1:10" x14ac:dyDescent="0.3">
      <c r="A597" s="80" t="str">
        <f t="shared" si="38"/>
        <v>Feb</v>
      </c>
      <c r="B597" t="s">
        <v>65</v>
      </c>
      <c r="C597" s="38">
        <v>42781</v>
      </c>
      <c r="D597">
        <f t="shared" si="39"/>
        <v>8</v>
      </c>
      <c r="E597">
        <v>44</v>
      </c>
      <c r="F597">
        <v>18</v>
      </c>
      <c r="G597">
        <v>22</v>
      </c>
      <c r="H597">
        <v>84</v>
      </c>
      <c r="I597">
        <f t="shared" si="37"/>
        <v>168</v>
      </c>
      <c r="J597">
        <f t="shared" si="40"/>
        <v>5733</v>
      </c>
    </row>
    <row r="598" spans="1:10" x14ac:dyDescent="0.3">
      <c r="A598" s="80" t="str">
        <f t="shared" si="38"/>
        <v>Feb</v>
      </c>
      <c r="B598" t="s">
        <v>65</v>
      </c>
      <c r="C598" s="38">
        <v>42782</v>
      </c>
      <c r="D598">
        <f t="shared" si="39"/>
        <v>8</v>
      </c>
      <c r="E598">
        <v>42</v>
      </c>
      <c r="F598">
        <v>69</v>
      </c>
      <c r="G598">
        <v>67</v>
      </c>
      <c r="H598">
        <v>69</v>
      </c>
      <c r="I598">
        <f t="shared" si="37"/>
        <v>247</v>
      </c>
      <c r="J598">
        <f t="shared" si="40"/>
        <v>5733</v>
      </c>
    </row>
    <row r="599" spans="1:10" x14ac:dyDescent="0.3">
      <c r="A599" s="80" t="str">
        <f t="shared" si="38"/>
        <v>Feb</v>
      </c>
      <c r="B599" t="s">
        <v>65</v>
      </c>
      <c r="C599" s="38">
        <v>42783</v>
      </c>
      <c r="D599">
        <f t="shared" si="39"/>
        <v>8</v>
      </c>
      <c r="E599">
        <v>24</v>
      </c>
      <c r="F599">
        <v>67</v>
      </c>
      <c r="G599">
        <v>57</v>
      </c>
      <c r="H599">
        <v>77</v>
      </c>
      <c r="I599">
        <f t="shared" si="37"/>
        <v>225</v>
      </c>
      <c r="J599">
        <f t="shared" si="40"/>
        <v>5733</v>
      </c>
    </row>
    <row r="600" spans="1:10" x14ac:dyDescent="0.3">
      <c r="A600" s="80" t="str">
        <f t="shared" si="38"/>
        <v>Feb</v>
      </c>
      <c r="B600" t="s">
        <v>65</v>
      </c>
      <c r="C600" s="38">
        <v>42784</v>
      </c>
      <c r="D600">
        <f t="shared" si="39"/>
        <v>8</v>
      </c>
      <c r="E600">
        <v>87</v>
      </c>
      <c r="F600">
        <v>50</v>
      </c>
      <c r="G600">
        <v>69</v>
      </c>
      <c r="H600">
        <v>22</v>
      </c>
      <c r="I600">
        <f t="shared" si="37"/>
        <v>228</v>
      </c>
      <c r="J600">
        <f t="shared" si="40"/>
        <v>5733</v>
      </c>
    </row>
    <row r="601" spans="1:10" x14ac:dyDescent="0.3">
      <c r="A601" s="80" t="str">
        <f t="shared" si="38"/>
        <v>Feb</v>
      </c>
      <c r="B601" t="s">
        <v>65</v>
      </c>
      <c r="C601" s="38">
        <v>42785</v>
      </c>
      <c r="D601">
        <f t="shared" si="39"/>
        <v>8</v>
      </c>
      <c r="E601">
        <v>35</v>
      </c>
      <c r="F601">
        <v>82</v>
      </c>
      <c r="G601">
        <v>92</v>
      </c>
      <c r="H601">
        <v>86</v>
      </c>
      <c r="I601">
        <f t="shared" si="37"/>
        <v>295</v>
      </c>
      <c r="J601">
        <f t="shared" si="40"/>
        <v>5733</v>
      </c>
    </row>
    <row r="602" spans="1:10" x14ac:dyDescent="0.3">
      <c r="A602" s="80" t="str">
        <f t="shared" si="38"/>
        <v>Feb</v>
      </c>
      <c r="B602" t="s">
        <v>65</v>
      </c>
      <c r="C602" s="38">
        <v>42786</v>
      </c>
      <c r="D602">
        <f t="shared" si="39"/>
        <v>8</v>
      </c>
      <c r="E602">
        <v>58</v>
      </c>
      <c r="F602">
        <v>36</v>
      </c>
      <c r="G602">
        <v>80</v>
      </c>
      <c r="H602">
        <v>11</v>
      </c>
      <c r="I602">
        <f t="shared" si="37"/>
        <v>185</v>
      </c>
      <c r="J602">
        <f t="shared" si="40"/>
        <v>5733</v>
      </c>
    </row>
    <row r="603" spans="1:10" x14ac:dyDescent="0.3">
      <c r="A603" s="80" t="str">
        <f t="shared" si="38"/>
        <v>Feb</v>
      </c>
      <c r="B603" t="s">
        <v>65</v>
      </c>
      <c r="C603" s="38">
        <v>42787</v>
      </c>
      <c r="D603">
        <f t="shared" si="39"/>
        <v>8</v>
      </c>
      <c r="E603">
        <v>79</v>
      </c>
      <c r="F603">
        <v>67</v>
      </c>
      <c r="G603">
        <v>52</v>
      </c>
      <c r="H603">
        <v>87</v>
      </c>
      <c r="I603">
        <f t="shared" si="37"/>
        <v>285</v>
      </c>
      <c r="J603">
        <f t="shared" si="40"/>
        <v>5733</v>
      </c>
    </row>
    <row r="604" spans="1:10" x14ac:dyDescent="0.3">
      <c r="A604" s="80" t="str">
        <f t="shared" si="38"/>
        <v>Feb</v>
      </c>
      <c r="B604" t="s">
        <v>65</v>
      </c>
      <c r="C604" s="38">
        <v>42788</v>
      </c>
      <c r="D604">
        <f t="shared" si="39"/>
        <v>8</v>
      </c>
      <c r="E604">
        <v>19</v>
      </c>
      <c r="F604">
        <v>98</v>
      </c>
      <c r="G604">
        <v>62</v>
      </c>
      <c r="H604">
        <v>12</v>
      </c>
      <c r="I604">
        <f t="shared" si="37"/>
        <v>191</v>
      </c>
      <c r="J604">
        <f t="shared" si="40"/>
        <v>5733</v>
      </c>
    </row>
    <row r="605" spans="1:10" x14ac:dyDescent="0.3">
      <c r="A605" s="80" t="str">
        <f t="shared" si="38"/>
        <v>Feb</v>
      </c>
      <c r="B605" t="s">
        <v>65</v>
      </c>
      <c r="C605" s="38">
        <v>42789</v>
      </c>
      <c r="D605">
        <f t="shared" si="39"/>
        <v>8</v>
      </c>
      <c r="E605">
        <v>66</v>
      </c>
      <c r="F605">
        <v>22</v>
      </c>
      <c r="G605">
        <v>14</v>
      </c>
      <c r="H605">
        <v>52</v>
      </c>
      <c r="I605">
        <f t="shared" si="37"/>
        <v>154</v>
      </c>
      <c r="J605">
        <f t="shared" si="40"/>
        <v>5733</v>
      </c>
    </row>
    <row r="606" spans="1:10" x14ac:dyDescent="0.3">
      <c r="A606" s="80" t="str">
        <f t="shared" si="38"/>
        <v>Feb</v>
      </c>
      <c r="B606" t="s">
        <v>65</v>
      </c>
      <c r="C606" s="38">
        <v>42790</v>
      </c>
      <c r="D606">
        <f t="shared" si="39"/>
        <v>8</v>
      </c>
      <c r="E606">
        <v>25</v>
      </c>
      <c r="F606">
        <v>98</v>
      </c>
      <c r="G606">
        <v>11</v>
      </c>
      <c r="H606">
        <v>45</v>
      </c>
      <c r="I606">
        <f t="shared" si="37"/>
        <v>179</v>
      </c>
      <c r="J606">
        <f t="shared" si="40"/>
        <v>5733</v>
      </c>
    </row>
    <row r="607" spans="1:10" x14ac:dyDescent="0.3">
      <c r="A607" s="80" t="str">
        <f t="shared" si="38"/>
        <v>Feb</v>
      </c>
      <c r="B607" t="s">
        <v>65</v>
      </c>
      <c r="C607" s="38">
        <v>42791</v>
      </c>
      <c r="D607">
        <f t="shared" si="39"/>
        <v>8</v>
      </c>
      <c r="E607">
        <v>64</v>
      </c>
      <c r="F607">
        <v>90</v>
      </c>
      <c r="G607">
        <v>93</v>
      </c>
      <c r="H607">
        <v>65</v>
      </c>
      <c r="I607">
        <f t="shared" si="37"/>
        <v>312</v>
      </c>
      <c r="J607">
        <f t="shared" si="40"/>
        <v>5733</v>
      </c>
    </row>
    <row r="608" spans="1:10" x14ac:dyDescent="0.3">
      <c r="A608" s="80" t="str">
        <f t="shared" si="38"/>
        <v>Feb</v>
      </c>
      <c r="B608" t="s">
        <v>65</v>
      </c>
      <c r="C608" s="38">
        <v>42792</v>
      </c>
      <c r="D608">
        <f t="shared" si="39"/>
        <v>8</v>
      </c>
      <c r="E608">
        <v>24</v>
      </c>
      <c r="F608">
        <v>71</v>
      </c>
      <c r="G608">
        <v>10</v>
      </c>
      <c r="H608">
        <v>95</v>
      </c>
      <c r="I608">
        <f t="shared" si="37"/>
        <v>200</v>
      </c>
      <c r="J608">
        <f t="shared" si="40"/>
        <v>5733</v>
      </c>
    </row>
    <row r="609" spans="1:10" x14ac:dyDescent="0.3">
      <c r="A609" s="80" t="str">
        <f t="shared" si="38"/>
        <v>Feb</v>
      </c>
      <c r="B609" t="s">
        <v>65</v>
      </c>
      <c r="C609" s="38">
        <v>42793</v>
      </c>
      <c r="D609">
        <f t="shared" si="39"/>
        <v>8</v>
      </c>
      <c r="E609">
        <v>17</v>
      </c>
      <c r="F609">
        <v>91</v>
      </c>
      <c r="G609">
        <v>24</v>
      </c>
      <c r="H609">
        <v>95</v>
      </c>
      <c r="I609">
        <f t="shared" si="37"/>
        <v>227</v>
      </c>
      <c r="J609">
        <f t="shared" si="40"/>
        <v>5733</v>
      </c>
    </row>
    <row r="610" spans="1:10" x14ac:dyDescent="0.3">
      <c r="A610" s="80" t="str">
        <f t="shared" si="38"/>
        <v>Feb</v>
      </c>
      <c r="B610" t="s">
        <v>65</v>
      </c>
      <c r="C610" s="38">
        <v>42794</v>
      </c>
      <c r="D610">
        <f t="shared" si="39"/>
        <v>8</v>
      </c>
      <c r="E610">
        <v>34</v>
      </c>
      <c r="F610">
        <v>88</v>
      </c>
      <c r="G610">
        <v>82</v>
      </c>
      <c r="H610">
        <v>78</v>
      </c>
      <c r="I610">
        <f t="shared" si="37"/>
        <v>282</v>
      </c>
      <c r="J610">
        <f t="shared" si="40"/>
        <v>5733</v>
      </c>
    </row>
    <row r="611" spans="1:10" x14ac:dyDescent="0.3">
      <c r="A611" s="80" t="str">
        <f t="shared" si="38"/>
        <v>Mar</v>
      </c>
      <c r="B611" t="s">
        <v>65</v>
      </c>
      <c r="C611" s="38">
        <v>42795</v>
      </c>
      <c r="D611">
        <f t="shared" si="39"/>
        <v>9</v>
      </c>
      <c r="E611">
        <v>11</v>
      </c>
      <c r="F611">
        <v>98</v>
      </c>
      <c r="G611">
        <v>73</v>
      </c>
      <c r="H611">
        <v>11</v>
      </c>
      <c r="I611">
        <f t="shared" si="37"/>
        <v>193</v>
      </c>
      <c r="J611">
        <f t="shared" si="40"/>
        <v>6548</v>
      </c>
    </row>
    <row r="612" spans="1:10" x14ac:dyDescent="0.3">
      <c r="A612" s="80" t="str">
        <f t="shared" si="38"/>
        <v>Mar</v>
      </c>
      <c r="B612" t="s">
        <v>65</v>
      </c>
      <c r="C612" s="38">
        <v>42796</v>
      </c>
      <c r="D612">
        <f t="shared" si="39"/>
        <v>9</v>
      </c>
      <c r="E612">
        <v>46</v>
      </c>
      <c r="F612">
        <v>44</v>
      </c>
      <c r="G612">
        <v>57</v>
      </c>
      <c r="H612">
        <v>75</v>
      </c>
      <c r="I612">
        <f t="shared" si="37"/>
        <v>222</v>
      </c>
      <c r="J612">
        <f t="shared" si="40"/>
        <v>6548</v>
      </c>
    </row>
    <row r="613" spans="1:10" x14ac:dyDescent="0.3">
      <c r="A613" s="80" t="str">
        <f t="shared" si="38"/>
        <v>Mar</v>
      </c>
      <c r="B613" t="s">
        <v>65</v>
      </c>
      <c r="C613" s="38">
        <v>42797</v>
      </c>
      <c r="D613">
        <f t="shared" si="39"/>
        <v>9</v>
      </c>
      <c r="E613">
        <v>62</v>
      </c>
      <c r="F613">
        <v>68</v>
      </c>
      <c r="G613">
        <v>50</v>
      </c>
      <c r="H613">
        <v>23</v>
      </c>
      <c r="I613">
        <f t="shared" si="37"/>
        <v>203</v>
      </c>
      <c r="J613">
        <f t="shared" si="40"/>
        <v>6548</v>
      </c>
    </row>
    <row r="614" spans="1:10" x14ac:dyDescent="0.3">
      <c r="A614" s="80" t="str">
        <f t="shared" si="38"/>
        <v>Mar</v>
      </c>
      <c r="B614" t="s">
        <v>65</v>
      </c>
      <c r="C614" s="38">
        <v>42798</v>
      </c>
      <c r="D614">
        <f t="shared" si="39"/>
        <v>9</v>
      </c>
      <c r="E614">
        <v>99</v>
      </c>
      <c r="F614">
        <v>30</v>
      </c>
      <c r="G614">
        <v>11</v>
      </c>
      <c r="H614">
        <v>45</v>
      </c>
      <c r="I614">
        <f t="shared" si="37"/>
        <v>185</v>
      </c>
      <c r="J614">
        <f t="shared" si="40"/>
        <v>6548</v>
      </c>
    </row>
    <row r="615" spans="1:10" x14ac:dyDescent="0.3">
      <c r="A615" s="80" t="str">
        <f t="shared" si="38"/>
        <v>Mar</v>
      </c>
      <c r="B615" t="s">
        <v>65</v>
      </c>
      <c r="C615" s="38">
        <v>42799</v>
      </c>
      <c r="D615">
        <f t="shared" si="39"/>
        <v>9</v>
      </c>
      <c r="E615">
        <v>51</v>
      </c>
      <c r="F615">
        <v>96</v>
      </c>
      <c r="G615">
        <v>70</v>
      </c>
      <c r="H615">
        <v>60</v>
      </c>
      <c r="I615">
        <f t="shared" si="37"/>
        <v>277</v>
      </c>
      <c r="J615">
        <f t="shared" si="40"/>
        <v>6548</v>
      </c>
    </row>
    <row r="616" spans="1:10" x14ac:dyDescent="0.3">
      <c r="A616" s="80" t="str">
        <f t="shared" si="38"/>
        <v>Mar</v>
      </c>
      <c r="B616" t="s">
        <v>65</v>
      </c>
      <c r="C616" s="38">
        <v>42800</v>
      </c>
      <c r="D616">
        <f t="shared" si="39"/>
        <v>9</v>
      </c>
      <c r="E616">
        <v>27</v>
      </c>
      <c r="F616">
        <v>97</v>
      </c>
      <c r="G616">
        <v>20</v>
      </c>
      <c r="H616">
        <v>66</v>
      </c>
      <c r="I616">
        <f t="shared" si="37"/>
        <v>210</v>
      </c>
      <c r="J616">
        <f t="shared" si="40"/>
        <v>6548</v>
      </c>
    </row>
    <row r="617" spans="1:10" x14ac:dyDescent="0.3">
      <c r="A617" s="80" t="str">
        <f t="shared" si="38"/>
        <v>Mar</v>
      </c>
      <c r="B617" t="s">
        <v>65</v>
      </c>
      <c r="C617" s="38">
        <v>42801</v>
      </c>
      <c r="D617">
        <f t="shared" si="39"/>
        <v>9</v>
      </c>
      <c r="E617">
        <v>49</v>
      </c>
      <c r="F617">
        <v>33</v>
      </c>
      <c r="G617">
        <v>64</v>
      </c>
      <c r="H617">
        <v>94</v>
      </c>
      <c r="I617">
        <f t="shared" si="37"/>
        <v>240</v>
      </c>
      <c r="J617">
        <f t="shared" si="40"/>
        <v>6548</v>
      </c>
    </row>
    <row r="618" spans="1:10" x14ac:dyDescent="0.3">
      <c r="A618" s="80" t="str">
        <f t="shared" si="38"/>
        <v>Mar</v>
      </c>
      <c r="B618" t="s">
        <v>65</v>
      </c>
      <c r="C618" s="38">
        <v>42802</v>
      </c>
      <c r="D618">
        <f t="shared" si="39"/>
        <v>9</v>
      </c>
      <c r="E618">
        <v>22</v>
      </c>
      <c r="F618">
        <v>14</v>
      </c>
      <c r="G618">
        <v>23</v>
      </c>
      <c r="H618">
        <v>74</v>
      </c>
      <c r="I618">
        <f t="shared" si="37"/>
        <v>133</v>
      </c>
      <c r="J618">
        <f t="shared" si="40"/>
        <v>6548</v>
      </c>
    </row>
    <row r="619" spans="1:10" x14ac:dyDescent="0.3">
      <c r="A619" s="80" t="str">
        <f t="shared" si="38"/>
        <v>Mar</v>
      </c>
      <c r="B619" t="s">
        <v>65</v>
      </c>
      <c r="C619" s="38">
        <v>42803</v>
      </c>
      <c r="D619">
        <f t="shared" si="39"/>
        <v>9</v>
      </c>
      <c r="E619">
        <v>54</v>
      </c>
      <c r="F619">
        <v>27</v>
      </c>
      <c r="G619">
        <v>96</v>
      </c>
      <c r="H619">
        <v>21</v>
      </c>
      <c r="I619">
        <f t="shared" si="37"/>
        <v>198</v>
      </c>
      <c r="J619">
        <f t="shared" si="40"/>
        <v>6548</v>
      </c>
    </row>
    <row r="620" spans="1:10" x14ac:dyDescent="0.3">
      <c r="A620" s="80" t="str">
        <f t="shared" si="38"/>
        <v>Mar</v>
      </c>
      <c r="B620" t="s">
        <v>65</v>
      </c>
      <c r="C620" s="38">
        <v>42804</v>
      </c>
      <c r="D620">
        <f t="shared" si="39"/>
        <v>9</v>
      </c>
      <c r="E620">
        <v>58</v>
      </c>
      <c r="F620">
        <v>78</v>
      </c>
      <c r="G620">
        <v>29</v>
      </c>
      <c r="H620">
        <v>56</v>
      </c>
      <c r="I620">
        <f t="shared" si="37"/>
        <v>221</v>
      </c>
      <c r="J620">
        <f t="shared" si="40"/>
        <v>6548</v>
      </c>
    </row>
    <row r="621" spans="1:10" x14ac:dyDescent="0.3">
      <c r="A621" s="80" t="str">
        <f t="shared" si="38"/>
        <v>Mar</v>
      </c>
      <c r="B621" t="s">
        <v>65</v>
      </c>
      <c r="C621" s="38">
        <v>42805</v>
      </c>
      <c r="D621">
        <f t="shared" si="39"/>
        <v>9</v>
      </c>
      <c r="E621">
        <v>87</v>
      </c>
      <c r="F621">
        <v>79</v>
      </c>
      <c r="G621">
        <v>26</v>
      </c>
      <c r="H621">
        <v>50</v>
      </c>
      <c r="I621">
        <f t="shared" si="37"/>
        <v>242</v>
      </c>
      <c r="J621">
        <f t="shared" si="40"/>
        <v>6548</v>
      </c>
    </row>
    <row r="622" spans="1:10" x14ac:dyDescent="0.3">
      <c r="A622" s="80" t="str">
        <f t="shared" si="38"/>
        <v>Mar</v>
      </c>
      <c r="B622" t="s">
        <v>65</v>
      </c>
      <c r="C622" s="38">
        <v>42806</v>
      </c>
      <c r="D622">
        <f t="shared" si="39"/>
        <v>9</v>
      </c>
      <c r="E622">
        <v>65</v>
      </c>
      <c r="F622">
        <v>67</v>
      </c>
      <c r="G622">
        <v>95</v>
      </c>
      <c r="H622">
        <v>85</v>
      </c>
      <c r="I622">
        <f t="shared" si="37"/>
        <v>312</v>
      </c>
      <c r="J622">
        <f t="shared" si="40"/>
        <v>6548</v>
      </c>
    </row>
    <row r="623" spans="1:10" x14ac:dyDescent="0.3">
      <c r="A623" s="80" t="str">
        <f t="shared" si="38"/>
        <v>Mar</v>
      </c>
      <c r="B623" t="s">
        <v>65</v>
      </c>
      <c r="C623" s="38">
        <v>42807</v>
      </c>
      <c r="D623">
        <f t="shared" si="39"/>
        <v>9</v>
      </c>
      <c r="E623">
        <v>48</v>
      </c>
      <c r="F623">
        <v>34</v>
      </c>
      <c r="G623">
        <v>19</v>
      </c>
      <c r="H623">
        <v>23</v>
      </c>
      <c r="I623">
        <f t="shared" si="37"/>
        <v>124</v>
      </c>
      <c r="J623">
        <f t="shared" si="40"/>
        <v>6548</v>
      </c>
    </row>
    <row r="624" spans="1:10" x14ac:dyDescent="0.3">
      <c r="A624" s="80" t="str">
        <f t="shared" si="38"/>
        <v>Mar</v>
      </c>
      <c r="B624" t="s">
        <v>65</v>
      </c>
      <c r="C624" s="38">
        <v>42808</v>
      </c>
      <c r="D624">
        <f t="shared" si="39"/>
        <v>9</v>
      </c>
      <c r="E624">
        <v>97</v>
      </c>
      <c r="F624">
        <v>70</v>
      </c>
      <c r="G624">
        <v>37</v>
      </c>
      <c r="H624">
        <v>84</v>
      </c>
      <c r="I624">
        <f t="shared" si="37"/>
        <v>288</v>
      </c>
      <c r="J624">
        <f t="shared" si="40"/>
        <v>6548</v>
      </c>
    </row>
    <row r="625" spans="1:10" x14ac:dyDescent="0.3">
      <c r="A625" s="80" t="str">
        <f t="shared" si="38"/>
        <v>Mar</v>
      </c>
      <c r="B625" t="s">
        <v>65</v>
      </c>
      <c r="C625" s="38">
        <v>42809</v>
      </c>
      <c r="D625">
        <f t="shared" si="39"/>
        <v>9</v>
      </c>
      <c r="E625">
        <v>86</v>
      </c>
      <c r="F625">
        <v>10</v>
      </c>
      <c r="G625">
        <v>65</v>
      </c>
      <c r="H625">
        <v>16</v>
      </c>
      <c r="I625">
        <f t="shared" ref="I625:I688" si="41">SUM(E625:H625)</f>
        <v>177</v>
      </c>
      <c r="J625">
        <f t="shared" si="40"/>
        <v>6548</v>
      </c>
    </row>
    <row r="626" spans="1:10" x14ac:dyDescent="0.3">
      <c r="A626" s="80" t="str">
        <f t="shared" si="38"/>
        <v>Mar</v>
      </c>
      <c r="B626" t="s">
        <v>65</v>
      </c>
      <c r="C626" s="38">
        <v>42810</v>
      </c>
      <c r="D626">
        <f t="shared" si="39"/>
        <v>9</v>
      </c>
      <c r="E626">
        <v>27</v>
      </c>
      <c r="F626">
        <v>49</v>
      </c>
      <c r="G626">
        <v>36</v>
      </c>
      <c r="H626">
        <v>56</v>
      </c>
      <c r="I626">
        <f t="shared" si="41"/>
        <v>168</v>
      </c>
      <c r="J626">
        <f t="shared" si="40"/>
        <v>6548</v>
      </c>
    </row>
    <row r="627" spans="1:10" x14ac:dyDescent="0.3">
      <c r="A627" s="80" t="str">
        <f t="shared" si="38"/>
        <v>Mar</v>
      </c>
      <c r="B627" t="s">
        <v>65</v>
      </c>
      <c r="C627" s="38">
        <v>42811</v>
      </c>
      <c r="D627">
        <f t="shared" si="39"/>
        <v>9</v>
      </c>
      <c r="E627">
        <v>82</v>
      </c>
      <c r="F627">
        <v>40</v>
      </c>
      <c r="G627">
        <v>42</v>
      </c>
      <c r="H627">
        <v>87</v>
      </c>
      <c r="I627">
        <f t="shared" si="41"/>
        <v>251</v>
      </c>
      <c r="J627">
        <f t="shared" si="40"/>
        <v>6548</v>
      </c>
    </row>
    <row r="628" spans="1:10" x14ac:dyDescent="0.3">
      <c r="A628" s="80" t="str">
        <f t="shared" si="38"/>
        <v>Mar</v>
      </c>
      <c r="B628" t="s">
        <v>65</v>
      </c>
      <c r="C628" s="38">
        <v>42812</v>
      </c>
      <c r="D628">
        <f t="shared" si="39"/>
        <v>9</v>
      </c>
      <c r="E628">
        <v>60</v>
      </c>
      <c r="F628">
        <v>75</v>
      </c>
      <c r="G628">
        <v>31</v>
      </c>
      <c r="H628">
        <v>81</v>
      </c>
      <c r="I628">
        <f t="shared" si="41"/>
        <v>247</v>
      </c>
      <c r="J628">
        <f t="shared" si="40"/>
        <v>6548</v>
      </c>
    </row>
    <row r="629" spans="1:10" x14ac:dyDescent="0.3">
      <c r="A629" s="80" t="str">
        <f t="shared" si="38"/>
        <v>Mar</v>
      </c>
      <c r="B629" t="s">
        <v>65</v>
      </c>
      <c r="C629" s="38">
        <v>42813</v>
      </c>
      <c r="D629">
        <f t="shared" si="39"/>
        <v>9</v>
      </c>
      <c r="E629">
        <v>30</v>
      </c>
      <c r="F629">
        <v>35</v>
      </c>
      <c r="G629">
        <v>68</v>
      </c>
      <c r="H629">
        <v>64</v>
      </c>
      <c r="I629">
        <f t="shared" si="41"/>
        <v>197</v>
      </c>
      <c r="J629">
        <f t="shared" si="40"/>
        <v>6548</v>
      </c>
    </row>
    <row r="630" spans="1:10" x14ac:dyDescent="0.3">
      <c r="A630" s="80" t="str">
        <f t="shared" si="38"/>
        <v>Mar</v>
      </c>
      <c r="B630" t="s">
        <v>65</v>
      </c>
      <c r="C630" s="38">
        <v>42814</v>
      </c>
      <c r="D630">
        <f t="shared" si="39"/>
        <v>9</v>
      </c>
      <c r="E630">
        <v>53</v>
      </c>
      <c r="F630">
        <v>92</v>
      </c>
      <c r="G630">
        <v>87</v>
      </c>
      <c r="H630">
        <v>21</v>
      </c>
      <c r="I630">
        <f t="shared" si="41"/>
        <v>253</v>
      </c>
      <c r="J630">
        <f t="shared" si="40"/>
        <v>6548</v>
      </c>
    </row>
    <row r="631" spans="1:10" x14ac:dyDescent="0.3">
      <c r="A631" s="80" t="str">
        <f t="shared" si="38"/>
        <v>Mar</v>
      </c>
      <c r="B631" t="s">
        <v>65</v>
      </c>
      <c r="C631" s="38">
        <v>42815</v>
      </c>
      <c r="D631">
        <f t="shared" si="39"/>
        <v>9</v>
      </c>
      <c r="E631">
        <v>50</v>
      </c>
      <c r="F631">
        <v>31</v>
      </c>
      <c r="G631">
        <v>99</v>
      </c>
      <c r="H631">
        <v>24</v>
      </c>
      <c r="I631">
        <f t="shared" si="41"/>
        <v>204</v>
      </c>
      <c r="J631">
        <f t="shared" si="40"/>
        <v>6548</v>
      </c>
    </row>
    <row r="632" spans="1:10" x14ac:dyDescent="0.3">
      <c r="A632" s="80" t="str">
        <f t="shared" si="38"/>
        <v>Mar</v>
      </c>
      <c r="B632" t="s">
        <v>65</v>
      </c>
      <c r="C632" s="38">
        <v>42816</v>
      </c>
      <c r="D632">
        <f t="shared" si="39"/>
        <v>9</v>
      </c>
      <c r="E632">
        <v>54</v>
      </c>
      <c r="F632">
        <v>93</v>
      </c>
      <c r="G632">
        <v>74</v>
      </c>
      <c r="H632">
        <v>13</v>
      </c>
      <c r="I632">
        <f t="shared" si="41"/>
        <v>234</v>
      </c>
      <c r="J632">
        <f t="shared" si="40"/>
        <v>6548</v>
      </c>
    </row>
    <row r="633" spans="1:10" x14ac:dyDescent="0.3">
      <c r="A633" s="80" t="str">
        <f t="shared" si="38"/>
        <v>Mar</v>
      </c>
      <c r="B633" t="s">
        <v>65</v>
      </c>
      <c r="C633" s="38">
        <v>42817</v>
      </c>
      <c r="D633">
        <f t="shared" si="39"/>
        <v>9</v>
      </c>
      <c r="E633">
        <v>15</v>
      </c>
      <c r="F633">
        <v>60</v>
      </c>
      <c r="G633">
        <v>15</v>
      </c>
      <c r="H633">
        <v>32</v>
      </c>
      <c r="I633">
        <f t="shared" si="41"/>
        <v>122</v>
      </c>
      <c r="J633">
        <f t="shared" si="40"/>
        <v>6548</v>
      </c>
    </row>
    <row r="634" spans="1:10" x14ac:dyDescent="0.3">
      <c r="A634" s="80" t="str">
        <f t="shared" si="38"/>
        <v>Mar</v>
      </c>
      <c r="B634" t="s">
        <v>65</v>
      </c>
      <c r="C634" s="38">
        <v>42818</v>
      </c>
      <c r="D634">
        <f t="shared" si="39"/>
        <v>9</v>
      </c>
      <c r="E634">
        <v>25</v>
      </c>
      <c r="F634">
        <v>86</v>
      </c>
      <c r="G634">
        <v>77</v>
      </c>
      <c r="H634">
        <v>37</v>
      </c>
      <c r="I634">
        <f t="shared" si="41"/>
        <v>225</v>
      </c>
      <c r="J634">
        <f t="shared" si="40"/>
        <v>6548</v>
      </c>
    </row>
    <row r="635" spans="1:10" x14ac:dyDescent="0.3">
      <c r="A635" s="80" t="str">
        <f t="shared" si="38"/>
        <v>Mar</v>
      </c>
      <c r="B635" t="s">
        <v>65</v>
      </c>
      <c r="C635" s="38">
        <v>42819</v>
      </c>
      <c r="D635">
        <f t="shared" si="39"/>
        <v>9</v>
      </c>
      <c r="E635">
        <v>64</v>
      </c>
      <c r="F635">
        <v>83</v>
      </c>
      <c r="G635">
        <v>52</v>
      </c>
      <c r="H635">
        <v>16</v>
      </c>
      <c r="I635">
        <f t="shared" si="41"/>
        <v>215</v>
      </c>
      <c r="J635">
        <f t="shared" si="40"/>
        <v>6548</v>
      </c>
    </row>
    <row r="636" spans="1:10" x14ac:dyDescent="0.3">
      <c r="A636" s="80" t="str">
        <f t="shared" si="38"/>
        <v>Mar</v>
      </c>
      <c r="B636" t="s">
        <v>65</v>
      </c>
      <c r="C636" s="38">
        <v>42820</v>
      </c>
      <c r="D636">
        <f t="shared" si="39"/>
        <v>9</v>
      </c>
      <c r="E636">
        <v>63</v>
      </c>
      <c r="F636">
        <v>64</v>
      </c>
      <c r="G636">
        <v>92</v>
      </c>
      <c r="H636">
        <v>43</v>
      </c>
      <c r="I636">
        <f t="shared" si="41"/>
        <v>262</v>
      </c>
      <c r="J636">
        <f t="shared" si="40"/>
        <v>6548</v>
      </c>
    </row>
    <row r="637" spans="1:10" x14ac:dyDescent="0.3">
      <c r="A637" s="80" t="str">
        <f t="shared" si="38"/>
        <v>Mar</v>
      </c>
      <c r="B637" t="s">
        <v>65</v>
      </c>
      <c r="C637" s="38">
        <v>42821</v>
      </c>
      <c r="D637">
        <f t="shared" si="39"/>
        <v>9</v>
      </c>
      <c r="E637">
        <v>52</v>
      </c>
      <c r="F637">
        <v>80</v>
      </c>
      <c r="G637">
        <v>12</v>
      </c>
      <c r="H637">
        <v>49</v>
      </c>
      <c r="I637">
        <f t="shared" si="41"/>
        <v>193</v>
      </c>
      <c r="J637">
        <f t="shared" si="40"/>
        <v>6548</v>
      </c>
    </row>
    <row r="638" spans="1:10" x14ac:dyDescent="0.3">
      <c r="A638" s="80" t="str">
        <f t="shared" si="38"/>
        <v>Mar</v>
      </c>
      <c r="B638" t="s">
        <v>65</v>
      </c>
      <c r="C638" s="38">
        <v>42822</v>
      </c>
      <c r="D638">
        <f t="shared" si="39"/>
        <v>9</v>
      </c>
      <c r="E638">
        <v>41</v>
      </c>
      <c r="F638">
        <v>12</v>
      </c>
      <c r="G638">
        <v>25</v>
      </c>
      <c r="H638">
        <v>39</v>
      </c>
      <c r="I638">
        <f t="shared" si="41"/>
        <v>117</v>
      </c>
      <c r="J638">
        <f t="shared" si="40"/>
        <v>6548</v>
      </c>
    </row>
    <row r="639" spans="1:10" x14ac:dyDescent="0.3">
      <c r="A639" s="80" t="str">
        <f t="shared" si="38"/>
        <v>Mar</v>
      </c>
      <c r="B639" t="s">
        <v>65</v>
      </c>
      <c r="C639" s="38">
        <v>42823</v>
      </c>
      <c r="D639">
        <f t="shared" si="39"/>
        <v>9</v>
      </c>
      <c r="E639">
        <v>91</v>
      </c>
      <c r="F639">
        <v>12</v>
      </c>
      <c r="G639">
        <v>46</v>
      </c>
      <c r="H639">
        <v>18</v>
      </c>
      <c r="I639">
        <f t="shared" si="41"/>
        <v>167</v>
      </c>
      <c r="J639">
        <f t="shared" si="40"/>
        <v>6548</v>
      </c>
    </row>
    <row r="640" spans="1:10" x14ac:dyDescent="0.3">
      <c r="A640" s="80" t="str">
        <f t="shared" si="38"/>
        <v>Mar</v>
      </c>
      <c r="B640" t="s">
        <v>65</v>
      </c>
      <c r="C640" s="38">
        <v>42824</v>
      </c>
      <c r="D640">
        <f t="shared" si="39"/>
        <v>9</v>
      </c>
      <c r="E640">
        <v>64</v>
      </c>
      <c r="F640">
        <v>32</v>
      </c>
      <c r="G640">
        <v>84</v>
      </c>
      <c r="H640">
        <v>10</v>
      </c>
      <c r="I640">
        <f t="shared" si="41"/>
        <v>190</v>
      </c>
      <c r="J640">
        <f t="shared" si="40"/>
        <v>6548</v>
      </c>
    </row>
    <row r="641" spans="1:10" x14ac:dyDescent="0.3">
      <c r="A641" s="80" t="str">
        <f t="shared" si="38"/>
        <v>Mar</v>
      </c>
      <c r="B641" t="s">
        <v>65</v>
      </c>
      <c r="C641" s="38">
        <v>42825</v>
      </c>
      <c r="D641">
        <f t="shared" si="39"/>
        <v>9</v>
      </c>
      <c r="E641">
        <v>30</v>
      </c>
      <c r="F641">
        <v>85</v>
      </c>
      <c r="G641">
        <v>85</v>
      </c>
      <c r="H641">
        <v>78</v>
      </c>
      <c r="I641">
        <f t="shared" si="41"/>
        <v>278</v>
      </c>
      <c r="J641">
        <f t="shared" si="40"/>
        <v>6548</v>
      </c>
    </row>
    <row r="642" spans="1:10" x14ac:dyDescent="0.3">
      <c r="A642" s="80" t="str">
        <f t="shared" si="38"/>
        <v>Apr</v>
      </c>
      <c r="B642" t="s">
        <v>65</v>
      </c>
      <c r="C642" s="38">
        <v>42826</v>
      </c>
      <c r="D642">
        <f t="shared" si="39"/>
        <v>10</v>
      </c>
      <c r="E642">
        <v>40</v>
      </c>
      <c r="F642">
        <v>57</v>
      </c>
      <c r="G642">
        <v>75</v>
      </c>
      <c r="H642">
        <v>93</v>
      </c>
      <c r="I642">
        <f t="shared" si="41"/>
        <v>265</v>
      </c>
      <c r="J642">
        <f t="shared" si="40"/>
        <v>6773</v>
      </c>
    </row>
    <row r="643" spans="1:10" x14ac:dyDescent="0.3">
      <c r="A643" s="80" t="str">
        <f t="shared" ref="A643:A706" si="42">TEXT(C643,"mmm")</f>
        <v>Apr</v>
      </c>
      <c r="B643" t="s">
        <v>65</v>
      </c>
      <c r="C643" s="38">
        <v>42827</v>
      </c>
      <c r="D643">
        <f t="shared" ref="D643:D706" si="43">CHOOSE(MONTH(C643),7,8,9,10,11,12,1,2,3,4,5,6)</f>
        <v>10</v>
      </c>
      <c r="E643">
        <v>76</v>
      </c>
      <c r="F643">
        <v>69</v>
      </c>
      <c r="G643">
        <v>56</v>
      </c>
      <c r="H643">
        <v>57</v>
      </c>
      <c r="I643">
        <f t="shared" si="41"/>
        <v>258</v>
      </c>
      <c r="J643">
        <f t="shared" ref="J643:J706" si="44">SUMIFS($I$3:$I$1462,$B$3:$B$1462,B643,$D$3:$D$1462,D643)</f>
        <v>6773</v>
      </c>
    </row>
    <row r="644" spans="1:10" x14ac:dyDescent="0.3">
      <c r="A644" s="80" t="str">
        <f t="shared" si="42"/>
        <v>Apr</v>
      </c>
      <c r="B644" t="s">
        <v>65</v>
      </c>
      <c r="C644" s="38">
        <v>42828</v>
      </c>
      <c r="D644">
        <f t="shared" si="43"/>
        <v>10</v>
      </c>
      <c r="E644">
        <v>97</v>
      </c>
      <c r="F644">
        <v>93</v>
      </c>
      <c r="G644">
        <v>97</v>
      </c>
      <c r="H644">
        <v>57</v>
      </c>
      <c r="I644">
        <f t="shared" si="41"/>
        <v>344</v>
      </c>
      <c r="J644">
        <f t="shared" si="44"/>
        <v>6773</v>
      </c>
    </row>
    <row r="645" spans="1:10" x14ac:dyDescent="0.3">
      <c r="A645" s="80" t="str">
        <f t="shared" si="42"/>
        <v>Apr</v>
      </c>
      <c r="B645" t="s">
        <v>65</v>
      </c>
      <c r="C645" s="38">
        <v>42829</v>
      </c>
      <c r="D645">
        <f t="shared" si="43"/>
        <v>10</v>
      </c>
      <c r="E645">
        <v>91</v>
      </c>
      <c r="F645">
        <v>60</v>
      </c>
      <c r="G645">
        <v>90</v>
      </c>
      <c r="H645">
        <v>10</v>
      </c>
      <c r="I645">
        <f t="shared" si="41"/>
        <v>251</v>
      </c>
      <c r="J645">
        <f t="shared" si="44"/>
        <v>6773</v>
      </c>
    </row>
    <row r="646" spans="1:10" x14ac:dyDescent="0.3">
      <c r="A646" s="80" t="str">
        <f t="shared" si="42"/>
        <v>Apr</v>
      </c>
      <c r="B646" t="s">
        <v>65</v>
      </c>
      <c r="C646" s="38">
        <v>42830</v>
      </c>
      <c r="D646">
        <f t="shared" si="43"/>
        <v>10</v>
      </c>
      <c r="E646">
        <v>61</v>
      </c>
      <c r="F646">
        <v>43</v>
      </c>
      <c r="G646">
        <v>68</v>
      </c>
      <c r="H646">
        <v>54</v>
      </c>
      <c r="I646">
        <f t="shared" si="41"/>
        <v>226</v>
      </c>
      <c r="J646">
        <f t="shared" si="44"/>
        <v>6773</v>
      </c>
    </row>
    <row r="647" spans="1:10" x14ac:dyDescent="0.3">
      <c r="A647" s="80" t="str">
        <f t="shared" si="42"/>
        <v>Apr</v>
      </c>
      <c r="B647" t="s">
        <v>65</v>
      </c>
      <c r="C647" s="38">
        <v>42831</v>
      </c>
      <c r="D647">
        <f t="shared" si="43"/>
        <v>10</v>
      </c>
      <c r="E647">
        <v>75</v>
      </c>
      <c r="F647">
        <v>58</v>
      </c>
      <c r="G647">
        <v>55</v>
      </c>
      <c r="H647">
        <v>16</v>
      </c>
      <c r="I647">
        <f t="shared" si="41"/>
        <v>204</v>
      </c>
      <c r="J647">
        <f t="shared" si="44"/>
        <v>6773</v>
      </c>
    </row>
    <row r="648" spans="1:10" x14ac:dyDescent="0.3">
      <c r="A648" s="80" t="str">
        <f t="shared" si="42"/>
        <v>Apr</v>
      </c>
      <c r="B648" t="s">
        <v>65</v>
      </c>
      <c r="C648" s="38">
        <v>42832</v>
      </c>
      <c r="D648">
        <f t="shared" si="43"/>
        <v>10</v>
      </c>
      <c r="E648">
        <v>93</v>
      </c>
      <c r="F648">
        <v>32</v>
      </c>
      <c r="G648">
        <v>73</v>
      </c>
      <c r="H648">
        <v>19</v>
      </c>
      <c r="I648">
        <f t="shared" si="41"/>
        <v>217</v>
      </c>
      <c r="J648">
        <f t="shared" si="44"/>
        <v>6773</v>
      </c>
    </row>
    <row r="649" spans="1:10" x14ac:dyDescent="0.3">
      <c r="A649" s="80" t="str">
        <f t="shared" si="42"/>
        <v>Apr</v>
      </c>
      <c r="B649" t="s">
        <v>65</v>
      </c>
      <c r="C649" s="38">
        <v>42833</v>
      </c>
      <c r="D649">
        <f t="shared" si="43"/>
        <v>10</v>
      </c>
      <c r="E649">
        <v>56</v>
      </c>
      <c r="F649">
        <v>24</v>
      </c>
      <c r="G649">
        <v>76</v>
      </c>
      <c r="H649">
        <v>92</v>
      </c>
      <c r="I649">
        <f t="shared" si="41"/>
        <v>248</v>
      </c>
      <c r="J649">
        <f t="shared" si="44"/>
        <v>6773</v>
      </c>
    </row>
    <row r="650" spans="1:10" x14ac:dyDescent="0.3">
      <c r="A650" s="80" t="str">
        <f t="shared" si="42"/>
        <v>Apr</v>
      </c>
      <c r="B650" t="s">
        <v>65</v>
      </c>
      <c r="C650" s="38">
        <v>42834</v>
      </c>
      <c r="D650">
        <f t="shared" si="43"/>
        <v>10</v>
      </c>
      <c r="E650">
        <v>92</v>
      </c>
      <c r="F650">
        <v>52</v>
      </c>
      <c r="G650">
        <v>12</v>
      </c>
      <c r="H650">
        <v>70</v>
      </c>
      <c r="I650">
        <f t="shared" si="41"/>
        <v>226</v>
      </c>
      <c r="J650">
        <f t="shared" si="44"/>
        <v>6773</v>
      </c>
    </row>
    <row r="651" spans="1:10" x14ac:dyDescent="0.3">
      <c r="A651" s="80" t="str">
        <f t="shared" si="42"/>
        <v>Apr</v>
      </c>
      <c r="B651" t="s">
        <v>65</v>
      </c>
      <c r="C651" s="38">
        <v>42835</v>
      </c>
      <c r="D651">
        <f t="shared" si="43"/>
        <v>10</v>
      </c>
      <c r="E651">
        <v>85</v>
      </c>
      <c r="F651">
        <v>76</v>
      </c>
      <c r="G651">
        <v>83</v>
      </c>
      <c r="H651">
        <v>74</v>
      </c>
      <c r="I651">
        <f t="shared" si="41"/>
        <v>318</v>
      </c>
      <c r="J651">
        <f t="shared" si="44"/>
        <v>6773</v>
      </c>
    </row>
    <row r="652" spans="1:10" x14ac:dyDescent="0.3">
      <c r="A652" s="80" t="str">
        <f t="shared" si="42"/>
        <v>Apr</v>
      </c>
      <c r="B652" t="s">
        <v>65</v>
      </c>
      <c r="C652" s="38">
        <v>42836</v>
      </c>
      <c r="D652">
        <f t="shared" si="43"/>
        <v>10</v>
      </c>
      <c r="E652">
        <v>66</v>
      </c>
      <c r="F652">
        <v>41</v>
      </c>
      <c r="G652">
        <v>16</v>
      </c>
      <c r="H652">
        <v>27</v>
      </c>
      <c r="I652">
        <f t="shared" si="41"/>
        <v>150</v>
      </c>
      <c r="J652">
        <f t="shared" si="44"/>
        <v>6773</v>
      </c>
    </row>
    <row r="653" spans="1:10" x14ac:dyDescent="0.3">
      <c r="A653" s="80" t="str">
        <f t="shared" si="42"/>
        <v>Apr</v>
      </c>
      <c r="B653" t="s">
        <v>65</v>
      </c>
      <c r="C653" s="38">
        <v>42837</v>
      </c>
      <c r="D653">
        <f t="shared" si="43"/>
        <v>10</v>
      </c>
      <c r="E653">
        <v>79</v>
      </c>
      <c r="F653">
        <v>71</v>
      </c>
      <c r="G653">
        <v>45</v>
      </c>
      <c r="H653">
        <v>95</v>
      </c>
      <c r="I653">
        <f t="shared" si="41"/>
        <v>290</v>
      </c>
      <c r="J653">
        <f t="shared" si="44"/>
        <v>6773</v>
      </c>
    </row>
    <row r="654" spans="1:10" x14ac:dyDescent="0.3">
      <c r="A654" s="80" t="str">
        <f t="shared" si="42"/>
        <v>Apr</v>
      </c>
      <c r="B654" t="s">
        <v>65</v>
      </c>
      <c r="C654" s="38">
        <v>42838</v>
      </c>
      <c r="D654">
        <f t="shared" si="43"/>
        <v>10</v>
      </c>
      <c r="E654">
        <v>89</v>
      </c>
      <c r="F654">
        <v>27</v>
      </c>
      <c r="G654">
        <v>54</v>
      </c>
      <c r="H654">
        <v>82</v>
      </c>
      <c r="I654">
        <f t="shared" si="41"/>
        <v>252</v>
      </c>
      <c r="J654">
        <f t="shared" si="44"/>
        <v>6773</v>
      </c>
    </row>
    <row r="655" spans="1:10" x14ac:dyDescent="0.3">
      <c r="A655" s="80" t="str">
        <f t="shared" si="42"/>
        <v>Apr</v>
      </c>
      <c r="B655" t="s">
        <v>65</v>
      </c>
      <c r="C655" s="38">
        <v>42839</v>
      </c>
      <c r="D655">
        <f t="shared" si="43"/>
        <v>10</v>
      </c>
      <c r="E655">
        <v>36</v>
      </c>
      <c r="F655">
        <v>19</v>
      </c>
      <c r="G655">
        <v>10</v>
      </c>
      <c r="H655">
        <v>80</v>
      </c>
      <c r="I655">
        <f t="shared" si="41"/>
        <v>145</v>
      </c>
      <c r="J655">
        <f t="shared" si="44"/>
        <v>6773</v>
      </c>
    </row>
    <row r="656" spans="1:10" x14ac:dyDescent="0.3">
      <c r="A656" s="80" t="str">
        <f t="shared" si="42"/>
        <v>Apr</v>
      </c>
      <c r="B656" t="s">
        <v>65</v>
      </c>
      <c r="C656" s="38">
        <v>42840</v>
      </c>
      <c r="D656">
        <f t="shared" si="43"/>
        <v>10</v>
      </c>
      <c r="E656">
        <v>75</v>
      </c>
      <c r="F656">
        <v>59</v>
      </c>
      <c r="G656">
        <v>43</v>
      </c>
      <c r="H656">
        <v>41</v>
      </c>
      <c r="I656">
        <f t="shared" si="41"/>
        <v>218</v>
      </c>
      <c r="J656">
        <f t="shared" si="44"/>
        <v>6773</v>
      </c>
    </row>
    <row r="657" spans="1:10" x14ac:dyDescent="0.3">
      <c r="A657" s="80" t="str">
        <f t="shared" si="42"/>
        <v>Apr</v>
      </c>
      <c r="B657" t="s">
        <v>65</v>
      </c>
      <c r="C657" s="38">
        <v>42841</v>
      </c>
      <c r="D657">
        <f t="shared" si="43"/>
        <v>10</v>
      </c>
      <c r="E657">
        <v>72</v>
      </c>
      <c r="F657">
        <v>22</v>
      </c>
      <c r="G657">
        <v>36</v>
      </c>
      <c r="H657">
        <v>89</v>
      </c>
      <c r="I657">
        <f t="shared" si="41"/>
        <v>219</v>
      </c>
      <c r="J657">
        <f t="shared" si="44"/>
        <v>6773</v>
      </c>
    </row>
    <row r="658" spans="1:10" x14ac:dyDescent="0.3">
      <c r="A658" s="80" t="str">
        <f t="shared" si="42"/>
        <v>Apr</v>
      </c>
      <c r="B658" t="s">
        <v>65</v>
      </c>
      <c r="C658" s="38">
        <v>42842</v>
      </c>
      <c r="D658">
        <f t="shared" si="43"/>
        <v>10</v>
      </c>
      <c r="E658">
        <v>55</v>
      </c>
      <c r="F658">
        <v>52</v>
      </c>
      <c r="G658">
        <v>68</v>
      </c>
      <c r="H658">
        <v>56</v>
      </c>
      <c r="I658">
        <f t="shared" si="41"/>
        <v>231</v>
      </c>
      <c r="J658">
        <f t="shared" si="44"/>
        <v>6773</v>
      </c>
    </row>
    <row r="659" spans="1:10" x14ac:dyDescent="0.3">
      <c r="A659" s="80" t="str">
        <f t="shared" si="42"/>
        <v>Apr</v>
      </c>
      <c r="B659" t="s">
        <v>65</v>
      </c>
      <c r="C659" s="38">
        <v>42843</v>
      </c>
      <c r="D659">
        <f t="shared" si="43"/>
        <v>10</v>
      </c>
      <c r="E659">
        <v>21</v>
      </c>
      <c r="F659">
        <v>79</v>
      </c>
      <c r="G659">
        <v>41</v>
      </c>
      <c r="H659">
        <v>24</v>
      </c>
      <c r="I659">
        <f t="shared" si="41"/>
        <v>165</v>
      </c>
      <c r="J659">
        <f t="shared" si="44"/>
        <v>6773</v>
      </c>
    </row>
    <row r="660" spans="1:10" x14ac:dyDescent="0.3">
      <c r="A660" s="80" t="str">
        <f t="shared" si="42"/>
        <v>Apr</v>
      </c>
      <c r="B660" t="s">
        <v>65</v>
      </c>
      <c r="C660" s="38">
        <v>42844</v>
      </c>
      <c r="D660">
        <f t="shared" si="43"/>
        <v>10</v>
      </c>
      <c r="E660">
        <v>53</v>
      </c>
      <c r="F660">
        <v>37</v>
      </c>
      <c r="G660">
        <v>34</v>
      </c>
      <c r="H660">
        <v>75</v>
      </c>
      <c r="I660">
        <f t="shared" si="41"/>
        <v>199</v>
      </c>
      <c r="J660">
        <f t="shared" si="44"/>
        <v>6773</v>
      </c>
    </row>
    <row r="661" spans="1:10" x14ac:dyDescent="0.3">
      <c r="A661" s="80" t="str">
        <f t="shared" si="42"/>
        <v>Apr</v>
      </c>
      <c r="B661" t="s">
        <v>65</v>
      </c>
      <c r="C661" s="38">
        <v>42845</v>
      </c>
      <c r="D661">
        <f t="shared" si="43"/>
        <v>10</v>
      </c>
      <c r="E661">
        <v>33</v>
      </c>
      <c r="F661">
        <v>93</v>
      </c>
      <c r="G661">
        <v>38</v>
      </c>
      <c r="H661">
        <v>53</v>
      </c>
      <c r="I661">
        <f t="shared" si="41"/>
        <v>217</v>
      </c>
      <c r="J661">
        <f t="shared" si="44"/>
        <v>6773</v>
      </c>
    </row>
    <row r="662" spans="1:10" x14ac:dyDescent="0.3">
      <c r="A662" s="80" t="str">
        <f t="shared" si="42"/>
        <v>Apr</v>
      </c>
      <c r="B662" t="s">
        <v>65</v>
      </c>
      <c r="C662" s="38">
        <v>42846</v>
      </c>
      <c r="D662">
        <f t="shared" si="43"/>
        <v>10</v>
      </c>
      <c r="E662">
        <v>24</v>
      </c>
      <c r="F662">
        <v>50</v>
      </c>
      <c r="G662">
        <v>67</v>
      </c>
      <c r="H662">
        <v>59</v>
      </c>
      <c r="I662">
        <f t="shared" si="41"/>
        <v>200</v>
      </c>
      <c r="J662">
        <f t="shared" si="44"/>
        <v>6773</v>
      </c>
    </row>
    <row r="663" spans="1:10" x14ac:dyDescent="0.3">
      <c r="A663" s="80" t="str">
        <f t="shared" si="42"/>
        <v>Apr</v>
      </c>
      <c r="B663" t="s">
        <v>65</v>
      </c>
      <c r="C663" s="38">
        <v>42847</v>
      </c>
      <c r="D663">
        <f t="shared" si="43"/>
        <v>10</v>
      </c>
      <c r="E663">
        <v>74</v>
      </c>
      <c r="F663">
        <v>12</v>
      </c>
      <c r="G663">
        <v>59</v>
      </c>
      <c r="H663">
        <v>60</v>
      </c>
      <c r="I663">
        <f t="shared" si="41"/>
        <v>205</v>
      </c>
      <c r="J663">
        <f t="shared" si="44"/>
        <v>6773</v>
      </c>
    </row>
    <row r="664" spans="1:10" x14ac:dyDescent="0.3">
      <c r="A664" s="80" t="str">
        <f t="shared" si="42"/>
        <v>Apr</v>
      </c>
      <c r="B664" t="s">
        <v>65</v>
      </c>
      <c r="C664" s="38">
        <v>42848</v>
      </c>
      <c r="D664">
        <f t="shared" si="43"/>
        <v>10</v>
      </c>
      <c r="E664">
        <v>80</v>
      </c>
      <c r="F664">
        <v>46</v>
      </c>
      <c r="G664">
        <v>44</v>
      </c>
      <c r="H664">
        <v>64</v>
      </c>
      <c r="I664">
        <f t="shared" si="41"/>
        <v>234</v>
      </c>
      <c r="J664">
        <f t="shared" si="44"/>
        <v>6773</v>
      </c>
    </row>
    <row r="665" spans="1:10" x14ac:dyDescent="0.3">
      <c r="A665" s="80" t="str">
        <f t="shared" si="42"/>
        <v>Apr</v>
      </c>
      <c r="B665" t="s">
        <v>65</v>
      </c>
      <c r="C665" s="38">
        <v>42849</v>
      </c>
      <c r="D665">
        <f t="shared" si="43"/>
        <v>10</v>
      </c>
      <c r="E665">
        <v>85</v>
      </c>
      <c r="F665">
        <v>18</v>
      </c>
      <c r="G665">
        <v>29</v>
      </c>
      <c r="H665">
        <v>79</v>
      </c>
      <c r="I665">
        <f t="shared" si="41"/>
        <v>211</v>
      </c>
      <c r="J665">
        <f t="shared" si="44"/>
        <v>6773</v>
      </c>
    </row>
    <row r="666" spans="1:10" x14ac:dyDescent="0.3">
      <c r="A666" s="80" t="str">
        <f t="shared" si="42"/>
        <v>Apr</v>
      </c>
      <c r="B666" t="s">
        <v>65</v>
      </c>
      <c r="C666" s="38">
        <v>42850</v>
      </c>
      <c r="D666">
        <f t="shared" si="43"/>
        <v>10</v>
      </c>
      <c r="E666">
        <v>17</v>
      </c>
      <c r="F666">
        <v>100</v>
      </c>
      <c r="G666">
        <v>50</v>
      </c>
      <c r="H666">
        <v>19</v>
      </c>
      <c r="I666">
        <f t="shared" si="41"/>
        <v>186</v>
      </c>
      <c r="J666">
        <f t="shared" si="44"/>
        <v>6773</v>
      </c>
    </row>
    <row r="667" spans="1:10" x14ac:dyDescent="0.3">
      <c r="A667" s="80" t="str">
        <f t="shared" si="42"/>
        <v>Apr</v>
      </c>
      <c r="B667" t="s">
        <v>65</v>
      </c>
      <c r="C667" s="38">
        <v>42851</v>
      </c>
      <c r="D667">
        <f t="shared" si="43"/>
        <v>10</v>
      </c>
      <c r="E667">
        <v>78</v>
      </c>
      <c r="F667">
        <v>17</v>
      </c>
      <c r="G667">
        <v>90</v>
      </c>
      <c r="H667">
        <v>32</v>
      </c>
      <c r="I667">
        <f t="shared" si="41"/>
        <v>217</v>
      </c>
      <c r="J667">
        <f t="shared" si="44"/>
        <v>6773</v>
      </c>
    </row>
    <row r="668" spans="1:10" x14ac:dyDescent="0.3">
      <c r="A668" s="80" t="str">
        <f t="shared" si="42"/>
        <v>Apr</v>
      </c>
      <c r="B668" t="s">
        <v>65</v>
      </c>
      <c r="C668" s="38">
        <v>42852</v>
      </c>
      <c r="D668">
        <f t="shared" si="43"/>
        <v>10</v>
      </c>
      <c r="E668">
        <v>56</v>
      </c>
      <c r="F668">
        <v>82</v>
      </c>
      <c r="G668">
        <v>55</v>
      </c>
      <c r="H668">
        <v>25</v>
      </c>
      <c r="I668">
        <f t="shared" si="41"/>
        <v>218</v>
      </c>
      <c r="J668">
        <f t="shared" si="44"/>
        <v>6773</v>
      </c>
    </row>
    <row r="669" spans="1:10" x14ac:dyDescent="0.3">
      <c r="A669" s="80" t="str">
        <f t="shared" si="42"/>
        <v>Apr</v>
      </c>
      <c r="B669" t="s">
        <v>65</v>
      </c>
      <c r="C669" s="38">
        <v>42853</v>
      </c>
      <c r="D669">
        <f t="shared" si="43"/>
        <v>10</v>
      </c>
      <c r="E669">
        <v>32</v>
      </c>
      <c r="F669">
        <v>73</v>
      </c>
      <c r="G669">
        <v>37</v>
      </c>
      <c r="H669">
        <v>83</v>
      </c>
      <c r="I669">
        <f t="shared" si="41"/>
        <v>225</v>
      </c>
      <c r="J669">
        <f t="shared" si="44"/>
        <v>6773</v>
      </c>
    </row>
    <row r="670" spans="1:10" x14ac:dyDescent="0.3">
      <c r="A670" s="80" t="str">
        <f t="shared" si="42"/>
        <v>Apr</v>
      </c>
      <c r="B670" t="s">
        <v>65</v>
      </c>
      <c r="C670" s="38">
        <v>42854</v>
      </c>
      <c r="D670">
        <f t="shared" si="43"/>
        <v>10</v>
      </c>
      <c r="E670">
        <v>46</v>
      </c>
      <c r="F670">
        <v>23</v>
      </c>
      <c r="G670">
        <v>100</v>
      </c>
      <c r="H670">
        <v>88</v>
      </c>
      <c r="I670">
        <f t="shared" si="41"/>
        <v>257</v>
      </c>
      <c r="J670">
        <f t="shared" si="44"/>
        <v>6773</v>
      </c>
    </row>
    <row r="671" spans="1:10" x14ac:dyDescent="0.3">
      <c r="A671" s="80" t="str">
        <f t="shared" si="42"/>
        <v>Apr</v>
      </c>
      <c r="B671" t="s">
        <v>65</v>
      </c>
      <c r="C671" s="38">
        <v>42855</v>
      </c>
      <c r="D671">
        <f t="shared" si="43"/>
        <v>10</v>
      </c>
      <c r="E671">
        <v>42</v>
      </c>
      <c r="F671">
        <v>48</v>
      </c>
      <c r="G671">
        <v>75</v>
      </c>
      <c r="H671">
        <v>12</v>
      </c>
      <c r="I671">
        <f t="shared" si="41"/>
        <v>177</v>
      </c>
      <c r="J671">
        <f t="shared" si="44"/>
        <v>6773</v>
      </c>
    </row>
    <row r="672" spans="1:10" x14ac:dyDescent="0.3">
      <c r="A672" s="80" t="str">
        <f t="shared" si="42"/>
        <v>May</v>
      </c>
      <c r="B672" t="s">
        <v>65</v>
      </c>
      <c r="C672" s="38">
        <v>42856</v>
      </c>
      <c r="D672">
        <f t="shared" si="43"/>
        <v>11</v>
      </c>
      <c r="E672">
        <v>86</v>
      </c>
      <c r="F672">
        <v>80</v>
      </c>
      <c r="G672">
        <v>65</v>
      </c>
      <c r="H672">
        <v>22</v>
      </c>
      <c r="I672">
        <f t="shared" si="41"/>
        <v>253</v>
      </c>
      <c r="J672">
        <f t="shared" si="44"/>
        <v>6548</v>
      </c>
    </row>
    <row r="673" spans="1:10" x14ac:dyDescent="0.3">
      <c r="A673" s="80" t="str">
        <f t="shared" si="42"/>
        <v>May</v>
      </c>
      <c r="B673" t="s">
        <v>65</v>
      </c>
      <c r="C673" s="38">
        <v>42857</v>
      </c>
      <c r="D673">
        <f t="shared" si="43"/>
        <v>11</v>
      </c>
      <c r="E673">
        <v>58</v>
      </c>
      <c r="F673">
        <v>93</v>
      </c>
      <c r="G673">
        <v>65</v>
      </c>
      <c r="H673">
        <v>30</v>
      </c>
      <c r="I673">
        <f t="shared" si="41"/>
        <v>246</v>
      </c>
      <c r="J673">
        <f t="shared" si="44"/>
        <v>6548</v>
      </c>
    </row>
    <row r="674" spans="1:10" x14ac:dyDescent="0.3">
      <c r="A674" s="80" t="str">
        <f t="shared" si="42"/>
        <v>May</v>
      </c>
      <c r="B674" t="s">
        <v>65</v>
      </c>
      <c r="C674" s="38">
        <v>42858</v>
      </c>
      <c r="D674">
        <f t="shared" si="43"/>
        <v>11</v>
      </c>
      <c r="E674">
        <v>25</v>
      </c>
      <c r="F674">
        <v>12</v>
      </c>
      <c r="G674">
        <v>27</v>
      </c>
      <c r="H674">
        <v>58</v>
      </c>
      <c r="I674">
        <f t="shared" si="41"/>
        <v>122</v>
      </c>
      <c r="J674">
        <f t="shared" si="44"/>
        <v>6548</v>
      </c>
    </row>
    <row r="675" spans="1:10" x14ac:dyDescent="0.3">
      <c r="A675" s="80" t="str">
        <f t="shared" si="42"/>
        <v>May</v>
      </c>
      <c r="B675" t="s">
        <v>65</v>
      </c>
      <c r="C675" s="38">
        <v>42859</v>
      </c>
      <c r="D675">
        <f t="shared" si="43"/>
        <v>11</v>
      </c>
      <c r="E675">
        <v>29</v>
      </c>
      <c r="F675">
        <v>73</v>
      </c>
      <c r="G675">
        <v>19</v>
      </c>
      <c r="H675">
        <v>32</v>
      </c>
      <c r="I675">
        <f t="shared" si="41"/>
        <v>153</v>
      </c>
      <c r="J675">
        <f t="shared" si="44"/>
        <v>6548</v>
      </c>
    </row>
    <row r="676" spans="1:10" x14ac:dyDescent="0.3">
      <c r="A676" s="80" t="str">
        <f t="shared" si="42"/>
        <v>May</v>
      </c>
      <c r="B676" t="s">
        <v>65</v>
      </c>
      <c r="C676" s="38">
        <v>42860</v>
      </c>
      <c r="D676">
        <f t="shared" si="43"/>
        <v>11</v>
      </c>
      <c r="E676">
        <v>57</v>
      </c>
      <c r="F676">
        <v>69</v>
      </c>
      <c r="G676">
        <v>94</v>
      </c>
      <c r="H676">
        <v>78</v>
      </c>
      <c r="I676">
        <f t="shared" si="41"/>
        <v>298</v>
      </c>
      <c r="J676">
        <f t="shared" si="44"/>
        <v>6548</v>
      </c>
    </row>
    <row r="677" spans="1:10" x14ac:dyDescent="0.3">
      <c r="A677" s="80" t="str">
        <f t="shared" si="42"/>
        <v>May</v>
      </c>
      <c r="B677" t="s">
        <v>65</v>
      </c>
      <c r="C677" s="38">
        <v>42861</v>
      </c>
      <c r="D677">
        <f t="shared" si="43"/>
        <v>11</v>
      </c>
      <c r="E677">
        <v>56</v>
      </c>
      <c r="F677">
        <v>74</v>
      </c>
      <c r="G677">
        <v>15</v>
      </c>
      <c r="H677">
        <v>82</v>
      </c>
      <c r="I677">
        <f t="shared" si="41"/>
        <v>227</v>
      </c>
      <c r="J677">
        <f t="shared" si="44"/>
        <v>6548</v>
      </c>
    </row>
    <row r="678" spans="1:10" x14ac:dyDescent="0.3">
      <c r="A678" s="80" t="str">
        <f t="shared" si="42"/>
        <v>May</v>
      </c>
      <c r="B678" t="s">
        <v>65</v>
      </c>
      <c r="C678" s="38">
        <v>42862</v>
      </c>
      <c r="D678">
        <f t="shared" si="43"/>
        <v>11</v>
      </c>
      <c r="E678">
        <v>91</v>
      </c>
      <c r="F678">
        <v>93</v>
      </c>
      <c r="G678">
        <v>59</v>
      </c>
      <c r="H678">
        <v>27</v>
      </c>
      <c r="I678">
        <f t="shared" si="41"/>
        <v>270</v>
      </c>
      <c r="J678">
        <f t="shared" si="44"/>
        <v>6548</v>
      </c>
    </row>
    <row r="679" spans="1:10" x14ac:dyDescent="0.3">
      <c r="A679" s="80" t="str">
        <f t="shared" si="42"/>
        <v>May</v>
      </c>
      <c r="B679" t="s">
        <v>65</v>
      </c>
      <c r="C679" s="38">
        <v>42863</v>
      </c>
      <c r="D679">
        <f t="shared" si="43"/>
        <v>11</v>
      </c>
      <c r="E679">
        <v>13</v>
      </c>
      <c r="F679">
        <v>56</v>
      </c>
      <c r="G679">
        <v>33</v>
      </c>
      <c r="H679">
        <v>92</v>
      </c>
      <c r="I679">
        <f t="shared" si="41"/>
        <v>194</v>
      </c>
      <c r="J679">
        <f t="shared" si="44"/>
        <v>6548</v>
      </c>
    </row>
    <row r="680" spans="1:10" x14ac:dyDescent="0.3">
      <c r="A680" s="80" t="str">
        <f t="shared" si="42"/>
        <v>May</v>
      </c>
      <c r="B680" t="s">
        <v>65</v>
      </c>
      <c r="C680" s="38">
        <v>42864</v>
      </c>
      <c r="D680">
        <f t="shared" si="43"/>
        <v>11</v>
      </c>
      <c r="E680">
        <v>38</v>
      </c>
      <c r="F680">
        <v>99</v>
      </c>
      <c r="G680">
        <v>28</v>
      </c>
      <c r="H680">
        <v>98</v>
      </c>
      <c r="I680">
        <f t="shared" si="41"/>
        <v>263</v>
      </c>
      <c r="J680">
        <f t="shared" si="44"/>
        <v>6548</v>
      </c>
    </row>
    <row r="681" spans="1:10" x14ac:dyDescent="0.3">
      <c r="A681" s="80" t="str">
        <f t="shared" si="42"/>
        <v>May</v>
      </c>
      <c r="B681" t="s">
        <v>65</v>
      </c>
      <c r="C681" s="38">
        <v>42865</v>
      </c>
      <c r="D681">
        <f t="shared" si="43"/>
        <v>11</v>
      </c>
      <c r="E681">
        <v>39</v>
      </c>
      <c r="F681">
        <v>58</v>
      </c>
      <c r="G681">
        <v>79</v>
      </c>
      <c r="H681">
        <v>62</v>
      </c>
      <c r="I681">
        <f t="shared" si="41"/>
        <v>238</v>
      </c>
      <c r="J681">
        <f t="shared" si="44"/>
        <v>6548</v>
      </c>
    </row>
    <row r="682" spans="1:10" x14ac:dyDescent="0.3">
      <c r="A682" s="80" t="str">
        <f t="shared" si="42"/>
        <v>May</v>
      </c>
      <c r="B682" t="s">
        <v>65</v>
      </c>
      <c r="C682" s="38">
        <v>42866</v>
      </c>
      <c r="D682">
        <f t="shared" si="43"/>
        <v>11</v>
      </c>
      <c r="E682">
        <v>24</v>
      </c>
      <c r="F682">
        <v>10</v>
      </c>
      <c r="G682">
        <v>14</v>
      </c>
      <c r="H682">
        <v>36</v>
      </c>
      <c r="I682">
        <f t="shared" si="41"/>
        <v>84</v>
      </c>
      <c r="J682">
        <f t="shared" si="44"/>
        <v>6548</v>
      </c>
    </row>
    <row r="683" spans="1:10" x14ac:dyDescent="0.3">
      <c r="A683" s="80" t="str">
        <f t="shared" si="42"/>
        <v>May</v>
      </c>
      <c r="B683" t="s">
        <v>65</v>
      </c>
      <c r="C683" s="38">
        <v>42867</v>
      </c>
      <c r="D683">
        <f t="shared" si="43"/>
        <v>11</v>
      </c>
      <c r="E683">
        <v>56</v>
      </c>
      <c r="F683">
        <v>73</v>
      </c>
      <c r="G683">
        <v>99</v>
      </c>
      <c r="H683">
        <v>70</v>
      </c>
      <c r="I683">
        <f t="shared" si="41"/>
        <v>298</v>
      </c>
      <c r="J683">
        <f t="shared" si="44"/>
        <v>6548</v>
      </c>
    </row>
    <row r="684" spans="1:10" x14ac:dyDescent="0.3">
      <c r="A684" s="80" t="str">
        <f t="shared" si="42"/>
        <v>May</v>
      </c>
      <c r="B684" t="s">
        <v>65</v>
      </c>
      <c r="C684" s="38">
        <v>42868</v>
      </c>
      <c r="D684">
        <f t="shared" si="43"/>
        <v>11</v>
      </c>
      <c r="E684">
        <v>63</v>
      </c>
      <c r="F684">
        <v>29</v>
      </c>
      <c r="G684">
        <v>26</v>
      </c>
      <c r="H684">
        <v>18</v>
      </c>
      <c r="I684">
        <f t="shared" si="41"/>
        <v>136</v>
      </c>
      <c r="J684">
        <f t="shared" si="44"/>
        <v>6548</v>
      </c>
    </row>
    <row r="685" spans="1:10" x14ac:dyDescent="0.3">
      <c r="A685" s="80" t="str">
        <f t="shared" si="42"/>
        <v>May</v>
      </c>
      <c r="B685" t="s">
        <v>65</v>
      </c>
      <c r="C685" s="38">
        <v>42869</v>
      </c>
      <c r="D685">
        <f t="shared" si="43"/>
        <v>11</v>
      </c>
      <c r="E685">
        <v>34</v>
      </c>
      <c r="F685">
        <v>38</v>
      </c>
      <c r="G685">
        <v>85</v>
      </c>
      <c r="H685">
        <v>51</v>
      </c>
      <c r="I685">
        <f t="shared" si="41"/>
        <v>208</v>
      </c>
      <c r="J685">
        <f t="shared" si="44"/>
        <v>6548</v>
      </c>
    </row>
    <row r="686" spans="1:10" x14ac:dyDescent="0.3">
      <c r="A686" s="80" t="str">
        <f t="shared" si="42"/>
        <v>May</v>
      </c>
      <c r="B686" t="s">
        <v>65</v>
      </c>
      <c r="C686" s="38">
        <v>42870</v>
      </c>
      <c r="D686">
        <f t="shared" si="43"/>
        <v>11</v>
      </c>
      <c r="E686">
        <v>76</v>
      </c>
      <c r="F686">
        <v>38</v>
      </c>
      <c r="G686">
        <v>40</v>
      </c>
      <c r="H686">
        <v>79</v>
      </c>
      <c r="I686">
        <f t="shared" si="41"/>
        <v>233</v>
      </c>
      <c r="J686">
        <f t="shared" si="44"/>
        <v>6548</v>
      </c>
    </row>
    <row r="687" spans="1:10" x14ac:dyDescent="0.3">
      <c r="A687" s="80" t="str">
        <f t="shared" si="42"/>
        <v>May</v>
      </c>
      <c r="B687" t="s">
        <v>65</v>
      </c>
      <c r="C687" s="38">
        <v>42871</v>
      </c>
      <c r="D687">
        <f t="shared" si="43"/>
        <v>11</v>
      </c>
      <c r="E687">
        <v>62</v>
      </c>
      <c r="F687">
        <v>30</v>
      </c>
      <c r="G687">
        <v>23</v>
      </c>
      <c r="H687">
        <v>75</v>
      </c>
      <c r="I687">
        <f t="shared" si="41"/>
        <v>190</v>
      </c>
      <c r="J687">
        <f t="shared" si="44"/>
        <v>6548</v>
      </c>
    </row>
    <row r="688" spans="1:10" x14ac:dyDescent="0.3">
      <c r="A688" s="80" t="str">
        <f t="shared" si="42"/>
        <v>May</v>
      </c>
      <c r="B688" t="s">
        <v>65</v>
      </c>
      <c r="C688" s="38">
        <v>42872</v>
      </c>
      <c r="D688">
        <f t="shared" si="43"/>
        <v>11</v>
      </c>
      <c r="E688">
        <v>46</v>
      </c>
      <c r="F688">
        <v>10</v>
      </c>
      <c r="G688">
        <v>69</v>
      </c>
      <c r="H688">
        <v>80</v>
      </c>
      <c r="I688">
        <f t="shared" si="41"/>
        <v>205</v>
      </c>
      <c r="J688">
        <f t="shared" si="44"/>
        <v>6548</v>
      </c>
    </row>
    <row r="689" spans="1:10" x14ac:dyDescent="0.3">
      <c r="A689" s="80" t="str">
        <f t="shared" si="42"/>
        <v>May</v>
      </c>
      <c r="B689" t="s">
        <v>65</v>
      </c>
      <c r="C689" s="38">
        <v>42873</v>
      </c>
      <c r="D689">
        <f t="shared" si="43"/>
        <v>11</v>
      </c>
      <c r="E689">
        <v>72</v>
      </c>
      <c r="F689">
        <v>71</v>
      </c>
      <c r="G689">
        <v>81</v>
      </c>
      <c r="H689">
        <v>80</v>
      </c>
      <c r="I689">
        <f t="shared" ref="I689:I732" si="45">SUM(E689:H689)</f>
        <v>304</v>
      </c>
      <c r="J689">
        <f t="shared" si="44"/>
        <v>6548</v>
      </c>
    </row>
    <row r="690" spans="1:10" x14ac:dyDescent="0.3">
      <c r="A690" s="80" t="str">
        <f t="shared" si="42"/>
        <v>May</v>
      </c>
      <c r="B690" t="s">
        <v>65</v>
      </c>
      <c r="C690" s="38">
        <v>42874</v>
      </c>
      <c r="D690">
        <f t="shared" si="43"/>
        <v>11</v>
      </c>
      <c r="E690">
        <v>39</v>
      </c>
      <c r="F690">
        <v>70</v>
      </c>
      <c r="G690">
        <v>20</v>
      </c>
      <c r="H690">
        <v>81</v>
      </c>
      <c r="I690">
        <f t="shared" si="45"/>
        <v>210</v>
      </c>
      <c r="J690">
        <f t="shared" si="44"/>
        <v>6548</v>
      </c>
    </row>
    <row r="691" spans="1:10" x14ac:dyDescent="0.3">
      <c r="A691" s="80" t="str">
        <f t="shared" si="42"/>
        <v>May</v>
      </c>
      <c r="B691" t="s">
        <v>65</v>
      </c>
      <c r="C691" s="38">
        <v>42875</v>
      </c>
      <c r="D691">
        <f t="shared" si="43"/>
        <v>11</v>
      </c>
      <c r="E691">
        <v>62</v>
      </c>
      <c r="F691">
        <v>84</v>
      </c>
      <c r="G691">
        <v>34</v>
      </c>
      <c r="H691">
        <v>75</v>
      </c>
      <c r="I691">
        <f t="shared" si="45"/>
        <v>255</v>
      </c>
      <c r="J691">
        <f t="shared" si="44"/>
        <v>6548</v>
      </c>
    </row>
    <row r="692" spans="1:10" x14ac:dyDescent="0.3">
      <c r="A692" s="80" t="str">
        <f t="shared" si="42"/>
        <v>May</v>
      </c>
      <c r="B692" t="s">
        <v>65</v>
      </c>
      <c r="C692" s="38">
        <v>42876</v>
      </c>
      <c r="D692">
        <f t="shared" si="43"/>
        <v>11</v>
      </c>
      <c r="E692">
        <v>57</v>
      </c>
      <c r="F692">
        <v>40</v>
      </c>
      <c r="G692">
        <v>83</v>
      </c>
      <c r="H692">
        <v>68</v>
      </c>
      <c r="I692">
        <f t="shared" si="45"/>
        <v>248</v>
      </c>
      <c r="J692">
        <f t="shared" si="44"/>
        <v>6548</v>
      </c>
    </row>
    <row r="693" spans="1:10" x14ac:dyDescent="0.3">
      <c r="A693" s="80" t="str">
        <f t="shared" si="42"/>
        <v>May</v>
      </c>
      <c r="B693" t="s">
        <v>65</v>
      </c>
      <c r="C693" s="38">
        <v>42877</v>
      </c>
      <c r="D693">
        <f t="shared" si="43"/>
        <v>11</v>
      </c>
      <c r="E693">
        <v>12</v>
      </c>
      <c r="F693">
        <v>25</v>
      </c>
      <c r="G693">
        <v>72</v>
      </c>
      <c r="H693">
        <v>41</v>
      </c>
      <c r="I693">
        <f t="shared" si="45"/>
        <v>150</v>
      </c>
      <c r="J693">
        <f t="shared" si="44"/>
        <v>6548</v>
      </c>
    </row>
    <row r="694" spans="1:10" x14ac:dyDescent="0.3">
      <c r="A694" s="80" t="str">
        <f t="shared" si="42"/>
        <v>May</v>
      </c>
      <c r="B694" t="s">
        <v>65</v>
      </c>
      <c r="C694" s="38">
        <v>42878</v>
      </c>
      <c r="D694">
        <f t="shared" si="43"/>
        <v>11</v>
      </c>
      <c r="E694">
        <v>51</v>
      </c>
      <c r="F694">
        <v>95</v>
      </c>
      <c r="G694">
        <v>29</v>
      </c>
      <c r="H694">
        <v>62</v>
      </c>
      <c r="I694">
        <f t="shared" si="45"/>
        <v>237</v>
      </c>
      <c r="J694">
        <f t="shared" si="44"/>
        <v>6548</v>
      </c>
    </row>
    <row r="695" spans="1:10" x14ac:dyDescent="0.3">
      <c r="A695" s="80" t="str">
        <f t="shared" si="42"/>
        <v>May</v>
      </c>
      <c r="B695" t="s">
        <v>65</v>
      </c>
      <c r="C695" s="38">
        <v>42879</v>
      </c>
      <c r="D695">
        <f t="shared" si="43"/>
        <v>11</v>
      </c>
      <c r="E695">
        <v>73</v>
      </c>
      <c r="F695">
        <v>51</v>
      </c>
      <c r="G695">
        <v>34</v>
      </c>
      <c r="H695">
        <v>13</v>
      </c>
      <c r="I695">
        <f t="shared" si="45"/>
        <v>171</v>
      </c>
      <c r="J695">
        <f t="shared" si="44"/>
        <v>6548</v>
      </c>
    </row>
    <row r="696" spans="1:10" x14ac:dyDescent="0.3">
      <c r="A696" s="80" t="str">
        <f t="shared" si="42"/>
        <v>May</v>
      </c>
      <c r="B696" t="s">
        <v>65</v>
      </c>
      <c r="C696" s="38">
        <v>42880</v>
      </c>
      <c r="D696">
        <f t="shared" si="43"/>
        <v>11</v>
      </c>
      <c r="E696">
        <v>25</v>
      </c>
      <c r="F696">
        <v>57</v>
      </c>
      <c r="G696">
        <v>37</v>
      </c>
      <c r="H696">
        <v>47</v>
      </c>
      <c r="I696">
        <f t="shared" si="45"/>
        <v>166</v>
      </c>
      <c r="J696">
        <f t="shared" si="44"/>
        <v>6548</v>
      </c>
    </row>
    <row r="697" spans="1:10" x14ac:dyDescent="0.3">
      <c r="A697" s="80" t="str">
        <f t="shared" si="42"/>
        <v>May</v>
      </c>
      <c r="B697" t="s">
        <v>65</v>
      </c>
      <c r="C697" s="38">
        <v>42881</v>
      </c>
      <c r="D697">
        <f t="shared" si="43"/>
        <v>11</v>
      </c>
      <c r="E697">
        <v>40</v>
      </c>
      <c r="F697">
        <v>62</v>
      </c>
      <c r="G697">
        <v>12</v>
      </c>
      <c r="H697">
        <v>51</v>
      </c>
      <c r="I697">
        <f t="shared" si="45"/>
        <v>165</v>
      </c>
      <c r="J697">
        <f t="shared" si="44"/>
        <v>6548</v>
      </c>
    </row>
    <row r="698" spans="1:10" x14ac:dyDescent="0.3">
      <c r="A698" s="80" t="str">
        <f t="shared" si="42"/>
        <v>May</v>
      </c>
      <c r="B698" t="s">
        <v>65</v>
      </c>
      <c r="C698" s="38">
        <v>42882</v>
      </c>
      <c r="D698">
        <f t="shared" si="43"/>
        <v>11</v>
      </c>
      <c r="E698">
        <v>82</v>
      </c>
      <c r="F698">
        <v>14</v>
      </c>
      <c r="G698">
        <v>83</v>
      </c>
      <c r="H698">
        <v>45</v>
      </c>
      <c r="I698">
        <f t="shared" si="45"/>
        <v>224</v>
      </c>
      <c r="J698">
        <f t="shared" si="44"/>
        <v>6548</v>
      </c>
    </row>
    <row r="699" spans="1:10" x14ac:dyDescent="0.3">
      <c r="A699" s="80" t="str">
        <f t="shared" si="42"/>
        <v>May</v>
      </c>
      <c r="B699" t="s">
        <v>65</v>
      </c>
      <c r="C699" s="38">
        <v>42883</v>
      </c>
      <c r="D699">
        <f t="shared" si="43"/>
        <v>11</v>
      </c>
      <c r="E699">
        <v>24</v>
      </c>
      <c r="F699">
        <v>41</v>
      </c>
      <c r="G699">
        <v>95</v>
      </c>
      <c r="H699">
        <v>41</v>
      </c>
      <c r="I699">
        <f t="shared" si="45"/>
        <v>201</v>
      </c>
      <c r="J699">
        <f t="shared" si="44"/>
        <v>6548</v>
      </c>
    </row>
    <row r="700" spans="1:10" x14ac:dyDescent="0.3">
      <c r="A700" s="80" t="str">
        <f t="shared" si="42"/>
        <v>May</v>
      </c>
      <c r="B700" t="s">
        <v>65</v>
      </c>
      <c r="C700" s="38">
        <v>42884</v>
      </c>
      <c r="D700">
        <f t="shared" si="43"/>
        <v>11</v>
      </c>
      <c r="E700">
        <v>45</v>
      </c>
      <c r="F700">
        <v>93</v>
      </c>
      <c r="G700">
        <v>67</v>
      </c>
      <c r="H700">
        <v>49</v>
      </c>
      <c r="I700">
        <f t="shared" si="45"/>
        <v>254</v>
      </c>
      <c r="J700">
        <f t="shared" si="44"/>
        <v>6548</v>
      </c>
    </row>
    <row r="701" spans="1:10" x14ac:dyDescent="0.3">
      <c r="A701" s="80" t="str">
        <f t="shared" si="42"/>
        <v>May</v>
      </c>
      <c r="B701" t="s">
        <v>65</v>
      </c>
      <c r="C701" s="38">
        <v>42885</v>
      </c>
      <c r="D701">
        <f t="shared" si="43"/>
        <v>11</v>
      </c>
      <c r="E701">
        <v>97</v>
      </c>
      <c r="F701">
        <v>25</v>
      </c>
      <c r="G701">
        <v>58</v>
      </c>
      <c r="H701">
        <v>42</v>
      </c>
      <c r="I701">
        <f t="shared" si="45"/>
        <v>222</v>
      </c>
      <c r="J701">
        <f t="shared" si="44"/>
        <v>6548</v>
      </c>
    </row>
    <row r="702" spans="1:10" x14ac:dyDescent="0.3">
      <c r="A702" s="80" t="str">
        <f t="shared" si="42"/>
        <v>May</v>
      </c>
      <c r="B702" t="s">
        <v>65</v>
      </c>
      <c r="C702" s="38">
        <v>42886</v>
      </c>
      <c r="D702">
        <f t="shared" si="43"/>
        <v>11</v>
      </c>
      <c r="E702">
        <v>38</v>
      </c>
      <c r="F702">
        <v>18</v>
      </c>
      <c r="G702">
        <v>53</v>
      </c>
      <c r="H702">
        <v>14</v>
      </c>
      <c r="I702">
        <f t="shared" si="45"/>
        <v>123</v>
      </c>
      <c r="J702">
        <f t="shared" si="44"/>
        <v>6548</v>
      </c>
    </row>
    <row r="703" spans="1:10" x14ac:dyDescent="0.3">
      <c r="A703" s="80" t="str">
        <f t="shared" si="42"/>
        <v>Jun</v>
      </c>
      <c r="B703" t="s">
        <v>65</v>
      </c>
      <c r="C703" s="38">
        <v>42887</v>
      </c>
      <c r="D703">
        <f t="shared" si="43"/>
        <v>12</v>
      </c>
      <c r="E703">
        <v>96</v>
      </c>
      <c r="F703">
        <v>54</v>
      </c>
      <c r="G703">
        <v>47</v>
      </c>
      <c r="H703">
        <v>97</v>
      </c>
      <c r="I703">
        <f t="shared" si="45"/>
        <v>294</v>
      </c>
      <c r="J703">
        <f t="shared" si="44"/>
        <v>6531</v>
      </c>
    </row>
    <row r="704" spans="1:10" x14ac:dyDescent="0.3">
      <c r="A704" s="80" t="str">
        <f t="shared" si="42"/>
        <v>Jun</v>
      </c>
      <c r="B704" t="s">
        <v>65</v>
      </c>
      <c r="C704" s="38">
        <v>42888</v>
      </c>
      <c r="D704">
        <f t="shared" si="43"/>
        <v>12</v>
      </c>
      <c r="E704">
        <v>23</v>
      </c>
      <c r="F704">
        <v>13</v>
      </c>
      <c r="G704">
        <v>94</v>
      </c>
      <c r="H704">
        <v>19</v>
      </c>
      <c r="I704">
        <f t="shared" si="45"/>
        <v>149</v>
      </c>
      <c r="J704">
        <f t="shared" si="44"/>
        <v>6531</v>
      </c>
    </row>
    <row r="705" spans="1:10" x14ac:dyDescent="0.3">
      <c r="A705" s="80" t="str">
        <f t="shared" si="42"/>
        <v>Jun</v>
      </c>
      <c r="B705" t="s">
        <v>65</v>
      </c>
      <c r="C705" s="38">
        <v>42889</v>
      </c>
      <c r="D705">
        <f t="shared" si="43"/>
        <v>12</v>
      </c>
      <c r="E705">
        <v>42</v>
      </c>
      <c r="F705">
        <v>90</v>
      </c>
      <c r="G705">
        <v>35</v>
      </c>
      <c r="H705">
        <v>73</v>
      </c>
      <c r="I705">
        <f t="shared" si="45"/>
        <v>240</v>
      </c>
      <c r="J705">
        <f t="shared" si="44"/>
        <v>6531</v>
      </c>
    </row>
    <row r="706" spans="1:10" x14ac:dyDescent="0.3">
      <c r="A706" s="80" t="str">
        <f t="shared" si="42"/>
        <v>Jun</v>
      </c>
      <c r="B706" t="s">
        <v>65</v>
      </c>
      <c r="C706" s="38">
        <v>42890</v>
      </c>
      <c r="D706">
        <f t="shared" si="43"/>
        <v>12</v>
      </c>
      <c r="E706">
        <v>89</v>
      </c>
      <c r="F706">
        <v>44</v>
      </c>
      <c r="G706">
        <v>78</v>
      </c>
      <c r="H706">
        <v>89</v>
      </c>
      <c r="I706">
        <f t="shared" si="45"/>
        <v>300</v>
      </c>
      <c r="J706">
        <f t="shared" si="44"/>
        <v>6531</v>
      </c>
    </row>
    <row r="707" spans="1:10" x14ac:dyDescent="0.3">
      <c r="A707" s="80" t="str">
        <f t="shared" ref="A707:A770" si="46">TEXT(C707,"mmm")</f>
        <v>Jun</v>
      </c>
      <c r="B707" t="s">
        <v>65</v>
      </c>
      <c r="C707" s="38">
        <v>42891</v>
      </c>
      <c r="D707">
        <f t="shared" ref="D707:D732" si="47">CHOOSE(MONTH(C707),7,8,9,10,11,12,1,2,3,4,5,6)</f>
        <v>12</v>
      </c>
      <c r="E707">
        <v>80</v>
      </c>
      <c r="F707">
        <v>39</v>
      </c>
      <c r="G707">
        <v>23</v>
      </c>
      <c r="H707">
        <v>13</v>
      </c>
      <c r="I707">
        <f t="shared" si="45"/>
        <v>155</v>
      </c>
      <c r="J707">
        <f t="shared" ref="J707:J770" si="48">SUMIFS($I$3:$I$1462,$B$3:$B$1462,B707,$D$3:$D$1462,D707)</f>
        <v>6531</v>
      </c>
    </row>
    <row r="708" spans="1:10" x14ac:dyDescent="0.3">
      <c r="A708" s="80" t="str">
        <f t="shared" si="46"/>
        <v>Jun</v>
      </c>
      <c r="B708" t="s">
        <v>65</v>
      </c>
      <c r="C708" s="38">
        <v>42892</v>
      </c>
      <c r="D708">
        <f t="shared" si="47"/>
        <v>12</v>
      </c>
      <c r="E708">
        <v>53</v>
      </c>
      <c r="F708">
        <v>14</v>
      </c>
      <c r="G708">
        <v>83</v>
      </c>
      <c r="H708">
        <v>75</v>
      </c>
      <c r="I708">
        <f t="shared" si="45"/>
        <v>225</v>
      </c>
      <c r="J708">
        <f t="shared" si="48"/>
        <v>6531</v>
      </c>
    </row>
    <row r="709" spans="1:10" x14ac:dyDescent="0.3">
      <c r="A709" s="80" t="str">
        <f t="shared" si="46"/>
        <v>Jun</v>
      </c>
      <c r="B709" t="s">
        <v>65</v>
      </c>
      <c r="C709" s="38">
        <v>42893</v>
      </c>
      <c r="D709">
        <f t="shared" si="47"/>
        <v>12</v>
      </c>
      <c r="E709">
        <v>60</v>
      </c>
      <c r="F709">
        <v>23</v>
      </c>
      <c r="G709">
        <v>57</v>
      </c>
      <c r="H709">
        <v>41</v>
      </c>
      <c r="I709">
        <f t="shared" si="45"/>
        <v>181</v>
      </c>
      <c r="J709">
        <f t="shared" si="48"/>
        <v>6531</v>
      </c>
    </row>
    <row r="710" spans="1:10" x14ac:dyDescent="0.3">
      <c r="A710" s="80" t="str">
        <f t="shared" si="46"/>
        <v>Jun</v>
      </c>
      <c r="B710" t="s">
        <v>65</v>
      </c>
      <c r="C710" s="38">
        <v>42894</v>
      </c>
      <c r="D710">
        <f t="shared" si="47"/>
        <v>12</v>
      </c>
      <c r="E710">
        <v>65</v>
      </c>
      <c r="F710">
        <v>47</v>
      </c>
      <c r="G710">
        <v>59</v>
      </c>
      <c r="H710">
        <v>76</v>
      </c>
      <c r="I710">
        <f t="shared" si="45"/>
        <v>247</v>
      </c>
      <c r="J710">
        <f t="shared" si="48"/>
        <v>6531</v>
      </c>
    </row>
    <row r="711" spans="1:10" x14ac:dyDescent="0.3">
      <c r="A711" s="80" t="str">
        <f t="shared" si="46"/>
        <v>Jun</v>
      </c>
      <c r="B711" t="s">
        <v>65</v>
      </c>
      <c r="C711" s="38">
        <v>42895</v>
      </c>
      <c r="D711">
        <f t="shared" si="47"/>
        <v>12</v>
      </c>
      <c r="E711">
        <v>67</v>
      </c>
      <c r="F711">
        <v>44</v>
      </c>
      <c r="G711">
        <v>99</v>
      </c>
      <c r="H711">
        <v>47</v>
      </c>
      <c r="I711">
        <f t="shared" si="45"/>
        <v>257</v>
      </c>
      <c r="J711">
        <f t="shared" si="48"/>
        <v>6531</v>
      </c>
    </row>
    <row r="712" spans="1:10" x14ac:dyDescent="0.3">
      <c r="A712" s="80" t="str">
        <f t="shared" si="46"/>
        <v>Jun</v>
      </c>
      <c r="B712" t="s">
        <v>65</v>
      </c>
      <c r="C712" s="38">
        <v>42896</v>
      </c>
      <c r="D712">
        <f t="shared" si="47"/>
        <v>12</v>
      </c>
      <c r="E712">
        <v>50</v>
      </c>
      <c r="F712">
        <v>32</v>
      </c>
      <c r="G712">
        <v>27</v>
      </c>
      <c r="H712">
        <v>43</v>
      </c>
      <c r="I712">
        <f t="shared" si="45"/>
        <v>152</v>
      </c>
      <c r="J712">
        <f t="shared" si="48"/>
        <v>6531</v>
      </c>
    </row>
    <row r="713" spans="1:10" x14ac:dyDescent="0.3">
      <c r="A713" s="80" t="str">
        <f t="shared" si="46"/>
        <v>Jun</v>
      </c>
      <c r="B713" t="s">
        <v>65</v>
      </c>
      <c r="C713" s="38">
        <v>42897</v>
      </c>
      <c r="D713">
        <f t="shared" si="47"/>
        <v>12</v>
      </c>
      <c r="E713">
        <v>56</v>
      </c>
      <c r="F713">
        <v>74</v>
      </c>
      <c r="G713">
        <v>52</v>
      </c>
      <c r="H713">
        <v>58</v>
      </c>
      <c r="I713">
        <f t="shared" si="45"/>
        <v>240</v>
      </c>
      <c r="J713">
        <f t="shared" si="48"/>
        <v>6531</v>
      </c>
    </row>
    <row r="714" spans="1:10" x14ac:dyDescent="0.3">
      <c r="A714" s="80" t="str">
        <f t="shared" si="46"/>
        <v>Jun</v>
      </c>
      <c r="B714" t="s">
        <v>65</v>
      </c>
      <c r="C714" s="38">
        <v>42898</v>
      </c>
      <c r="D714">
        <f t="shared" si="47"/>
        <v>12</v>
      </c>
      <c r="E714">
        <v>38</v>
      </c>
      <c r="F714">
        <v>47</v>
      </c>
      <c r="G714">
        <v>39</v>
      </c>
      <c r="H714">
        <v>53</v>
      </c>
      <c r="I714">
        <f t="shared" si="45"/>
        <v>177</v>
      </c>
      <c r="J714">
        <f t="shared" si="48"/>
        <v>6531</v>
      </c>
    </row>
    <row r="715" spans="1:10" x14ac:dyDescent="0.3">
      <c r="A715" s="80" t="str">
        <f t="shared" si="46"/>
        <v>Jun</v>
      </c>
      <c r="B715" t="s">
        <v>65</v>
      </c>
      <c r="C715" s="38">
        <v>42899</v>
      </c>
      <c r="D715">
        <f t="shared" si="47"/>
        <v>12</v>
      </c>
      <c r="E715">
        <v>57</v>
      </c>
      <c r="F715">
        <v>43</v>
      </c>
      <c r="G715">
        <v>65</v>
      </c>
      <c r="H715">
        <v>32</v>
      </c>
      <c r="I715">
        <f t="shared" si="45"/>
        <v>197</v>
      </c>
      <c r="J715">
        <f t="shared" si="48"/>
        <v>6531</v>
      </c>
    </row>
    <row r="716" spans="1:10" x14ac:dyDescent="0.3">
      <c r="A716" s="80" t="str">
        <f t="shared" si="46"/>
        <v>Jun</v>
      </c>
      <c r="B716" t="s">
        <v>65</v>
      </c>
      <c r="C716" s="38">
        <v>42900</v>
      </c>
      <c r="D716">
        <f t="shared" si="47"/>
        <v>12</v>
      </c>
      <c r="E716">
        <v>63</v>
      </c>
      <c r="F716">
        <v>95</v>
      </c>
      <c r="G716">
        <v>25</v>
      </c>
      <c r="H716">
        <v>27</v>
      </c>
      <c r="I716">
        <f t="shared" si="45"/>
        <v>210</v>
      </c>
      <c r="J716">
        <f t="shared" si="48"/>
        <v>6531</v>
      </c>
    </row>
    <row r="717" spans="1:10" x14ac:dyDescent="0.3">
      <c r="A717" s="80" t="str">
        <f t="shared" si="46"/>
        <v>Jun</v>
      </c>
      <c r="B717" t="s">
        <v>65</v>
      </c>
      <c r="C717" s="38">
        <v>42901</v>
      </c>
      <c r="D717">
        <f t="shared" si="47"/>
        <v>12</v>
      </c>
      <c r="E717">
        <v>39</v>
      </c>
      <c r="F717">
        <v>59</v>
      </c>
      <c r="G717">
        <v>25</v>
      </c>
      <c r="H717">
        <v>66</v>
      </c>
      <c r="I717">
        <f t="shared" si="45"/>
        <v>189</v>
      </c>
      <c r="J717">
        <f t="shared" si="48"/>
        <v>6531</v>
      </c>
    </row>
    <row r="718" spans="1:10" x14ac:dyDescent="0.3">
      <c r="A718" s="80" t="str">
        <f t="shared" si="46"/>
        <v>Jun</v>
      </c>
      <c r="B718" t="s">
        <v>65</v>
      </c>
      <c r="C718" s="38">
        <v>42902</v>
      </c>
      <c r="D718">
        <f t="shared" si="47"/>
        <v>12</v>
      </c>
      <c r="E718">
        <v>62</v>
      </c>
      <c r="F718">
        <v>48</v>
      </c>
      <c r="G718">
        <v>31</v>
      </c>
      <c r="H718">
        <v>25</v>
      </c>
      <c r="I718">
        <f t="shared" si="45"/>
        <v>166</v>
      </c>
      <c r="J718">
        <f t="shared" si="48"/>
        <v>6531</v>
      </c>
    </row>
    <row r="719" spans="1:10" x14ac:dyDescent="0.3">
      <c r="A719" s="80" t="str">
        <f t="shared" si="46"/>
        <v>Jun</v>
      </c>
      <c r="B719" t="s">
        <v>65</v>
      </c>
      <c r="C719" s="38">
        <v>42903</v>
      </c>
      <c r="D719">
        <f t="shared" si="47"/>
        <v>12</v>
      </c>
      <c r="E719">
        <v>68</v>
      </c>
      <c r="F719">
        <v>16</v>
      </c>
      <c r="G719">
        <v>10</v>
      </c>
      <c r="H719">
        <v>42</v>
      </c>
      <c r="I719">
        <f t="shared" si="45"/>
        <v>136</v>
      </c>
      <c r="J719">
        <f t="shared" si="48"/>
        <v>6531</v>
      </c>
    </row>
    <row r="720" spans="1:10" x14ac:dyDescent="0.3">
      <c r="A720" s="80" t="str">
        <f t="shared" si="46"/>
        <v>Jun</v>
      </c>
      <c r="B720" t="s">
        <v>65</v>
      </c>
      <c r="C720" s="38">
        <v>42904</v>
      </c>
      <c r="D720">
        <f t="shared" si="47"/>
        <v>12</v>
      </c>
      <c r="E720">
        <v>87</v>
      </c>
      <c r="F720">
        <v>60</v>
      </c>
      <c r="G720">
        <v>70</v>
      </c>
      <c r="H720">
        <v>32</v>
      </c>
      <c r="I720">
        <f t="shared" si="45"/>
        <v>249</v>
      </c>
      <c r="J720">
        <f t="shared" si="48"/>
        <v>6531</v>
      </c>
    </row>
    <row r="721" spans="1:10" x14ac:dyDescent="0.3">
      <c r="A721" s="80" t="str">
        <f t="shared" si="46"/>
        <v>Jun</v>
      </c>
      <c r="B721" t="s">
        <v>65</v>
      </c>
      <c r="C721" s="38">
        <v>42905</v>
      </c>
      <c r="D721">
        <f t="shared" si="47"/>
        <v>12</v>
      </c>
      <c r="E721">
        <v>37</v>
      </c>
      <c r="F721">
        <v>96</v>
      </c>
      <c r="G721">
        <v>96</v>
      </c>
      <c r="H721">
        <v>71</v>
      </c>
      <c r="I721">
        <f t="shared" si="45"/>
        <v>300</v>
      </c>
      <c r="J721">
        <f t="shared" si="48"/>
        <v>6531</v>
      </c>
    </row>
    <row r="722" spans="1:10" x14ac:dyDescent="0.3">
      <c r="A722" s="80" t="str">
        <f t="shared" si="46"/>
        <v>Jun</v>
      </c>
      <c r="B722" t="s">
        <v>65</v>
      </c>
      <c r="C722" s="38">
        <v>42906</v>
      </c>
      <c r="D722">
        <f t="shared" si="47"/>
        <v>12</v>
      </c>
      <c r="E722">
        <v>41</v>
      </c>
      <c r="F722">
        <v>72</v>
      </c>
      <c r="G722">
        <v>15</v>
      </c>
      <c r="H722">
        <v>70</v>
      </c>
      <c r="I722">
        <f t="shared" si="45"/>
        <v>198</v>
      </c>
      <c r="J722">
        <f t="shared" si="48"/>
        <v>6531</v>
      </c>
    </row>
    <row r="723" spans="1:10" x14ac:dyDescent="0.3">
      <c r="A723" s="80" t="str">
        <f t="shared" si="46"/>
        <v>Jun</v>
      </c>
      <c r="B723" t="s">
        <v>65</v>
      </c>
      <c r="C723" s="38">
        <v>42907</v>
      </c>
      <c r="D723">
        <f t="shared" si="47"/>
        <v>12</v>
      </c>
      <c r="E723">
        <v>71</v>
      </c>
      <c r="F723">
        <v>22</v>
      </c>
      <c r="G723">
        <v>63</v>
      </c>
      <c r="H723">
        <v>32</v>
      </c>
      <c r="I723">
        <f t="shared" si="45"/>
        <v>188</v>
      </c>
      <c r="J723">
        <f t="shared" si="48"/>
        <v>6531</v>
      </c>
    </row>
    <row r="724" spans="1:10" x14ac:dyDescent="0.3">
      <c r="A724" s="80" t="str">
        <f t="shared" si="46"/>
        <v>Jun</v>
      </c>
      <c r="B724" t="s">
        <v>65</v>
      </c>
      <c r="C724" s="38">
        <v>42908</v>
      </c>
      <c r="D724">
        <f t="shared" si="47"/>
        <v>12</v>
      </c>
      <c r="E724">
        <v>44</v>
      </c>
      <c r="F724">
        <v>55</v>
      </c>
      <c r="G724">
        <v>67</v>
      </c>
      <c r="H724">
        <v>52</v>
      </c>
      <c r="I724">
        <f t="shared" si="45"/>
        <v>218</v>
      </c>
      <c r="J724">
        <f t="shared" si="48"/>
        <v>6531</v>
      </c>
    </row>
    <row r="725" spans="1:10" x14ac:dyDescent="0.3">
      <c r="A725" s="80" t="str">
        <f t="shared" si="46"/>
        <v>Jun</v>
      </c>
      <c r="B725" t="s">
        <v>65</v>
      </c>
      <c r="C725" s="38">
        <v>42909</v>
      </c>
      <c r="D725">
        <f t="shared" si="47"/>
        <v>12</v>
      </c>
      <c r="E725">
        <v>20</v>
      </c>
      <c r="F725">
        <v>94</v>
      </c>
      <c r="G725">
        <v>96</v>
      </c>
      <c r="H725">
        <v>87</v>
      </c>
      <c r="I725">
        <f t="shared" si="45"/>
        <v>297</v>
      </c>
      <c r="J725">
        <f t="shared" si="48"/>
        <v>6531</v>
      </c>
    </row>
    <row r="726" spans="1:10" x14ac:dyDescent="0.3">
      <c r="A726" s="80" t="str">
        <f t="shared" si="46"/>
        <v>Jun</v>
      </c>
      <c r="B726" t="s">
        <v>65</v>
      </c>
      <c r="C726" s="38">
        <v>42910</v>
      </c>
      <c r="D726">
        <f t="shared" si="47"/>
        <v>12</v>
      </c>
      <c r="E726">
        <v>39</v>
      </c>
      <c r="F726">
        <v>93</v>
      </c>
      <c r="G726">
        <v>46</v>
      </c>
      <c r="H726">
        <v>30</v>
      </c>
      <c r="I726">
        <f t="shared" si="45"/>
        <v>208</v>
      </c>
      <c r="J726">
        <f t="shared" si="48"/>
        <v>6531</v>
      </c>
    </row>
    <row r="727" spans="1:10" x14ac:dyDescent="0.3">
      <c r="A727" s="80" t="str">
        <f t="shared" si="46"/>
        <v>Jun</v>
      </c>
      <c r="B727" t="s">
        <v>65</v>
      </c>
      <c r="C727" s="38">
        <v>42911</v>
      </c>
      <c r="D727">
        <f t="shared" si="47"/>
        <v>12</v>
      </c>
      <c r="E727">
        <v>52</v>
      </c>
      <c r="F727">
        <v>79</v>
      </c>
      <c r="G727">
        <v>27</v>
      </c>
      <c r="H727">
        <v>48</v>
      </c>
      <c r="I727">
        <f t="shared" si="45"/>
        <v>206</v>
      </c>
      <c r="J727">
        <f t="shared" si="48"/>
        <v>6531</v>
      </c>
    </row>
    <row r="728" spans="1:10" x14ac:dyDescent="0.3">
      <c r="A728" s="80" t="str">
        <f t="shared" si="46"/>
        <v>Jun</v>
      </c>
      <c r="B728" t="s">
        <v>65</v>
      </c>
      <c r="C728" s="38">
        <v>42912</v>
      </c>
      <c r="D728">
        <f t="shared" si="47"/>
        <v>12</v>
      </c>
      <c r="E728">
        <v>57</v>
      </c>
      <c r="F728">
        <v>77</v>
      </c>
      <c r="G728">
        <v>84</v>
      </c>
      <c r="H728">
        <v>50</v>
      </c>
      <c r="I728">
        <f t="shared" si="45"/>
        <v>268</v>
      </c>
      <c r="J728">
        <f t="shared" si="48"/>
        <v>6531</v>
      </c>
    </row>
    <row r="729" spans="1:10" x14ac:dyDescent="0.3">
      <c r="A729" s="80" t="str">
        <f t="shared" si="46"/>
        <v>Jun</v>
      </c>
      <c r="B729" t="s">
        <v>65</v>
      </c>
      <c r="C729" s="38">
        <v>42913</v>
      </c>
      <c r="D729">
        <f t="shared" si="47"/>
        <v>12</v>
      </c>
      <c r="E729">
        <v>86</v>
      </c>
      <c r="F729">
        <v>19</v>
      </c>
      <c r="G729">
        <v>41</v>
      </c>
      <c r="H729">
        <v>25</v>
      </c>
      <c r="I729">
        <f t="shared" si="45"/>
        <v>171</v>
      </c>
      <c r="J729">
        <f t="shared" si="48"/>
        <v>6531</v>
      </c>
    </row>
    <row r="730" spans="1:10" x14ac:dyDescent="0.3">
      <c r="A730" s="80" t="str">
        <f t="shared" si="46"/>
        <v>Jun</v>
      </c>
      <c r="B730" t="s">
        <v>65</v>
      </c>
      <c r="C730" s="38">
        <v>42914</v>
      </c>
      <c r="D730">
        <f t="shared" si="47"/>
        <v>12</v>
      </c>
      <c r="E730">
        <v>34</v>
      </c>
      <c r="F730">
        <v>64</v>
      </c>
      <c r="G730">
        <v>81</v>
      </c>
      <c r="H730">
        <v>57</v>
      </c>
      <c r="I730">
        <f t="shared" si="45"/>
        <v>236</v>
      </c>
      <c r="J730">
        <f t="shared" si="48"/>
        <v>6531</v>
      </c>
    </row>
    <row r="731" spans="1:10" x14ac:dyDescent="0.3">
      <c r="A731" s="80" t="str">
        <f t="shared" si="46"/>
        <v>Jun</v>
      </c>
      <c r="B731" t="s">
        <v>65</v>
      </c>
      <c r="C731" s="38">
        <v>42915</v>
      </c>
      <c r="D731">
        <f t="shared" si="47"/>
        <v>12</v>
      </c>
      <c r="E731">
        <v>68</v>
      </c>
      <c r="F731">
        <v>39</v>
      </c>
      <c r="G731">
        <v>93</v>
      </c>
      <c r="H731">
        <v>19</v>
      </c>
      <c r="I731">
        <f t="shared" si="45"/>
        <v>219</v>
      </c>
      <c r="J731">
        <f t="shared" si="48"/>
        <v>6531</v>
      </c>
    </row>
    <row r="732" spans="1:10" x14ac:dyDescent="0.3">
      <c r="A732" s="80" t="str">
        <f t="shared" si="46"/>
        <v>Jun</v>
      </c>
      <c r="B732" t="s">
        <v>65</v>
      </c>
      <c r="C732" s="38">
        <v>42916</v>
      </c>
      <c r="D732">
        <f t="shared" si="47"/>
        <v>12</v>
      </c>
      <c r="E732">
        <v>58</v>
      </c>
      <c r="F732">
        <v>95</v>
      </c>
      <c r="G732">
        <v>87</v>
      </c>
      <c r="H732">
        <v>18</v>
      </c>
      <c r="I732">
        <f t="shared" si="45"/>
        <v>258</v>
      </c>
      <c r="J732">
        <f t="shared" si="48"/>
        <v>6531</v>
      </c>
    </row>
    <row r="733" spans="1:10" x14ac:dyDescent="0.3">
      <c r="A733" s="80" t="str">
        <f t="shared" si="46"/>
        <v>Jul</v>
      </c>
      <c r="B733" t="s">
        <v>87</v>
      </c>
      <c r="C733" s="38">
        <v>42552</v>
      </c>
      <c r="D733">
        <f t="shared" ref="D733:D743" si="49">CHOOSE(MONTH(C733),7,8,9,10,11,12,1,2,3,4,5,6)</f>
        <v>1</v>
      </c>
      <c r="E733">
        <v>46</v>
      </c>
      <c r="F733">
        <v>109</v>
      </c>
      <c r="G733">
        <v>124</v>
      </c>
      <c r="H733">
        <v>72</v>
      </c>
      <c r="I733">
        <f t="shared" ref="I733:I789" si="50">SUM(E733:H733)</f>
        <v>351</v>
      </c>
      <c r="J733">
        <f t="shared" si="48"/>
        <v>12224</v>
      </c>
    </row>
    <row r="734" spans="1:10" x14ac:dyDescent="0.3">
      <c r="A734" s="80" t="str">
        <f t="shared" si="46"/>
        <v>Jul</v>
      </c>
      <c r="B734" t="s">
        <v>87</v>
      </c>
      <c r="C734" s="38">
        <v>42553</v>
      </c>
      <c r="D734">
        <f t="shared" si="49"/>
        <v>1</v>
      </c>
      <c r="E734">
        <v>132</v>
      </c>
      <c r="F734">
        <v>42</v>
      </c>
      <c r="G734">
        <v>130</v>
      </c>
      <c r="H734">
        <v>74</v>
      </c>
      <c r="I734">
        <f t="shared" si="50"/>
        <v>378</v>
      </c>
      <c r="J734">
        <f t="shared" si="48"/>
        <v>12224</v>
      </c>
    </row>
    <row r="735" spans="1:10" x14ac:dyDescent="0.3">
      <c r="A735" s="80" t="str">
        <f t="shared" si="46"/>
        <v>Jul</v>
      </c>
      <c r="B735" t="s">
        <v>87</v>
      </c>
      <c r="C735" s="38">
        <v>42554</v>
      </c>
      <c r="D735">
        <f t="shared" si="49"/>
        <v>1</v>
      </c>
      <c r="E735">
        <v>83</v>
      </c>
      <c r="F735">
        <v>119</v>
      </c>
      <c r="G735">
        <v>147</v>
      </c>
      <c r="H735">
        <v>132</v>
      </c>
      <c r="I735">
        <f t="shared" si="50"/>
        <v>481</v>
      </c>
      <c r="J735">
        <f t="shared" si="48"/>
        <v>12224</v>
      </c>
    </row>
    <row r="736" spans="1:10" x14ac:dyDescent="0.3">
      <c r="A736" s="80" t="str">
        <f t="shared" si="46"/>
        <v>Jul</v>
      </c>
      <c r="B736" t="s">
        <v>87</v>
      </c>
      <c r="C736" s="38">
        <v>42555</v>
      </c>
      <c r="D736">
        <f t="shared" si="49"/>
        <v>1</v>
      </c>
      <c r="E736">
        <v>75</v>
      </c>
      <c r="F736">
        <v>128</v>
      </c>
      <c r="G736">
        <v>52</v>
      </c>
      <c r="H736">
        <v>116</v>
      </c>
      <c r="I736">
        <f t="shared" si="50"/>
        <v>371</v>
      </c>
      <c r="J736">
        <f t="shared" si="48"/>
        <v>12224</v>
      </c>
    </row>
    <row r="737" spans="1:10" x14ac:dyDescent="0.3">
      <c r="A737" s="80" t="str">
        <f t="shared" si="46"/>
        <v>Jul</v>
      </c>
      <c r="B737" t="s">
        <v>87</v>
      </c>
      <c r="C737" s="38">
        <v>42556</v>
      </c>
      <c r="D737">
        <f t="shared" si="49"/>
        <v>1</v>
      </c>
      <c r="E737">
        <v>92</v>
      </c>
      <c r="F737">
        <v>81</v>
      </c>
      <c r="G737">
        <v>133</v>
      </c>
      <c r="H737">
        <v>66</v>
      </c>
      <c r="I737">
        <f t="shared" si="50"/>
        <v>372</v>
      </c>
      <c r="J737">
        <f t="shared" si="48"/>
        <v>12224</v>
      </c>
    </row>
    <row r="738" spans="1:10" x14ac:dyDescent="0.3">
      <c r="A738" s="80" t="str">
        <f t="shared" si="46"/>
        <v>Jul</v>
      </c>
      <c r="B738" t="s">
        <v>87</v>
      </c>
      <c r="C738" s="38">
        <v>42557</v>
      </c>
      <c r="D738">
        <f t="shared" si="49"/>
        <v>1</v>
      </c>
      <c r="E738">
        <v>137</v>
      </c>
      <c r="F738">
        <v>125</v>
      </c>
      <c r="G738">
        <v>148</v>
      </c>
      <c r="H738">
        <v>140</v>
      </c>
      <c r="I738">
        <f t="shared" si="50"/>
        <v>550</v>
      </c>
      <c r="J738">
        <f t="shared" si="48"/>
        <v>12224</v>
      </c>
    </row>
    <row r="739" spans="1:10" x14ac:dyDescent="0.3">
      <c r="A739" s="80" t="str">
        <f t="shared" si="46"/>
        <v>Jul</v>
      </c>
      <c r="B739" t="s">
        <v>87</v>
      </c>
      <c r="C739" s="38">
        <v>42558</v>
      </c>
      <c r="D739">
        <f t="shared" si="49"/>
        <v>1</v>
      </c>
      <c r="E739">
        <v>46</v>
      </c>
      <c r="F739">
        <v>133</v>
      </c>
      <c r="G739">
        <v>127</v>
      </c>
      <c r="H739">
        <v>119</v>
      </c>
      <c r="I739">
        <f t="shared" si="50"/>
        <v>425</v>
      </c>
      <c r="J739">
        <f t="shared" si="48"/>
        <v>12224</v>
      </c>
    </row>
    <row r="740" spans="1:10" x14ac:dyDescent="0.3">
      <c r="A740" s="80" t="str">
        <f t="shared" si="46"/>
        <v>Jul</v>
      </c>
      <c r="B740" t="s">
        <v>87</v>
      </c>
      <c r="C740" s="38">
        <v>42559</v>
      </c>
      <c r="D740">
        <f t="shared" si="49"/>
        <v>1</v>
      </c>
      <c r="E740">
        <v>77</v>
      </c>
      <c r="F740">
        <v>53</v>
      </c>
      <c r="G740">
        <v>92</v>
      </c>
      <c r="H740">
        <v>146</v>
      </c>
      <c r="I740">
        <f t="shared" si="50"/>
        <v>368</v>
      </c>
      <c r="J740">
        <f t="shared" si="48"/>
        <v>12224</v>
      </c>
    </row>
    <row r="741" spans="1:10" x14ac:dyDescent="0.3">
      <c r="A741" s="80" t="str">
        <f t="shared" si="46"/>
        <v>Jul</v>
      </c>
      <c r="B741" t="s">
        <v>87</v>
      </c>
      <c r="C741" s="38">
        <v>42560</v>
      </c>
      <c r="D741">
        <f t="shared" si="49"/>
        <v>1</v>
      </c>
      <c r="E741">
        <v>45</v>
      </c>
      <c r="F741">
        <v>53</v>
      </c>
      <c r="G741">
        <v>131</v>
      </c>
      <c r="H741">
        <v>129</v>
      </c>
      <c r="I741">
        <f t="shared" si="50"/>
        <v>358</v>
      </c>
      <c r="J741">
        <f t="shared" si="48"/>
        <v>12224</v>
      </c>
    </row>
    <row r="742" spans="1:10" x14ac:dyDescent="0.3">
      <c r="A742" s="80" t="str">
        <f t="shared" si="46"/>
        <v>Jul</v>
      </c>
      <c r="B742" t="s">
        <v>87</v>
      </c>
      <c r="C742" s="38">
        <v>42561</v>
      </c>
      <c r="D742">
        <f t="shared" si="49"/>
        <v>1</v>
      </c>
      <c r="E742">
        <v>146</v>
      </c>
      <c r="F742">
        <v>61</v>
      </c>
      <c r="G742">
        <v>111</v>
      </c>
      <c r="H742">
        <v>45</v>
      </c>
      <c r="I742">
        <f t="shared" si="50"/>
        <v>363</v>
      </c>
      <c r="J742">
        <f t="shared" si="48"/>
        <v>12224</v>
      </c>
    </row>
    <row r="743" spans="1:10" x14ac:dyDescent="0.3">
      <c r="A743" s="80" t="str">
        <f t="shared" si="46"/>
        <v>Jul</v>
      </c>
      <c r="B743" t="s">
        <v>87</v>
      </c>
      <c r="C743" s="38">
        <v>42562</v>
      </c>
      <c r="D743">
        <f t="shared" si="49"/>
        <v>1</v>
      </c>
      <c r="E743">
        <v>92</v>
      </c>
      <c r="F743">
        <v>67</v>
      </c>
      <c r="G743">
        <v>100</v>
      </c>
      <c r="H743">
        <v>132</v>
      </c>
      <c r="I743">
        <f t="shared" si="50"/>
        <v>391</v>
      </c>
      <c r="J743">
        <f t="shared" si="48"/>
        <v>12224</v>
      </c>
    </row>
    <row r="744" spans="1:10" x14ac:dyDescent="0.3">
      <c r="A744" s="80" t="str">
        <f t="shared" si="46"/>
        <v>Jul</v>
      </c>
      <c r="B744" t="s">
        <v>87</v>
      </c>
      <c r="C744" s="38">
        <v>42563</v>
      </c>
      <c r="D744">
        <f t="shared" ref="D744:D807" si="51">CHOOSE(MONTH(C744),7,8,9,10,11,12,1,2,3,4,5,6)</f>
        <v>1</v>
      </c>
      <c r="E744">
        <v>137</v>
      </c>
      <c r="F744">
        <v>141</v>
      </c>
      <c r="G744">
        <v>71</v>
      </c>
      <c r="H744">
        <v>56</v>
      </c>
      <c r="I744">
        <f t="shared" si="50"/>
        <v>405</v>
      </c>
      <c r="J744">
        <f t="shared" si="48"/>
        <v>12224</v>
      </c>
    </row>
    <row r="745" spans="1:10" x14ac:dyDescent="0.3">
      <c r="A745" s="80" t="str">
        <f t="shared" si="46"/>
        <v>Jul</v>
      </c>
      <c r="B745" t="s">
        <v>87</v>
      </c>
      <c r="C745" s="38">
        <v>42564</v>
      </c>
      <c r="D745">
        <f t="shared" si="51"/>
        <v>1</v>
      </c>
      <c r="E745">
        <v>124</v>
      </c>
      <c r="F745">
        <v>150</v>
      </c>
      <c r="G745">
        <v>92</v>
      </c>
      <c r="H745">
        <v>141</v>
      </c>
      <c r="I745">
        <f t="shared" si="50"/>
        <v>507</v>
      </c>
      <c r="J745">
        <f t="shared" si="48"/>
        <v>12224</v>
      </c>
    </row>
    <row r="746" spans="1:10" x14ac:dyDescent="0.3">
      <c r="A746" s="80" t="str">
        <f t="shared" si="46"/>
        <v>Jul</v>
      </c>
      <c r="B746" t="s">
        <v>87</v>
      </c>
      <c r="C746" s="38">
        <v>42565</v>
      </c>
      <c r="D746">
        <f t="shared" si="51"/>
        <v>1</v>
      </c>
      <c r="E746">
        <v>47</v>
      </c>
      <c r="F746">
        <v>78</v>
      </c>
      <c r="G746">
        <v>67</v>
      </c>
      <c r="H746">
        <v>121</v>
      </c>
      <c r="I746">
        <f t="shared" si="50"/>
        <v>313</v>
      </c>
      <c r="J746">
        <f t="shared" si="48"/>
        <v>12224</v>
      </c>
    </row>
    <row r="747" spans="1:10" x14ac:dyDescent="0.3">
      <c r="A747" s="80" t="str">
        <f t="shared" si="46"/>
        <v>Jul</v>
      </c>
      <c r="B747" t="s">
        <v>87</v>
      </c>
      <c r="C747" s="38">
        <v>42566</v>
      </c>
      <c r="D747">
        <f t="shared" si="51"/>
        <v>1</v>
      </c>
      <c r="E747">
        <v>113</v>
      </c>
      <c r="F747">
        <v>131</v>
      </c>
      <c r="G747">
        <v>52</v>
      </c>
      <c r="H747">
        <v>132</v>
      </c>
      <c r="I747">
        <f t="shared" si="50"/>
        <v>428</v>
      </c>
      <c r="J747">
        <f t="shared" si="48"/>
        <v>12224</v>
      </c>
    </row>
    <row r="748" spans="1:10" x14ac:dyDescent="0.3">
      <c r="A748" s="80" t="str">
        <f t="shared" si="46"/>
        <v>Jul</v>
      </c>
      <c r="B748" t="s">
        <v>87</v>
      </c>
      <c r="C748" s="38">
        <v>42567</v>
      </c>
      <c r="D748">
        <f t="shared" si="51"/>
        <v>1</v>
      </c>
      <c r="E748">
        <v>92</v>
      </c>
      <c r="F748">
        <v>114</v>
      </c>
      <c r="G748">
        <v>87</v>
      </c>
      <c r="H748">
        <v>78</v>
      </c>
      <c r="I748">
        <f t="shared" si="50"/>
        <v>371</v>
      </c>
      <c r="J748">
        <f t="shared" si="48"/>
        <v>12224</v>
      </c>
    </row>
    <row r="749" spans="1:10" x14ac:dyDescent="0.3">
      <c r="A749" s="80" t="str">
        <f t="shared" si="46"/>
        <v>Jul</v>
      </c>
      <c r="B749" t="s">
        <v>87</v>
      </c>
      <c r="C749" s="38">
        <v>42568</v>
      </c>
      <c r="D749">
        <f t="shared" si="51"/>
        <v>1</v>
      </c>
      <c r="E749">
        <v>58</v>
      </c>
      <c r="F749">
        <v>95</v>
      </c>
      <c r="G749">
        <v>52</v>
      </c>
      <c r="H749">
        <v>123</v>
      </c>
      <c r="I749">
        <f t="shared" si="50"/>
        <v>328</v>
      </c>
      <c r="J749">
        <f t="shared" si="48"/>
        <v>12224</v>
      </c>
    </row>
    <row r="750" spans="1:10" x14ac:dyDescent="0.3">
      <c r="A750" s="80" t="str">
        <f t="shared" si="46"/>
        <v>Jul</v>
      </c>
      <c r="B750" t="s">
        <v>87</v>
      </c>
      <c r="C750" s="38">
        <v>42569</v>
      </c>
      <c r="D750">
        <f t="shared" si="51"/>
        <v>1</v>
      </c>
      <c r="E750">
        <v>41</v>
      </c>
      <c r="F750">
        <v>61</v>
      </c>
      <c r="G750">
        <v>132</v>
      </c>
      <c r="H750">
        <v>134</v>
      </c>
      <c r="I750">
        <f t="shared" si="50"/>
        <v>368</v>
      </c>
      <c r="J750">
        <f t="shared" si="48"/>
        <v>12224</v>
      </c>
    </row>
    <row r="751" spans="1:10" x14ac:dyDescent="0.3">
      <c r="A751" s="80" t="str">
        <f t="shared" si="46"/>
        <v>Jul</v>
      </c>
      <c r="B751" t="s">
        <v>87</v>
      </c>
      <c r="C751" s="38">
        <v>42570</v>
      </c>
      <c r="D751">
        <f t="shared" si="51"/>
        <v>1</v>
      </c>
      <c r="E751">
        <v>46</v>
      </c>
      <c r="F751">
        <v>94</v>
      </c>
      <c r="G751">
        <v>121</v>
      </c>
      <c r="H751">
        <v>56</v>
      </c>
      <c r="I751">
        <f t="shared" si="50"/>
        <v>317</v>
      </c>
      <c r="J751">
        <f t="shared" si="48"/>
        <v>12224</v>
      </c>
    </row>
    <row r="752" spans="1:10" x14ac:dyDescent="0.3">
      <c r="A752" s="80" t="str">
        <f t="shared" si="46"/>
        <v>Jul</v>
      </c>
      <c r="B752" t="s">
        <v>87</v>
      </c>
      <c r="C752" s="38">
        <v>42571</v>
      </c>
      <c r="D752">
        <f t="shared" si="51"/>
        <v>1</v>
      </c>
      <c r="E752">
        <v>90</v>
      </c>
      <c r="F752">
        <v>88</v>
      </c>
      <c r="G752">
        <v>138</v>
      </c>
      <c r="H752">
        <v>75</v>
      </c>
      <c r="I752">
        <f t="shared" si="50"/>
        <v>391</v>
      </c>
      <c r="J752">
        <f t="shared" si="48"/>
        <v>12224</v>
      </c>
    </row>
    <row r="753" spans="1:10" x14ac:dyDescent="0.3">
      <c r="A753" s="80" t="str">
        <f t="shared" si="46"/>
        <v>Jul</v>
      </c>
      <c r="B753" t="s">
        <v>87</v>
      </c>
      <c r="C753" s="38">
        <v>42572</v>
      </c>
      <c r="D753">
        <f t="shared" si="51"/>
        <v>1</v>
      </c>
      <c r="E753">
        <v>116</v>
      </c>
      <c r="F753">
        <v>129</v>
      </c>
      <c r="G753">
        <v>143</v>
      </c>
      <c r="H753">
        <v>80</v>
      </c>
      <c r="I753">
        <f t="shared" si="50"/>
        <v>468</v>
      </c>
      <c r="J753">
        <f t="shared" si="48"/>
        <v>12224</v>
      </c>
    </row>
    <row r="754" spans="1:10" x14ac:dyDescent="0.3">
      <c r="A754" s="80" t="str">
        <f t="shared" si="46"/>
        <v>Jul</v>
      </c>
      <c r="B754" t="s">
        <v>87</v>
      </c>
      <c r="C754" s="38">
        <v>42573</v>
      </c>
      <c r="D754">
        <f t="shared" si="51"/>
        <v>1</v>
      </c>
      <c r="E754">
        <v>108</v>
      </c>
      <c r="F754">
        <v>121</v>
      </c>
      <c r="G754">
        <v>47</v>
      </c>
      <c r="H754">
        <v>122</v>
      </c>
      <c r="I754">
        <f t="shared" si="50"/>
        <v>398</v>
      </c>
      <c r="J754">
        <f t="shared" si="48"/>
        <v>12224</v>
      </c>
    </row>
    <row r="755" spans="1:10" x14ac:dyDescent="0.3">
      <c r="A755" s="80" t="str">
        <f t="shared" si="46"/>
        <v>Jul</v>
      </c>
      <c r="B755" t="s">
        <v>87</v>
      </c>
      <c r="C755" s="38">
        <v>42574</v>
      </c>
      <c r="D755">
        <f t="shared" si="51"/>
        <v>1</v>
      </c>
      <c r="E755">
        <v>95</v>
      </c>
      <c r="F755">
        <v>108</v>
      </c>
      <c r="G755">
        <v>78</v>
      </c>
      <c r="H755">
        <v>106</v>
      </c>
      <c r="I755">
        <f t="shared" si="50"/>
        <v>387</v>
      </c>
      <c r="J755">
        <f t="shared" si="48"/>
        <v>12224</v>
      </c>
    </row>
    <row r="756" spans="1:10" x14ac:dyDescent="0.3">
      <c r="A756" s="80" t="str">
        <f t="shared" si="46"/>
        <v>Jul</v>
      </c>
      <c r="B756" t="s">
        <v>87</v>
      </c>
      <c r="C756" s="38">
        <v>42575</v>
      </c>
      <c r="D756">
        <f t="shared" si="51"/>
        <v>1</v>
      </c>
      <c r="E756">
        <v>68</v>
      </c>
      <c r="F756">
        <v>137</v>
      </c>
      <c r="G756">
        <v>101</v>
      </c>
      <c r="H756">
        <v>140</v>
      </c>
      <c r="I756">
        <f t="shared" si="50"/>
        <v>446</v>
      </c>
      <c r="J756">
        <f t="shared" si="48"/>
        <v>12224</v>
      </c>
    </row>
    <row r="757" spans="1:10" x14ac:dyDescent="0.3">
      <c r="A757" s="80" t="str">
        <f t="shared" si="46"/>
        <v>Jul</v>
      </c>
      <c r="B757" t="s">
        <v>87</v>
      </c>
      <c r="C757" s="38">
        <v>42576</v>
      </c>
      <c r="D757">
        <f t="shared" si="51"/>
        <v>1</v>
      </c>
      <c r="E757">
        <v>109</v>
      </c>
      <c r="F757">
        <v>54</v>
      </c>
      <c r="G757">
        <v>70</v>
      </c>
      <c r="H757">
        <v>136</v>
      </c>
      <c r="I757">
        <f t="shared" si="50"/>
        <v>369</v>
      </c>
      <c r="J757">
        <f t="shared" si="48"/>
        <v>12224</v>
      </c>
    </row>
    <row r="758" spans="1:10" x14ac:dyDescent="0.3">
      <c r="A758" s="80" t="str">
        <f t="shared" si="46"/>
        <v>Jul</v>
      </c>
      <c r="B758" t="s">
        <v>87</v>
      </c>
      <c r="C758" s="38">
        <v>42577</v>
      </c>
      <c r="D758">
        <f t="shared" si="51"/>
        <v>1</v>
      </c>
      <c r="E758">
        <v>76</v>
      </c>
      <c r="F758">
        <v>136</v>
      </c>
      <c r="G758">
        <v>141</v>
      </c>
      <c r="H758">
        <v>45</v>
      </c>
      <c r="I758">
        <f t="shared" si="50"/>
        <v>398</v>
      </c>
      <c r="J758">
        <f t="shared" si="48"/>
        <v>12224</v>
      </c>
    </row>
    <row r="759" spans="1:10" x14ac:dyDescent="0.3">
      <c r="A759" s="80" t="str">
        <f t="shared" si="46"/>
        <v>Jul</v>
      </c>
      <c r="B759" t="s">
        <v>87</v>
      </c>
      <c r="C759" s="38">
        <v>42578</v>
      </c>
      <c r="D759">
        <f t="shared" si="51"/>
        <v>1</v>
      </c>
      <c r="E759">
        <v>48</v>
      </c>
      <c r="F759">
        <v>117</v>
      </c>
      <c r="G759">
        <v>66</v>
      </c>
      <c r="H759">
        <v>140</v>
      </c>
      <c r="I759">
        <f t="shared" si="50"/>
        <v>371</v>
      </c>
      <c r="J759">
        <f t="shared" si="48"/>
        <v>12224</v>
      </c>
    </row>
    <row r="760" spans="1:10" x14ac:dyDescent="0.3">
      <c r="A760" s="80" t="str">
        <f t="shared" si="46"/>
        <v>Jul</v>
      </c>
      <c r="B760" t="s">
        <v>87</v>
      </c>
      <c r="C760" s="38">
        <v>42579</v>
      </c>
      <c r="D760">
        <f t="shared" si="51"/>
        <v>1</v>
      </c>
      <c r="E760">
        <v>141</v>
      </c>
      <c r="F760">
        <v>84</v>
      </c>
      <c r="G760">
        <v>149</v>
      </c>
      <c r="H760">
        <v>121</v>
      </c>
      <c r="I760">
        <f t="shared" si="50"/>
        <v>495</v>
      </c>
      <c r="J760">
        <f t="shared" si="48"/>
        <v>12224</v>
      </c>
    </row>
    <row r="761" spans="1:10" x14ac:dyDescent="0.3">
      <c r="A761" s="80" t="str">
        <f t="shared" si="46"/>
        <v>Jul</v>
      </c>
      <c r="B761" t="s">
        <v>87</v>
      </c>
      <c r="C761" s="38">
        <v>42580</v>
      </c>
      <c r="D761">
        <f t="shared" si="51"/>
        <v>1</v>
      </c>
      <c r="E761">
        <v>53</v>
      </c>
      <c r="F761">
        <v>120</v>
      </c>
      <c r="G761">
        <v>60</v>
      </c>
      <c r="H761">
        <v>119</v>
      </c>
      <c r="I761">
        <f t="shared" si="50"/>
        <v>352</v>
      </c>
      <c r="J761">
        <f t="shared" si="48"/>
        <v>12224</v>
      </c>
    </row>
    <row r="762" spans="1:10" x14ac:dyDescent="0.3">
      <c r="A762" s="80" t="str">
        <f t="shared" si="46"/>
        <v>Jul</v>
      </c>
      <c r="B762" t="s">
        <v>87</v>
      </c>
      <c r="C762" s="38">
        <v>42581</v>
      </c>
      <c r="D762">
        <f t="shared" si="51"/>
        <v>1</v>
      </c>
      <c r="E762">
        <v>46</v>
      </c>
      <c r="F762">
        <v>85</v>
      </c>
      <c r="G762">
        <v>110</v>
      </c>
      <c r="H762">
        <v>105</v>
      </c>
      <c r="I762">
        <f t="shared" si="50"/>
        <v>346</v>
      </c>
      <c r="J762">
        <f t="shared" si="48"/>
        <v>12224</v>
      </c>
    </row>
    <row r="763" spans="1:10" x14ac:dyDescent="0.3">
      <c r="A763" s="80" t="str">
        <f t="shared" si="46"/>
        <v>Jul</v>
      </c>
      <c r="B763" t="s">
        <v>87</v>
      </c>
      <c r="C763" s="38">
        <v>42582</v>
      </c>
      <c r="D763">
        <f t="shared" si="51"/>
        <v>1</v>
      </c>
      <c r="E763">
        <v>110</v>
      </c>
      <c r="F763">
        <v>89</v>
      </c>
      <c r="G763">
        <v>62</v>
      </c>
      <c r="H763">
        <v>97</v>
      </c>
      <c r="I763">
        <f t="shared" si="50"/>
        <v>358</v>
      </c>
      <c r="J763">
        <f t="shared" si="48"/>
        <v>12224</v>
      </c>
    </row>
    <row r="764" spans="1:10" x14ac:dyDescent="0.3">
      <c r="A764" s="80" t="str">
        <f t="shared" si="46"/>
        <v>Aug</v>
      </c>
      <c r="B764" t="s">
        <v>87</v>
      </c>
      <c r="C764" s="38">
        <v>42583</v>
      </c>
      <c r="D764">
        <f t="shared" si="51"/>
        <v>2</v>
      </c>
      <c r="E764">
        <v>109</v>
      </c>
      <c r="F764">
        <v>82</v>
      </c>
      <c r="G764">
        <v>63</v>
      </c>
      <c r="H764">
        <v>102</v>
      </c>
      <c r="I764">
        <f t="shared" si="50"/>
        <v>356</v>
      </c>
      <c r="J764">
        <f t="shared" si="48"/>
        <v>11973</v>
      </c>
    </row>
    <row r="765" spans="1:10" x14ac:dyDescent="0.3">
      <c r="A765" s="80" t="str">
        <f t="shared" si="46"/>
        <v>Aug</v>
      </c>
      <c r="B765" t="s">
        <v>87</v>
      </c>
      <c r="C765" s="38">
        <v>42584</v>
      </c>
      <c r="D765">
        <f t="shared" si="51"/>
        <v>2</v>
      </c>
      <c r="E765">
        <v>54</v>
      </c>
      <c r="F765">
        <v>61</v>
      </c>
      <c r="G765">
        <v>69</v>
      </c>
      <c r="H765">
        <v>74</v>
      </c>
      <c r="I765">
        <f t="shared" si="50"/>
        <v>258</v>
      </c>
      <c r="J765">
        <f t="shared" si="48"/>
        <v>11973</v>
      </c>
    </row>
    <row r="766" spans="1:10" x14ac:dyDescent="0.3">
      <c r="A766" s="80" t="str">
        <f t="shared" si="46"/>
        <v>Aug</v>
      </c>
      <c r="B766" t="s">
        <v>87</v>
      </c>
      <c r="C766" s="38">
        <v>42585</v>
      </c>
      <c r="D766">
        <f t="shared" si="51"/>
        <v>2</v>
      </c>
      <c r="E766">
        <v>59</v>
      </c>
      <c r="F766">
        <v>100</v>
      </c>
      <c r="G766">
        <v>63</v>
      </c>
      <c r="H766">
        <v>139</v>
      </c>
      <c r="I766">
        <f t="shared" si="50"/>
        <v>361</v>
      </c>
      <c r="J766">
        <f t="shared" si="48"/>
        <v>11973</v>
      </c>
    </row>
    <row r="767" spans="1:10" x14ac:dyDescent="0.3">
      <c r="A767" s="80" t="str">
        <f t="shared" si="46"/>
        <v>Aug</v>
      </c>
      <c r="B767" t="s">
        <v>87</v>
      </c>
      <c r="C767" s="38">
        <v>42586</v>
      </c>
      <c r="D767">
        <f t="shared" si="51"/>
        <v>2</v>
      </c>
      <c r="E767">
        <v>106</v>
      </c>
      <c r="F767">
        <v>139</v>
      </c>
      <c r="G767">
        <v>106</v>
      </c>
      <c r="H767">
        <v>46</v>
      </c>
      <c r="I767">
        <f t="shared" si="50"/>
        <v>397</v>
      </c>
      <c r="J767">
        <f t="shared" si="48"/>
        <v>11973</v>
      </c>
    </row>
    <row r="768" spans="1:10" x14ac:dyDescent="0.3">
      <c r="A768" s="80" t="str">
        <f t="shared" si="46"/>
        <v>Aug</v>
      </c>
      <c r="B768" t="s">
        <v>87</v>
      </c>
      <c r="C768" s="38">
        <v>42587</v>
      </c>
      <c r="D768">
        <f t="shared" si="51"/>
        <v>2</v>
      </c>
      <c r="E768">
        <v>112</v>
      </c>
      <c r="F768">
        <v>119</v>
      </c>
      <c r="G768">
        <v>142</v>
      </c>
      <c r="H768">
        <v>45</v>
      </c>
      <c r="I768">
        <f t="shared" si="50"/>
        <v>418</v>
      </c>
      <c r="J768">
        <f t="shared" si="48"/>
        <v>11973</v>
      </c>
    </row>
    <row r="769" spans="1:10" x14ac:dyDescent="0.3">
      <c r="A769" s="80" t="str">
        <f t="shared" si="46"/>
        <v>Aug</v>
      </c>
      <c r="B769" t="s">
        <v>87</v>
      </c>
      <c r="C769" s="38">
        <v>42588</v>
      </c>
      <c r="D769">
        <f t="shared" si="51"/>
        <v>2</v>
      </c>
      <c r="E769">
        <v>50</v>
      </c>
      <c r="F769">
        <v>69</v>
      </c>
      <c r="G769">
        <v>60</v>
      </c>
      <c r="H769">
        <v>65</v>
      </c>
      <c r="I769">
        <f t="shared" si="50"/>
        <v>244</v>
      </c>
      <c r="J769">
        <f t="shared" si="48"/>
        <v>11973</v>
      </c>
    </row>
    <row r="770" spans="1:10" x14ac:dyDescent="0.3">
      <c r="A770" s="80" t="str">
        <f t="shared" si="46"/>
        <v>Aug</v>
      </c>
      <c r="B770" t="s">
        <v>87</v>
      </c>
      <c r="C770" s="38">
        <v>42589</v>
      </c>
      <c r="D770">
        <f t="shared" si="51"/>
        <v>2</v>
      </c>
      <c r="E770">
        <v>50</v>
      </c>
      <c r="F770">
        <v>118</v>
      </c>
      <c r="G770">
        <v>142</v>
      </c>
      <c r="H770">
        <v>146</v>
      </c>
      <c r="I770">
        <f t="shared" si="50"/>
        <v>456</v>
      </c>
      <c r="J770">
        <f t="shared" si="48"/>
        <v>11973</v>
      </c>
    </row>
    <row r="771" spans="1:10" x14ac:dyDescent="0.3">
      <c r="A771" s="80" t="str">
        <f t="shared" ref="A771:A834" si="52">TEXT(C771,"mmm")</f>
        <v>Aug</v>
      </c>
      <c r="B771" t="s">
        <v>87</v>
      </c>
      <c r="C771" s="38">
        <v>42590</v>
      </c>
      <c r="D771">
        <f t="shared" si="51"/>
        <v>2</v>
      </c>
      <c r="E771">
        <v>54</v>
      </c>
      <c r="F771">
        <v>99</v>
      </c>
      <c r="G771">
        <v>127</v>
      </c>
      <c r="H771">
        <v>128</v>
      </c>
      <c r="I771">
        <f t="shared" si="50"/>
        <v>408</v>
      </c>
      <c r="J771">
        <f t="shared" ref="J771:J834" si="53">SUMIFS($I$3:$I$1462,$B$3:$B$1462,B771,$D$3:$D$1462,D771)</f>
        <v>11973</v>
      </c>
    </row>
    <row r="772" spans="1:10" x14ac:dyDescent="0.3">
      <c r="A772" s="80" t="str">
        <f t="shared" si="52"/>
        <v>Aug</v>
      </c>
      <c r="B772" t="s">
        <v>87</v>
      </c>
      <c r="C772" s="38">
        <v>42591</v>
      </c>
      <c r="D772">
        <f t="shared" si="51"/>
        <v>2</v>
      </c>
      <c r="E772">
        <v>93</v>
      </c>
      <c r="F772">
        <v>82</v>
      </c>
      <c r="G772">
        <v>119</v>
      </c>
      <c r="H772">
        <v>60</v>
      </c>
      <c r="I772">
        <f t="shared" si="50"/>
        <v>354</v>
      </c>
      <c r="J772">
        <f t="shared" si="53"/>
        <v>11973</v>
      </c>
    </row>
    <row r="773" spans="1:10" x14ac:dyDescent="0.3">
      <c r="A773" s="80" t="str">
        <f t="shared" si="52"/>
        <v>Aug</v>
      </c>
      <c r="B773" t="s">
        <v>87</v>
      </c>
      <c r="C773" s="38">
        <v>42592</v>
      </c>
      <c r="D773">
        <f t="shared" si="51"/>
        <v>2</v>
      </c>
      <c r="E773">
        <v>118</v>
      </c>
      <c r="F773">
        <v>102</v>
      </c>
      <c r="G773">
        <v>118</v>
      </c>
      <c r="H773">
        <v>119</v>
      </c>
      <c r="I773">
        <f t="shared" si="50"/>
        <v>457</v>
      </c>
      <c r="J773">
        <f t="shared" si="53"/>
        <v>11973</v>
      </c>
    </row>
    <row r="774" spans="1:10" x14ac:dyDescent="0.3">
      <c r="A774" s="80" t="str">
        <f t="shared" si="52"/>
        <v>Aug</v>
      </c>
      <c r="B774" t="s">
        <v>87</v>
      </c>
      <c r="C774" s="38">
        <v>42593</v>
      </c>
      <c r="D774">
        <f t="shared" si="51"/>
        <v>2</v>
      </c>
      <c r="E774">
        <v>101</v>
      </c>
      <c r="F774">
        <v>66</v>
      </c>
      <c r="G774">
        <v>47</v>
      </c>
      <c r="H774">
        <v>102</v>
      </c>
      <c r="I774">
        <f t="shared" si="50"/>
        <v>316</v>
      </c>
      <c r="J774">
        <f t="shared" si="53"/>
        <v>11973</v>
      </c>
    </row>
    <row r="775" spans="1:10" x14ac:dyDescent="0.3">
      <c r="A775" s="80" t="str">
        <f t="shared" si="52"/>
        <v>Aug</v>
      </c>
      <c r="B775" t="s">
        <v>87</v>
      </c>
      <c r="C775" s="38">
        <v>42594</v>
      </c>
      <c r="D775">
        <f t="shared" si="51"/>
        <v>2</v>
      </c>
      <c r="E775">
        <v>145</v>
      </c>
      <c r="F775">
        <v>132</v>
      </c>
      <c r="G775">
        <v>89</v>
      </c>
      <c r="H775">
        <v>65</v>
      </c>
      <c r="I775">
        <f t="shared" si="50"/>
        <v>431</v>
      </c>
      <c r="J775">
        <f t="shared" si="53"/>
        <v>11973</v>
      </c>
    </row>
    <row r="776" spans="1:10" x14ac:dyDescent="0.3">
      <c r="A776" s="80" t="str">
        <f t="shared" si="52"/>
        <v>Aug</v>
      </c>
      <c r="B776" t="s">
        <v>87</v>
      </c>
      <c r="C776" s="38">
        <v>42595</v>
      </c>
      <c r="D776">
        <f t="shared" si="51"/>
        <v>2</v>
      </c>
      <c r="E776">
        <v>137</v>
      </c>
      <c r="F776">
        <v>55</v>
      </c>
      <c r="G776">
        <v>139</v>
      </c>
      <c r="H776">
        <v>92</v>
      </c>
      <c r="I776">
        <f t="shared" si="50"/>
        <v>423</v>
      </c>
      <c r="J776">
        <f t="shared" si="53"/>
        <v>11973</v>
      </c>
    </row>
    <row r="777" spans="1:10" x14ac:dyDescent="0.3">
      <c r="A777" s="80" t="str">
        <f t="shared" si="52"/>
        <v>Aug</v>
      </c>
      <c r="B777" t="s">
        <v>87</v>
      </c>
      <c r="C777" s="38">
        <v>42596</v>
      </c>
      <c r="D777">
        <f t="shared" si="51"/>
        <v>2</v>
      </c>
      <c r="E777">
        <v>150</v>
      </c>
      <c r="F777">
        <v>124</v>
      </c>
      <c r="G777">
        <v>118</v>
      </c>
      <c r="H777">
        <v>54</v>
      </c>
      <c r="I777">
        <f t="shared" si="50"/>
        <v>446</v>
      </c>
      <c r="J777">
        <f t="shared" si="53"/>
        <v>11973</v>
      </c>
    </row>
    <row r="778" spans="1:10" x14ac:dyDescent="0.3">
      <c r="A778" s="80" t="str">
        <f t="shared" si="52"/>
        <v>Aug</v>
      </c>
      <c r="B778" t="s">
        <v>87</v>
      </c>
      <c r="C778" s="38">
        <v>42597</v>
      </c>
      <c r="D778">
        <f t="shared" si="51"/>
        <v>2</v>
      </c>
      <c r="E778">
        <v>82</v>
      </c>
      <c r="F778">
        <v>71</v>
      </c>
      <c r="G778">
        <v>58</v>
      </c>
      <c r="H778">
        <v>141</v>
      </c>
      <c r="I778">
        <f t="shared" si="50"/>
        <v>352</v>
      </c>
      <c r="J778">
        <f t="shared" si="53"/>
        <v>11973</v>
      </c>
    </row>
    <row r="779" spans="1:10" x14ac:dyDescent="0.3">
      <c r="A779" s="80" t="str">
        <f t="shared" si="52"/>
        <v>Aug</v>
      </c>
      <c r="B779" t="s">
        <v>87</v>
      </c>
      <c r="C779" s="38">
        <v>42598</v>
      </c>
      <c r="D779">
        <f t="shared" si="51"/>
        <v>2</v>
      </c>
      <c r="E779">
        <v>63</v>
      </c>
      <c r="F779">
        <v>146</v>
      </c>
      <c r="G779">
        <v>63</v>
      </c>
      <c r="H779">
        <v>137</v>
      </c>
      <c r="I779">
        <f t="shared" si="50"/>
        <v>409</v>
      </c>
      <c r="J779">
        <f t="shared" si="53"/>
        <v>11973</v>
      </c>
    </row>
    <row r="780" spans="1:10" x14ac:dyDescent="0.3">
      <c r="A780" s="80" t="str">
        <f t="shared" si="52"/>
        <v>Aug</v>
      </c>
      <c r="B780" t="s">
        <v>87</v>
      </c>
      <c r="C780" s="38">
        <v>42599</v>
      </c>
      <c r="D780">
        <f t="shared" si="51"/>
        <v>2</v>
      </c>
      <c r="E780">
        <v>139</v>
      </c>
      <c r="F780">
        <v>46</v>
      </c>
      <c r="G780">
        <v>46</v>
      </c>
      <c r="H780">
        <v>46</v>
      </c>
      <c r="I780">
        <f t="shared" si="50"/>
        <v>277</v>
      </c>
      <c r="J780">
        <f t="shared" si="53"/>
        <v>11973</v>
      </c>
    </row>
    <row r="781" spans="1:10" x14ac:dyDescent="0.3">
      <c r="A781" s="80" t="str">
        <f t="shared" si="52"/>
        <v>Aug</v>
      </c>
      <c r="B781" t="s">
        <v>87</v>
      </c>
      <c r="C781" s="38">
        <v>42600</v>
      </c>
      <c r="D781">
        <f t="shared" si="51"/>
        <v>2</v>
      </c>
      <c r="E781">
        <v>84</v>
      </c>
      <c r="F781">
        <v>98</v>
      </c>
      <c r="G781">
        <v>134</v>
      </c>
      <c r="H781">
        <v>105</v>
      </c>
      <c r="I781">
        <f t="shared" si="50"/>
        <v>421</v>
      </c>
      <c r="J781">
        <f t="shared" si="53"/>
        <v>11973</v>
      </c>
    </row>
    <row r="782" spans="1:10" x14ac:dyDescent="0.3">
      <c r="A782" s="80" t="str">
        <f t="shared" si="52"/>
        <v>Aug</v>
      </c>
      <c r="B782" t="s">
        <v>87</v>
      </c>
      <c r="C782" s="38">
        <v>42601</v>
      </c>
      <c r="D782">
        <f t="shared" si="51"/>
        <v>2</v>
      </c>
      <c r="E782">
        <v>94</v>
      </c>
      <c r="F782">
        <v>42</v>
      </c>
      <c r="G782">
        <v>135</v>
      </c>
      <c r="H782">
        <v>133</v>
      </c>
      <c r="I782">
        <f t="shared" si="50"/>
        <v>404</v>
      </c>
      <c r="J782">
        <f t="shared" si="53"/>
        <v>11973</v>
      </c>
    </row>
    <row r="783" spans="1:10" x14ac:dyDescent="0.3">
      <c r="A783" s="80" t="str">
        <f t="shared" si="52"/>
        <v>Aug</v>
      </c>
      <c r="B783" t="s">
        <v>87</v>
      </c>
      <c r="C783" s="38">
        <v>42602</v>
      </c>
      <c r="D783">
        <f t="shared" si="51"/>
        <v>2</v>
      </c>
      <c r="E783">
        <v>108</v>
      </c>
      <c r="F783">
        <v>107</v>
      </c>
      <c r="G783">
        <v>139</v>
      </c>
      <c r="H783">
        <v>144</v>
      </c>
      <c r="I783">
        <f t="shared" si="50"/>
        <v>498</v>
      </c>
      <c r="J783">
        <f t="shared" si="53"/>
        <v>11973</v>
      </c>
    </row>
    <row r="784" spans="1:10" x14ac:dyDescent="0.3">
      <c r="A784" s="80" t="str">
        <f t="shared" si="52"/>
        <v>Aug</v>
      </c>
      <c r="B784" t="s">
        <v>87</v>
      </c>
      <c r="C784" s="38">
        <v>42603</v>
      </c>
      <c r="D784">
        <f t="shared" si="51"/>
        <v>2</v>
      </c>
      <c r="E784">
        <v>62</v>
      </c>
      <c r="F784">
        <v>110</v>
      </c>
      <c r="G784">
        <v>120</v>
      </c>
      <c r="H784">
        <v>61</v>
      </c>
      <c r="I784">
        <f t="shared" si="50"/>
        <v>353</v>
      </c>
      <c r="J784">
        <f t="shared" si="53"/>
        <v>11973</v>
      </c>
    </row>
    <row r="785" spans="1:10" x14ac:dyDescent="0.3">
      <c r="A785" s="80" t="str">
        <f t="shared" si="52"/>
        <v>Aug</v>
      </c>
      <c r="B785" t="s">
        <v>87</v>
      </c>
      <c r="C785" s="38">
        <v>42604</v>
      </c>
      <c r="D785">
        <f t="shared" si="51"/>
        <v>2</v>
      </c>
      <c r="E785">
        <v>131</v>
      </c>
      <c r="F785">
        <v>129</v>
      </c>
      <c r="G785">
        <v>73</v>
      </c>
      <c r="H785">
        <v>131</v>
      </c>
      <c r="I785">
        <f t="shared" si="50"/>
        <v>464</v>
      </c>
      <c r="J785">
        <f t="shared" si="53"/>
        <v>11973</v>
      </c>
    </row>
    <row r="786" spans="1:10" x14ac:dyDescent="0.3">
      <c r="A786" s="80" t="str">
        <f t="shared" si="52"/>
        <v>Aug</v>
      </c>
      <c r="B786" t="s">
        <v>87</v>
      </c>
      <c r="C786" s="38">
        <v>42605</v>
      </c>
      <c r="D786">
        <f t="shared" si="51"/>
        <v>2</v>
      </c>
      <c r="E786">
        <v>95</v>
      </c>
      <c r="F786">
        <v>120</v>
      </c>
      <c r="G786">
        <v>52</v>
      </c>
      <c r="H786">
        <v>103</v>
      </c>
      <c r="I786">
        <f t="shared" si="50"/>
        <v>370</v>
      </c>
      <c r="J786">
        <f t="shared" si="53"/>
        <v>11973</v>
      </c>
    </row>
    <row r="787" spans="1:10" x14ac:dyDescent="0.3">
      <c r="A787" s="80" t="str">
        <f t="shared" si="52"/>
        <v>Aug</v>
      </c>
      <c r="B787" t="s">
        <v>87</v>
      </c>
      <c r="C787" s="38">
        <v>42606</v>
      </c>
      <c r="D787">
        <f t="shared" si="51"/>
        <v>2</v>
      </c>
      <c r="E787">
        <v>104</v>
      </c>
      <c r="F787">
        <v>98</v>
      </c>
      <c r="G787">
        <v>89</v>
      </c>
      <c r="H787">
        <v>87</v>
      </c>
      <c r="I787">
        <f t="shared" si="50"/>
        <v>378</v>
      </c>
      <c r="J787">
        <f t="shared" si="53"/>
        <v>11973</v>
      </c>
    </row>
    <row r="788" spans="1:10" x14ac:dyDescent="0.3">
      <c r="A788" s="80" t="str">
        <f t="shared" si="52"/>
        <v>Aug</v>
      </c>
      <c r="B788" t="s">
        <v>87</v>
      </c>
      <c r="C788" s="38">
        <v>42607</v>
      </c>
      <c r="D788">
        <f t="shared" si="51"/>
        <v>2</v>
      </c>
      <c r="E788">
        <v>120</v>
      </c>
      <c r="F788">
        <v>74</v>
      </c>
      <c r="G788">
        <v>107</v>
      </c>
      <c r="H788">
        <v>55</v>
      </c>
      <c r="I788">
        <f t="shared" si="50"/>
        <v>356</v>
      </c>
      <c r="J788">
        <f t="shared" si="53"/>
        <v>11973</v>
      </c>
    </row>
    <row r="789" spans="1:10" x14ac:dyDescent="0.3">
      <c r="A789" s="80" t="str">
        <f t="shared" si="52"/>
        <v>Aug</v>
      </c>
      <c r="B789" t="s">
        <v>87</v>
      </c>
      <c r="C789" s="38">
        <v>42608</v>
      </c>
      <c r="D789">
        <f t="shared" si="51"/>
        <v>2</v>
      </c>
      <c r="E789">
        <v>117</v>
      </c>
      <c r="F789">
        <v>65</v>
      </c>
      <c r="G789">
        <v>67</v>
      </c>
      <c r="H789">
        <v>101</v>
      </c>
      <c r="I789">
        <f t="shared" si="50"/>
        <v>350</v>
      </c>
      <c r="J789">
        <f t="shared" si="53"/>
        <v>11973</v>
      </c>
    </row>
    <row r="790" spans="1:10" x14ac:dyDescent="0.3">
      <c r="A790" s="80" t="str">
        <f t="shared" si="52"/>
        <v>Aug</v>
      </c>
      <c r="B790" t="s">
        <v>87</v>
      </c>
      <c r="C790" s="38">
        <v>42609</v>
      </c>
      <c r="D790">
        <f t="shared" si="51"/>
        <v>2</v>
      </c>
      <c r="E790">
        <v>112</v>
      </c>
      <c r="F790">
        <v>41</v>
      </c>
      <c r="G790">
        <v>138</v>
      </c>
      <c r="H790">
        <v>47</v>
      </c>
      <c r="I790">
        <f t="shared" ref="I790:I853" si="54">SUM(E790:H790)</f>
        <v>338</v>
      </c>
      <c r="J790">
        <f t="shared" si="53"/>
        <v>11973</v>
      </c>
    </row>
    <row r="791" spans="1:10" x14ac:dyDescent="0.3">
      <c r="A791" s="80" t="str">
        <f t="shared" si="52"/>
        <v>Aug</v>
      </c>
      <c r="B791" t="s">
        <v>87</v>
      </c>
      <c r="C791" s="38">
        <v>42610</v>
      </c>
      <c r="D791">
        <f t="shared" si="51"/>
        <v>2</v>
      </c>
      <c r="E791">
        <v>150</v>
      </c>
      <c r="F791">
        <v>137</v>
      </c>
      <c r="G791">
        <v>72</v>
      </c>
      <c r="H791">
        <v>46</v>
      </c>
      <c r="I791">
        <f t="shared" si="54"/>
        <v>405</v>
      </c>
      <c r="J791">
        <f t="shared" si="53"/>
        <v>11973</v>
      </c>
    </row>
    <row r="792" spans="1:10" x14ac:dyDescent="0.3">
      <c r="A792" s="80" t="str">
        <f t="shared" si="52"/>
        <v>Aug</v>
      </c>
      <c r="B792" t="s">
        <v>87</v>
      </c>
      <c r="C792" s="38">
        <v>42611</v>
      </c>
      <c r="D792">
        <f t="shared" si="51"/>
        <v>2</v>
      </c>
      <c r="E792">
        <v>104</v>
      </c>
      <c r="F792">
        <v>93</v>
      </c>
      <c r="G792">
        <v>140</v>
      </c>
      <c r="H792">
        <v>88</v>
      </c>
      <c r="I792">
        <f t="shared" si="54"/>
        <v>425</v>
      </c>
      <c r="J792">
        <f t="shared" si="53"/>
        <v>11973</v>
      </c>
    </row>
    <row r="793" spans="1:10" x14ac:dyDescent="0.3">
      <c r="A793" s="80" t="str">
        <f t="shared" si="52"/>
        <v>Aug</v>
      </c>
      <c r="B793" t="s">
        <v>87</v>
      </c>
      <c r="C793" s="38">
        <v>42612</v>
      </c>
      <c r="D793">
        <f t="shared" si="51"/>
        <v>2</v>
      </c>
      <c r="E793">
        <v>110</v>
      </c>
      <c r="F793">
        <v>76</v>
      </c>
      <c r="G793">
        <v>142</v>
      </c>
      <c r="H793">
        <v>143</v>
      </c>
      <c r="I793">
        <f t="shared" si="54"/>
        <v>471</v>
      </c>
      <c r="J793">
        <f t="shared" si="53"/>
        <v>11973</v>
      </c>
    </row>
    <row r="794" spans="1:10" x14ac:dyDescent="0.3">
      <c r="A794" s="80" t="str">
        <f t="shared" si="52"/>
        <v>Aug</v>
      </c>
      <c r="B794" t="s">
        <v>87</v>
      </c>
      <c r="C794" s="38">
        <v>42613</v>
      </c>
      <c r="D794">
        <f t="shared" si="51"/>
        <v>2</v>
      </c>
      <c r="E794">
        <v>78</v>
      </c>
      <c r="F794">
        <v>92</v>
      </c>
      <c r="G794">
        <v>79</v>
      </c>
      <c r="H794">
        <v>128</v>
      </c>
      <c r="I794">
        <f t="shared" si="54"/>
        <v>377</v>
      </c>
      <c r="J794">
        <f t="shared" si="53"/>
        <v>11973</v>
      </c>
    </row>
    <row r="795" spans="1:10" x14ac:dyDescent="0.3">
      <c r="A795" s="80" t="str">
        <f t="shared" si="52"/>
        <v>Sep</v>
      </c>
      <c r="B795" t="s">
        <v>87</v>
      </c>
      <c r="C795" s="38">
        <v>42614</v>
      </c>
      <c r="D795">
        <f t="shared" si="51"/>
        <v>3</v>
      </c>
      <c r="E795">
        <v>107</v>
      </c>
      <c r="F795">
        <v>143</v>
      </c>
      <c r="G795">
        <v>91</v>
      </c>
      <c r="H795">
        <v>132</v>
      </c>
      <c r="I795">
        <f t="shared" si="54"/>
        <v>473</v>
      </c>
      <c r="J795">
        <f t="shared" si="53"/>
        <v>11106</v>
      </c>
    </row>
    <row r="796" spans="1:10" x14ac:dyDescent="0.3">
      <c r="A796" s="80" t="str">
        <f t="shared" si="52"/>
        <v>Sep</v>
      </c>
      <c r="B796" t="s">
        <v>87</v>
      </c>
      <c r="C796" s="38">
        <v>42615</v>
      </c>
      <c r="D796">
        <f t="shared" si="51"/>
        <v>3</v>
      </c>
      <c r="E796">
        <v>103</v>
      </c>
      <c r="F796">
        <v>54</v>
      </c>
      <c r="G796">
        <v>105</v>
      </c>
      <c r="H796">
        <v>59</v>
      </c>
      <c r="I796">
        <f t="shared" si="54"/>
        <v>321</v>
      </c>
      <c r="J796">
        <f t="shared" si="53"/>
        <v>11106</v>
      </c>
    </row>
    <row r="797" spans="1:10" x14ac:dyDescent="0.3">
      <c r="A797" s="80" t="str">
        <f t="shared" si="52"/>
        <v>Sep</v>
      </c>
      <c r="B797" t="s">
        <v>87</v>
      </c>
      <c r="C797" s="38">
        <v>42616</v>
      </c>
      <c r="D797">
        <f t="shared" si="51"/>
        <v>3</v>
      </c>
      <c r="E797">
        <v>89</v>
      </c>
      <c r="F797">
        <v>106</v>
      </c>
      <c r="G797">
        <v>88</v>
      </c>
      <c r="H797">
        <v>93</v>
      </c>
      <c r="I797">
        <f t="shared" si="54"/>
        <v>376</v>
      </c>
      <c r="J797">
        <f t="shared" si="53"/>
        <v>11106</v>
      </c>
    </row>
    <row r="798" spans="1:10" x14ac:dyDescent="0.3">
      <c r="A798" s="80" t="str">
        <f t="shared" si="52"/>
        <v>Sep</v>
      </c>
      <c r="B798" t="s">
        <v>87</v>
      </c>
      <c r="C798" s="38">
        <v>42617</v>
      </c>
      <c r="D798">
        <f t="shared" si="51"/>
        <v>3</v>
      </c>
      <c r="E798">
        <v>63</v>
      </c>
      <c r="F798">
        <v>111</v>
      </c>
      <c r="G798">
        <v>134</v>
      </c>
      <c r="H798">
        <v>47</v>
      </c>
      <c r="I798">
        <f t="shared" si="54"/>
        <v>355</v>
      </c>
      <c r="J798">
        <f t="shared" si="53"/>
        <v>11106</v>
      </c>
    </row>
    <row r="799" spans="1:10" x14ac:dyDescent="0.3">
      <c r="A799" s="80" t="str">
        <f t="shared" si="52"/>
        <v>Sep</v>
      </c>
      <c r="B799" t="s">
        <v>87</v>
      </c>
      <c r="C799" s="38">
        <v>42618</v>
      </c>
      <c r="D799">
        <f t="shared" si="51"/>
        <v>3</v>
      </c>
      <c r="E799">
        <v>125</v>
      </c>
      <c r="F799">
        <v>104</v>
      </c>
      <c r="G799">
        <v>115</v>
      </c>
      <c r="H799">
        <v>131</v>
      </c>
      <c r="I799">
        <f t="shared" si="54"/>
        <v>475</v>
      </c>
      <c r="J799">
        <f t="shared" si="53"/>
        <v>11106</v>
      </c>
    </row>
    <row r="800" spans="1:10" x14ac:dyDescent="0.3">
      <c r="A800" s="80" t="str">
        <f t="shared" si="52"/>
        <v>Sep</v>
      </c>
      <c r="B800" t="s">
        <v>87</v>
      </c>
      <c r="C800" s="38">
        <v>42619</v>
      </c>
      <c r="D800">
        <f t="shared" si="51"/>
        <v>3</v>
      </c>
      <c r="E800">
        <v>54</v>
      </c>
      <c r="F800">
        <v>143</v>
      </c>
      <c r="G800">
        <v>79</v>
      </c>
      <c r="H800">
        <v>43</v>
      </c>
      <c r="I800">
        <f t="shared" si="54"/>
        <v>319</v>
      </c>
      <c r="J800">
        <f t="shared" si="53"/>
        <v>11106</v>
      </c>
    </row>
    <row r="801" spans="1:10" x14ac:dyDescent="0.3">
      <c r="A801" s="80" t="str">
        <f t="shared" si="52"/>
        <v>Sep</v>
      </c>
      <c r="B801" t="s">
        <v>87</v>
      </c>
      <c r="C801" s="38">
        <v>42620</v>
      </c>
      <c r="D801">
        <f t="shared" si="51"/>
        <v>3</v>
      </c>
      <c r="E801">
        <v>60</v>
      </c>
      <c r="F801">
        <v>46</v>
      </c>
      <c r="G801">
        <v>86</v>
      </c>
      <c r="H801">
        <v>48</v>
      </c>
      <c r="I801">
        <f t="shared" si="54"/>
        <v>240</v>
      </c>
      <c r="J801">
        <f t="shared" si="53"/>
        <v>11106</v>
      </c>
    </row>
    <row r="802" spans="1:10" x14ac:dyDescent="0.3">
      <c r="A802" s="80" t="str">
        <f t="shared" si="52"/>
        <v>Sep</v>
      </c>
      <c r="B802" t="s">
        <v>87</v>
      </c>
      <c r="C802" s="38">
        <v>42621</v>
      </c>
      <c r="D802">
        <f t="shared" si="51"/>
        <v>3</v>
      </c>
      <c r="E802">
        <v>97</v>
      </c>
      <c r="F802">
        <v>127</v>
      </c>
      <c r="G802">
        <v>53</v>
      </c>
      <c r="H802">
        <v>124</v>
      </c>
      <c r="I802">
        <f t="shared" si="54"/>
        <v>401</v>
      </c>
      <c r="J802">
        <f t="shared" si="53"/>
        <v>11106</v>
      </c>
    </row>
    <row r="803" spans="1:10" x14ac:dyDescent="0.3">
      <c r="A803" s="80" t="str">
        <f t="shared" si="52"/>
        <v>Sep</v>
      </c>
      <c r="B803" t="s">
        <v>87</v>
      </c>
      <c r="C803" s="38">
        <v>42622</v>
      </c>
      <c r="D803">
        <f t="shared" si="51"/>
        <v>3</v>
      </c>
      <c r="E803">
        <v>73</v>
      </c>
      <c r="F803">
        <v>94</v>
      </c>
      <c r="G803">
        <v>51</v>
      </c>
      <c r="H803">
        <v>90</v>
      </c>
      <c r="I803">
        <f t="shared" si="54"/>
        <v>308</v>
      </c>
      <c r="J803">
        <f t="shared" si="53"/>
        <v>11106</v>
      </c>
    </row>
    <row r="804" spans="1:10" x14ac:dyDescent="0.3">
      <c r="A804" s="80" t="str">
        <f t="shared" si="52"/>
        <v>Sep</v>
      </c>
      <c r="B804" t="s">
        <v>87</v>
      </c>
      <c r="C804" s="38">
        <v>42623</v>
      </c>
      <c r="D804">
        <f t="shared" si="51"/>
        <v>3</v>
      </c>
      <c r="E804">
        <v>131</v>
      </c>
      <c r="F804">
        <v>95</v>
      </c>
      <c r="G804">
        <v>84</v>
      </c>
      <c r="H804">
        <v>52</v>
      </c>
      <c r="I804">
        <f t="shared" si="54"/>
        <v>362</v>
      </c>
      <c r="J804">
        <f t="shared" si="53"/>
        <v>11106</v>
      </c>
    </row>
    <row r="805" spans="1:10" x14ac:dyDescent="0.3">
      <c r="A805" s="80" t="str">
        <f t="shared" si="52"/>
        <v>Sep</v>
      </c>
      <c r="B805" t="s">
        <v>87</v>
      </c>
      <c r="C805" s="38">
        <v>42624</v>
      </c>
      <c r="D805">
        <f t="shared" si="51"/>
        <v>3</v>
      </c>
      <c r="E805">
        <v>94</v>
      </c>
      <c r="F805">
        <v>141</v>
      </c>
      <c r="G805">
        <v>104</v>
      </c>
      <c r="H805">
        <v>109</v>
      </c>
      <c r="I805">
        <f t="shared" si="54"/>
        <v>448</v>
      </c>
      <c r="J805">
        <f t="shared" si="53"/>
        <v>11106</v>
      </c>
    </row>
    <row r="806" spans="1:10" x14ac:dyDescent="0.3">
      <c r="A806" s="80" t="str">
        <f t="shared" si="52"/>
        <v>Sep</v>
      </c>
      <c r="B806" t="s">
        <v>87</v>
      </c>
      <c r="C806" s="38">
        <v>42625</v>
      </c>
      <c r="D806">
        <f t="shared" si="51"/>
        <v>3</v>
      </c>
      <c r="E806">
        <v>146</v>
      </c>
      <c r="F806">
        <v>100</v>
      </c>
      <c r="G806">
        <v>124</v>
      </c>
      <c r="H806">
        <v>43</v>
      </c>
      <c r="I806">
        <f t="shared" si="54"/>
        <v>413</v>
      </c>
      <c r="J806">
        <f t="shared" si="53"/>
        <v>11106</v>
      </c>
    </row>
    <row r="807" spans="1:10" x14ac:dyDescent="0.3">
      <c r="A807" s="80" t="str">
        <f t="shared" si="52"/>
        <v>Sep</v>
      </c>
      <c r="B807" t="s">
        <v>87</v>
      </c>
      <c r="C807" s="38">
        <v>42626</v>
      </c>
      <c r="D807">
        <f t="shared" si="51"/>
        <v>3</v>
      </c>
      <c r="E807">
        <v>63</v>
      </c>
      <c r="F807">
        <v>80</v>
      </c>
      <c r="G807">
        <v>60</v>
      </c>
      <c r="H807">
        <v>43</v>
      </c>
      <c r="I807">
        <f t="shared" si="54"/>
        <v>246</v>
      </c>
      <c r="J807">
        <f t="shared" si="53"/>
        <v>11106</v>
      </c>
    </row>
    <row r="808" spans="1:10" x14ac:dyDescent="0.3">
      <c r="A808" s="80" t="str">
        <f t="shared" si="52"/>
        <v>Sep</v>
      </c>
      <c r="B808" t="s">
        <v>87</v>
      </c>
      <c r="C808" s="38">
        <v>42627</v>
      </c>
      <c r="D808">
        <f t="shared" ref="D808:D871" si="55">CHOOSE(MONTH(C808),7,8,9,10,11,12,1,2,3,4,5,6)</f>
        <v>3</v>
      </c>
      <c r="E808">
        <v>106</v>
      </c>
      <c r="F808">
        <v>139</v>
      </c>
      <c r="G808">
        <v>134</v>
      </c>
      <c r="H808">
        <v>52</v>
      </c>
      <c r="I808">
        <f t="shared" si="54"/>
        <v>431</v>
      </c>
      <c r="J808">
        <f t="shared" si="53"/>
        <v>11106</v>
      </c>
    </row>
    <row r="809" spans="1:10" x14ac:dyDescent="0.3">
      <c r="A809" s="80" t="str">
        <f t="shared" si="52"/>
        <v>Sep</v>
      </c>
      <c r="B809" t="s">
        <v>87</v>
      </c>
      <c r="C809" s="38">
        <v>42628</v>
      </c>
      <c r="D809">
        <f t="shared" si="55"/>
        <v>3</v>
      </c>
      <c r="E809">
        <v>91</v>
      </c>
      <c r="F809">
        <v>110</v>
      </c>
      <c r="G809">
        <v>93</v>
      </c>
      <c r="H809">
        <v>135</v>
      </c>
      <c r="I809">
        <f t="shared" si="54"/>
        <v>429</v>
      </c>
      <c r="J809">
        <f t="shared" si="53"/>
        <v>11106</v>
      </c>
    </row>
    <row r="810" spans="1:10" x14ac:dyDescent="0.3">
      <c r="A810" s="80" t="str">
        <f t="shared" si="52"/>
        <v>Sep</v>
      </c>
      <c r="B810" t="s">
        <v>87</v>
      </c>
      <c r="C810" s="38">
        <v>42629</v>
      </c>
      <c r="D810">
        <f t="shared" si="55"/>
        <v>3</v>
      </c>
      <c r="E810">
        <v>96</v>
      </c>
      <c r="F810">
        <v>67</v>
      </c>
      <c r="G810">
        <v>81</v>
      </c>
      <c r="H810">
        <v>56</v>
      </c>
      <c r="I810">
        <f t="shared" si="54"/>
        <v>300</v>
      </c>
      <c r="J810">
        <f t="shared" si="53"/>
        <v>11106</v>
      </c>
    </row>
    <row r="811" spans="1:10" x14ac:dyDescent="0.3">
      <c r="A811" s="80" t="str">
        <f t="shared" si="52"/>
        <v>Sep</v>
      </c>
      <c r="B811" t="s">
        <v>87</v>
      </c>
      <c r="C811" s="38">
        <v>42630</v>
      </c>
      <c r="D811">
        <f t="shared" si="55"/>
        <v>3</v>
      </c>
      <c r="E811">
        <v>144</v>
      </c>
      <c r="F811">
        <v>67</v>
      </c>
      <c r="G811">
        <v>86</v>
      </c>
      <c r="H811">
        <v>123</v>
      </c>
      <c r="I811">
        <f t="shared" si="54"/>
        <v>420</v>
      </c>
      <c r="J811">
        <f t="shared" si="53"/>
        <v>11106</v>
      </c>
    </row>
    <row r="812" spans="1:10" x14ac:dyDescent="0.3">
      <c r="A812" s="80" t="str">
        <f t="shared" si="52"/>
        <v>Sep</v>
      </c>
      <c r="B812" t="s">
        <v>87</v>
      </c>
      <c r="C812" s="38">
        <v>42631</v>
      </c>
      <c r="D812">
        <f t="shared" si="55"/>
        <v>3</v>
      </c>
      <c r="E812">
        <v>137</v>
      </c>
      <c r="F812">
        <v>122</v>
      </c>
      <c r="G812">
        <v>62</v>
      </c>
      <c r="H812">
        <v>63</v>
      </c>
      <c r="I812">
        <f t="shared" si="54"/>
        <v>384</v>
      </c>
      <c r="J812">
        <f t="shared" si="53"/>
        <v>11106</v>
      </c>
    </row>
    <row r="813" spans="1:10" x14ac:dyDescent="0.3">
      <c r="A813" s="80" t="str">
        <f t="shared" si="52"/>
        <v>Sep</v>
      </c>
      <c r="B813" t="s">
        <v>87</v>
      </c>
      <c r="C813" s="38">
        <v>42632</v>
      </c>
      <c r="D813">
        <f t="shared" si="55"/>
        <v>3</v>
      </c>
      <c r="E813">
        <v>99</v>
      </c>
      <c r="F813">
        <v>45</v>
      </c>
      <c r="G813">
        <v>60</v>
      </c>
      <c r="H813">
        <v>47</v>
      </c>
      <c r="I813">
        <f t="shared" si="54"/>
        <v>251</v>
      </c>
      <c r="J813">
        <f t="shared" si="53"/>
        <v>11106</v>
      </c>
    </row>
    <row r="814" spans="1:10" x14ac:dyDescent="0.3">
      <c r="A814" s="80" t="str">
        <f t="shared" si="52"/>
        <v>Sep</v>
      </c>
      <c r="B814" t="s">
        <v>87</v>
      </c>
      <c r="C814" s="38">
        <v>42633</v>
      </c>
      <c r="D814">
        <f t="shared" si="55"/>
        <v>3</v>
      </c>
      <c r="E814">
        <v>121</v>
      </c>
      <c r="F814">
        <v>116</v>
      </c>
      <c r="G814">
        <v>58</v>
      </c>
      <c r="H814">
        <v>90</v>
      </c>
      <c r="I814">
        <f t="shared" si="54"/>
        <v>385</v>
      </c>
      <c r="J814">
        <f t="shared" si="53"/>
        <v>11106</v>
      </c>
    </row>
    <row r="815" spans="1:10" x14ac:dyDescent="0.3">
      <c r="A815" s="80" t="str">
        <f t="shared" si="52"/>
        <v>Sep</v>
      </c>
      <c r="B815" t="s">
        <v>87</v>
      </c>
      <c r="C815" s="38">
        <v>42634</v>
      </c>
      <c r="D815">
        <f t="shared" si="55"/>
        <v>3</v>
      </c>
      <c r="E815">
        <v>140</v>
      </c>
      <c r="F815">
        <v>52</v>
      </c>
      <c r="G815">
        <v>120</v>
      </c>
      <c r="H815">
        <v>108</v>
      </c>
      <c r="I815">
        <f t="shared" si="54"/>
        <v>420</v>
      </c>
      <c r="J815">
        <f t="shared" si="53"/>
        <v>11106</v>
      </c>
    </row>
    <row r="816" spans="1:10" x14ac:dyDescent="0.3">
      <c r="A816" s="80" t="str">
        <f t="shared" si="52"/>
        <v>Sep</v>
      </c>
      <c r="B816" t="s">
        <v>87</v>
      </c>
      <c r="C816" s="38">
        <v>42635</v>
      </c>
      <c r="D816">
        <f t="shared" si="55"/>
        <v>3</v>
      </c>
      <c r="E816">
        <v>123</v>
      </c>
      <c r="F816">
        <v>53</v>
      </c>
      <c r="G816">
        <v>60</v>
      </c>
      <c r="H816">
        <v>75</v>
      </c>
      <c r="I816">
        <f t="shared" si="54"/>
        <v>311</v>
      </c>
      <c r="J816">
        <f t="shared" si="53"/>
        <v>11106</v>
      </c>
    </row>
    <row r="817" spans="1:10" x14ac:dyDescent="0.3">
      <c r="A817" s="80" t="str">
        <f t="shared" si="52"/>
        <v>Sep</v>
      </c>
      <c r="B817" t="s">
        <v>87</v>
      </c>
      <c r="C817" s="38">
        <v>42636</v>
      </c>
      <c r="D817">
        <f t="shared" si="55"/>
        <v>3</v>
      </c>
      <c r="E817">
        <v>45</v>
      </c>
      <c r="F817">
        <v>73</v>
      </c>
      <c r="G817">
        <v>72</v>
      </c>
      <c r="H817">
        <v>102</v>
      </c>
      <c r="I817">
        <f t="shared" si="54"/>
        <v>292</v>
      </c>
      <c r="J817">
        <f t="shared" si="53"/>
        <v>11106</v>
      </c>
    </row>
    <row r="818" spans="1:10" x14ac:dyDescent="0.3">
      <c r="A818" s="80" t="str">
        <f t="shared" si="52"/>
        <v>Sep</v>
      </c>
      <c r="B818" t="s">
        <v>87</v>
      </c>
      <c r="C818" s="38">
        <v>42637</v>
      </c>
      <c r="D818">
        <f t="shared" si="55"/>
        <v>3</v>
      </c>
      <c r="E818">
        <v>139</v>
      </c>
      <c r="F818">
        <v>46</v>
      </c>
      <c r="G818">
        <v>116</v>
      </c>
      <c r="H818">
        <v>130</v>
      </c>
      <c r="I818">
        <f t="shared" si="54"/>
        <v>431</v>
      </c>
      <c r="J818">
        <f t="shared" si="53"/>
        <v>11106</v>
      </c>
    </row>
    <row r="819" spans="1:10" x14ac:dyDescent="0.3">
      <c r="A819" s="80" t="str">
        <f t="shared" si="52"/>
        <v>Sep</v>
      </c>
      <c r="B819" t="s">
        <v>87</v>
      </c>
      <c r="C819" s="38">
        <v>42638</v>
      </c>
      <c r="D819">
        <f t="shared" si="55"/>
        <v>3</v>
      </c>
      <c r="E819">
        <v>109</v>
      </c>
      <c r="F819">
        <v>63</v>
      </c>
      <c r="G819">
        <v>117</v>
      </c>
      <c r="H819">
        <v>43</v>
      </c>
      <c r="I819">
        <f t="shared" si="54"/>
        <v>332</v>
      </c>
      <c r="J819">
        <f t="shared" si="53"/>
        <v>11106</v>
      </c>
    </row>
    <row r="820" spans="1:10" x14ac:dyDescent="0.3">
      <c r="A820" s="80" t="str">
        <f t="shared" si="52"/>
        <v>Sep</v>
      </c>
      <c r="B820" t="s">
        <v>87</v>
      </c>
      <c r="C820" s="38">
        <v>42639</v>
      </c>
      <c r="D820">
        <f t="shared" si="55"/>
        <v>3</v>
      </c>
      <c r="E820">
        <v>145</v>
      </c>
      <c r="F820">
        <v>92</v>
      </c>
      <c r="G820">
        <v>143</v>
      </c>
      <c r="H820">
        <v>92</v>
      </c>
      <c r="I820">
        <f t="shared" si="54"/>
        <v>472</v>
      </c>
      <c r="J820">
        <f t="shared" si="53"/>
        <v>11106</v>
      </c>
    </row>
    <row r="821" spans="1:10" x14ac:dyDescent="0.3">
      <c r="A821" s="80" t="str">
        <f t="shared" si="52"/>
        <v>Sep</v>
      </c>
      <c r="B821" t="s">
        <v>87</v>
      </c>
      <c r="C821" s="38">
        <v>42640</v>
      </c>
      <c r="D821">
        <f t="shared" si="55"/>
        <v>3</v>
      </c>
      <c r="E821">
        <v>42</v>
      </c>
      <c r="F821">
        <v>91</v>
      </c>
      <c r="G821">
        <v>149</v>
      </c>
      <c r="H821">
        <v>88</v>
      </c>
      <c r="I821">
        <f t="shared" si="54"/>
        <v>370</v>
      </c>
      <c r="J821">
        <f t="shared" si="53"/>
        <v>11106</v>
      </c>
    </row>
    <row r="822" spans="1:10" x14ac:dyDescent="0.3">
      <c r="A822" s="80" t="str">
        <f t="shared" si="52"/>
        <v>Sep</v>
      </c>
      <c r="B822" t="s">
        <v>87</v>
      </c>
      <c r="C822" s="38">
        <v>42641</v>
      </c>
      <c r="D822">
        <f t="shared" si="55"/>
        <v>3</v>
      </c>
      <c r="E822">
        <v>68</v>
      </c>
      <c r="F822">
        <v>137</v>
      </c>
      <c r="G822">
        <v>118</v>
      </c>
      <c r="H822">
        <v>63</v>
      </c>
      <c r="I822">
        <f t="shared" si="54"/>
        <v>386</v>
      </c>
      <c r="J822">
        <f t="shared" si="53"/>
        <v>11106</v>
      </c>
    </row>
    <row r="823" spans="1:10" x14ac:dyDescent="0.3">
      <c r="A823" s="80" t="str">
        <f t="shared" si="52"/>
        <v>Sep</v>
      </c>
      <c r="B823" t="s">
        <v>87</v>
      </c>
      <c r="C823" s="38">
        <v>42642</v>
      </c>
      <c r="D823">
        <f t="shared" si="55"/>
        <v>3</v>
      </c>
      <c r="E823">
        <v>113</v>
      </c>
      <c r="F823">
        <v>124</v>
      </c>
      <c r="G823">
        <v>77</v>
      </c>
      <c r="H823">
        <v>63</v>
      </c>
      <c r="I823">
        <f t="shared" si="54"/>
        <v>377</v>
      </c>
      <c r="J823">
        <f t="shared" si="53"/>
        <v>11106</v>
      </c>
    </row>
    <row r="824" spans="1:10" x14ac:dyDescent="0.3">
      <c r="A824" s="80" t="str">
        <f t="shared" si="52"/>
        <v>Sep</v>
      </c>
      <c r="B824" t="s">
        <v>87</v>
      </c>
      <c r="C824" s="38">
        <v>42643</v>
      </c>
      <c r="D824">
        <f t="shared" si="55"/>
        <v>3</v>
      </c>
      <c r="E824">
        <v>88</v>
      </c>
      <c r="F824">
        <v>97</v>
      </c>
      <c r="G824">
        <v>150</v>
      </c>
      <c r="H824">
        <v>43</v>
      </c>
      <c r="I824">
        <f t="shared" si="54"/>
        <v>378</v>
      </c>
      <c r="J824">
        <f t="shared" si="53"/>
        <v>11106</v>
      </c>
    </row>
    <row r="825" spans="1:10" x14ac:dyDescent="0.3">
      <c r="A825" s="80" t="str">
        <f t="shared" si="52"/>
        <v>Oct</v>
      </c>
      <c r="B825" t="s">
        <v>87</v>
      </c>
      <c r="C825" s="38">
        <v>42644</v>
      </c>
      <c r="D825">
        <f t="shared" si="55"/>
        <v>4</v>
      </c>
      <c r="E825">
        <v>47</v>
      </c>
      <c r="F825">
        <v>78</v>
      </c>
      <c r="G825">
        <v>40</v>
      </c>
      <c r="H825">
        <v>143</v>
      </c>
      <c r="I825">
        <f t="shared" si="54"/>
        <v>308</v>
      </c>
      <c r="J825">
        <f t="shared" si="53"/>
        <v>11790</v>
      </c>
    </row>
    <row r="826" spans="1:10" x14ac:dyDescent="0.3">
      <c r="A826" s="80" t="str">
        <f t="shared" si="52"/>
        <v>Oct</v>
      </c>
      <c r="B826" t="s">
        <v>87</v>
      </c>
      <c r="C826" s="38">
        <v>42645</v>
      </c>
      <c r="D826">
        <f t="shared" si="55"/>
        <v>4</v>
      </c>
      <c r="E826">
        <v>106</v>
      </c>
      <c r="F826">
        <v>67</v>
      </c>
      <c r="G826">
        <v>73</v>
      </c>
      <c r="H826">
        <v>56</v>
      </c>
      <c r="I826">
        <f t="shared" si="54"/>
        <v>302</v>
      </c>
      <c r="J826">
        <f t="shared" si="53"/>
        <v>11790</v>
      </c>
    </row>
    <row r="827" spans="1:10" x14ac:dyDescent="0.3">
      <c r="A827" s="80" t="str">
        <f t="shared" si="52"/>
        <v>Oct</v>
      </c>
      <c r="B827" t="s">
        <v>87</v>
      </c>
      <c r="C827" s="38">
        <v>42646</v>
      </c>
      <c r="D827">
        <f t="shared" si="55"/>
        <v>4</v>
      </c>
      <c r="E827">
        <v>89</v>
      </c>
      <c r="F827">
        <v>51</v>
      </c>
      <c r="G827">
        <v>74</v>
      </c>
      <c r="H827">
        <v>88</v>
      </c>
      <c r="I827">
        <f t="shared" si="54"/>
        <v>302</v>
      </c>
      <c r="J827">
        <f t="shared" si="53"/>
        <v>11790</v>
      </c>
    </row>
    <row r="828" spans="1:10" x14ac:dyDescent="0.3">
      <c r="A828" s="80" t="str">
        <f t="shared" si="52"/>
        <v>Oct</v>
      </c>
      <c r="B828" t="s">
        <v>87</v>
      </c>
      <c r="C828" s="38">
        <v>42647</v>
      </c>
      <c r="D828">
        <f t="shared" si="55"/>
        <v>4</v>
      </c>
      <c r="E828">
        <v>114</v>
      </c>
      <c r="F828">
        <v>64</v>
      </c>
      <c r="G828">
        <v>90</v>
      </c>
      <c r="H828">
        <v>82</v>
      </c>
      <c r="I828">
        <f t="shared" si="54"/>
        <v>350</v>
      </c>
      <c r="J828">
        <f t="shared" si="53"/>
        <v>11790</v>
      </c>
    </row>
    <row r="829" spans="1:10" x14ac:dyDescent="0.3">
      <c r="A829" s="80" t="str">
        <f t="shared" si="52"/>
        <v>Oct</v>
      </c>
      <c r="B829" t="s">
        <v>87</v>
      </c>
      <c r="C829" s="38">
        <v>42648</v>
      </c>
      <c r="D829">
        <f t="shared" si="55"/>
        <v>4</v>
      </c>
      <c r="E829">
        <v>107</v>
      </c>
      <c r="F829">
        <v>105</v>
      </c>
      <c r="G829">
        <v>113</v>
      </c>
      <c r="H829">
        <v>95</v>
      </c>
      <c r="I829">
        <f t="shared" si="54"/>
        <v>420</v>
      </c>
      <c r="J829">
        <f t="shared" si="53"/>
        <v>11790</v>
      </c>
    </row>
    <row r="830" spans="1:10" x14ac:dyDescent="0.3">
      <c r="A830" s="80" t="str">
        <f t="shared" si="52"/>
        <v>Oct</v>
      </c>
      <c r="B830" t="s">
        <v>87</v>
      </c>
      <c r="C830" s="38">
        <v>42649</v>
      </c>
      <c r="D830">
        <f t="shared" si="55"/>
        <v>4</v>
      </c>
      <c r="E830">
        <v>90</v>
      </c>
      <c r="F830">
        <v>57</v>
      </c>
      <c r="G830">
        <v>112</v>
      </c>
      <c r="H830">
        <v>128</v>
      </c>
      <c r="I830">
        <f t="shared" si="54"/>
        <v>387</v>
      </c>
      <c r="J830">
        <f t="shared" si="53"/>
        <v>11790</v>
      </c>
    </row>
    <row r="831" spans="1:10" x14ac:dyDescent="0.3">
      <c r="A831" s="80" t="str">
        <f t="shared" si="52"/>
        <v>Oct</v>
      </c>
      <c r="B831" t="s">
        <v>87</v>
      </c>
      <c r="C831" s="38">
        <v>42650</v>
      </c>
      <c r="D831">
        <f t="shared" si="55"/>
        <v>4</v>
      </c>
      <c r="E831">
        <v>48</v>
      </c>
      <c r="F831">
        <v>149</v>
      </c>
      <c r="G831">
        <v>99</v>
      </c>
      <c r="H831">
        <v>114</v>
      </c>
      <c r="I831">
        <f t="shared" si="54"/>
        <v>410</v>
      </c>
      <c r="J831">
        <f t="shared" si="53"/>
        <v>11790</v>
      </c>
    </row>
    <row r="832" spans="1:10" x14ac:dyDescent="0.3">
      <c r="A832" s="80" t="str">
        <f t="shared" si="52"/>
        <v>Oct</v>
      </c>
      <c r="B832" t="s">
        <v>87</v>
      </c>
      <c r="C832" s="38">
        <v>42651</v>
      </c>
      <c r="D832">
        <f t="shared" si="55"/>
        <v>4</v>
      </c>
      <c r="E832">
        <v>144</v>
      </c>
      <c r="F832">
        <v>114</v>
      </c>
      <c r="G832">
        <v>147</v>
      </c>
      <c r="H832">
        <v>129</v>
      </c>
      <c r="I832">
        <f t="shared" si="54"/>
        <v>534</v>
      </c>
      <c r="J832">
        <f t="shared" si="53"/>
        <v>11790</v>
      </c>
    </row>
    <row r="833" spans="1:10" x14ac:dyDescent="0.3">
      <c r="A833" s="80" t="str">
        <f t="shared" si="52"/>
        <v>Oct</v>
      </c>
      <c r="B833" t="s">
        <v>87</v>
      </c>
      <c r="C833" s="38">
        <v>42652</v>
      </c>
      <c r="D833">
        <f t="shared" si="55"/>
        <v>4</v>
      </c>
      <c r="E833">
        <v>123</v>
      </c>
      <c r="F833">
        <v>141</v>
      </c>
      <c r="G833">
        <v>141</v>
      </c>
      <c r="H833">
        <v>145</v>
      </c>
      <c r="I833">
        <f t="shared" si="54"/>
        <v>550</v>
      </c>
      <c r="J833">
        <f t="shared" si="53"/>
        <v>11790</v>
      </c>
    </row>
    <row r="834" spans="1:10" x14ac:dyDescent="0.3">
      <c r="A834" s="80" t="str">
        <f t="shared" si="52"/>
        <v>Oct</v>
      </c>
      <c r="B834" t="s">
        <v>87</v>
      </c>
      <c r="C834" s="38">
        <v>42653</v>
      </c>
      <c r="D834">
        <f t="shared" si="55"/>
        <v>4</v>
      </c>
      <c r="E834">
        <v>89</v>
      </c>
      <c r="F834">
        <v>45</v>
      </c>
      <c r="G834">
        <v>63</v>
      </c>
      <c r="H834">
        <v>88</v>
      </c>
      <c r="I834">
        <f t="shared" si="54"/>
        <v>285</v>
      </c>
      <c r="J834">
        <f t="shared" si="53"/>
        <v>11790</v>
      </c>
    </row>
    <row r="835" spans="1:10" x14ac:dyDescent="0.3">
      <c r="A835" s="80" t="str">
        <f t="shared" ref="A835:A898" si="56">TEXT(C835,"mmm")</f>
        <v>Oct</v>
      </c>
      <c r="B835" t="s">
        <v>87</v>
      </c>
      <c r="C835" s="38">
        <v>42654</v>
      </c>
      <c r="D835">
        <f t="shared" si="55"/>
        <v>4</v>
      </c>
      <c r="E835">
        <v>84</v>
      </c>
      <c r="F835">
        <v>124</v>
      </c>
      <c r="G835">
        <v>72</v>
      </c>
      <c r="H835">
        <v>54</v>
      </c>
      <c r="I835">
        <f t="shared" si="54"/>
        <v>334</v>
      </c>
      <c r="J835">
        <f t="shared" ref="J835:J898" si="57">SUMIFS($I$3:$I$1462,$B$3:$B$1462,B835,$D$3:$D$1462,D835)</f>
        <v>11790</v>
      </c>
    </row>
    <row r="836" spans="1:10" x14ac:dyDescent="0.3">
      <c r="A836" s="80" t="str">
        <f t="shared" si="56"/>
        <v>Oct</v>
      </c>
      <c r="B836" t="s">
        <v>87</v>
      </c>
      <c r="C836" s="38">
        <v>42655</v>
      </c>
      <c r="D836">
        <f t="shared" si="55"/>
        <v>4</v>
      </c>
      <c r="E836">
        <v>88</v>
      </c>
      <c r="F836">
        <v>46</v>
      </c>
      <c r="G836">
        <v>144</v>
      </c>
      <c r="H836">
        <v>91</v>
      </c>
      <c r="I836">
        <f t="shared" si="54"/>
        <v>369</v>
      </c>
      <c r="J836">
        <f t="shared" si="57"/>
        <v>11790</v>
      </c>
    </row>
    <row r="837" spans="1:10" x14ac:dyDescent="0.3">
      <c r="A837" s="80" t="str">
        <f t="shared" si="56"/>
        <v>Oct</v>
      </c>
      <c r="B837" t="s">
        <v>87</v>
      </c>
      <c r="C837" s="38">
        <v>42656</v>
      </c>
      <c r="D837">
        <f t="shared" si="55"/>
        <v>4</v>
      </c>
      <c r="E837">
        <v>111</v>
      </c>
      <c r="F837">
        <v>82</v>
      </c>
      <c r="G837">
        <v>100</v>
      </c>
      <c r="H837">
        <v>137</v>
      </c>
      <c r="I837">
        <f t="shared" si="54"/>
        <v>430</v>
      </c>
      <c r="J837">
        <f t="shared" si="57"/>
        <v>11790</v>
      </c>
    </row>
    <row r="838" spans="1:10" x14ac:dyDescent="0.3">
      <c r="A838" s="80" t="str">
        <f t="shared" si="56"/>
        <v>Oct</v>
      </c>
      <c r="B838" t="s">
        <v>87</v>
      </c>
      <c r="C838" s="38">
        <v>42657</v>
      </c>
      <c r="D838">
        <f t="shared" si="55"/>
        <v>4</v>
      </c>
      <c r="E838">
        <v>98</v>
      </c>
      <c r="F838">
        <v>129</v>
      </c>
      <c r="G838">
        <v>91</v>
      </c>
      <c r="H838">
        <v>73</v>
      </c>
      <c r="I838">
        <f t="shared" si="54"/>
        <v>391</v>
      </c>
      <c r="J838">
        <f t="shared" si="57"/>
        <v>11790</v>
      </c>
    </row>
    <row r="839" spans="1:10" x14ac:dyDescent="0.3">
      <c r="A839" s="80" t="str">
        <f t="shared" si="56"/>
        <v>Oct</v>
      </c>
      <c r="B839" t="s">
        <v>87</v>
      </c>
      <c r="C839" s="38">
        <v>42658</v>
      </c>
      <c r="D839">
        <f t="shared" si="55"/>
        <v>4</v>
      </c>
      <c r="E839">
        <v>44</v>
      </c>
      <c r="F839">
        <v>57</v>
      </c>
      <c r="G839">
        <v>111</v>
      </c>
      <c r="H839">
        <v>79</v>
      </c>
      <c r="I839">
        <f t="shared" si="54"/>
        <v>291</v>
      </c>
      <c r="J839">
        <f t="shared" si="57"/>
        <v>11790</v>
      </c>
    </row>
    <row r="840" spans="1:10" x14ac:dyDescent="0.3">
      <c r="A840" s="80" t="str">
        <f t="shared" si="56"/>
        <v>Oct</v>
      </c>
      <c r="B840" t="s">
        <v>87</v>
      </c>
      <c r="C840" s="38">
        <v>42659</v>
      </c>
      <c r="D840">
        <f t="shared" si="55"/>
        <v>4</v>
      </c>
      <c r="E840">
        <v>68</v>
      </c>
      <c r="F840">
        <v>59</v>
      </c>
      <c r="G840">
        <v>46</v>
      </c>
      <c r="H840">
        <v>71</v>
      </c>
      <c r="I840">
        <f t="shared" si="54"/>
        <v>244</v>
      </c>
      <c r="J840">
        <f t="shared" si="57"/>
        <v>11790</v>
      </c>
    </row>
    <row r="841" spans="1:10" x14ac:dyDescent="0.3">
      <c r="A841" s="80" t="str">
        <f t="shared" si="56"/>
        <v>Oct</v>
      </c>
      <c r="B841" t="s">
        <v>87</v>
      </c>
      <c r="C841" s="38">
        <v>42660</v>
      </c>
      <c r="D841">
        <f t="shared" si="55"/>
        <v>4</v>
      </c>
      <c r="E841">
        <v>97</v>
      </c>
      <c r="F841">
        <v>65</v>
      </c>
      <c r="G841">
        <v>108</v>
      </c>
      <c r="H841">
        <v>51</v>
      </c>
      <c r="I841">
        <f t="shared" si="54"/>
        <v>321</v>
      </c>
      <c r="J841">
        <f t="shared" si="57"/>
        <v>11790</v>
      </c>
    </row>
    <row r="842" spans="1:10" x14ac:dyDescent="0.3">
      <c r="A842" s="80" t="str">
        <f t="shared" si="56"/>
        <v>Oct</v>
      </c>
      <c r="B842" t="s">
        <v>87</v>
      </c>
      <c r="C842" s="38">
        <v>42661</v>
      </c>
      <c r="D842">
        <f t="shared" si="55"/>
        <v>4</v>
      </c>
      <c r="E842">
        <v>121</v>
      </c>
      <c r="F842">
        <v>136</v>
      </c>
      <c r="G842">
        <v>67</v>
      </c>
      <c r="H842">
        <v>46</v>
      </c>
      <c r="I842">
        <f t="shared" si="54"/>
        <v>370</v>
      </c>
      <c r="J842">
        <f t="shared" si="57"/>
        <v>11790</v>
      </c>
    </row>
    <row r="843" spans="1:10" x14ac:dyDescent="0.3">
      <c r="A843" s="80" t="str">
        <f t="shared" si="56"/>
        <v>Oct</v>
      </c>
      <c r="B843" t="s">
        <v>87</v>
      </c>
      <c r="C843" s="38">
        <v>42662</v>
      </c>
      <c r="D843">
        <f t="shared" si="55"/>
        <v>4</v>
      </c>
      <c r="E843">
        <v>41</v>
      </c>
      <c r="F843">
        <v>148</v>
      </c>
      <c r="G843">
        <v>102</v>
      </c>
      <c r="H843">
        <v>141</v>
      </c>
      <c r="I843">
        <f t="shared" si="54"/>
        <v>432</v>
      </c>
      <c r="J843">
        <f t="shared" si="57"/>
        <v>11790</v>
      </c>
    </row>
    <row r="844" spans="1:10" x14ac:dyDescent="0.3">
      <c r="A844" s="80" t="str">
        <f t="shared" si="56"/>
        <v>Oct</v>
      </c>
      <c r="B844" t="s">
        <v>87</v>
      </c>
      <c r="C844" s="38">
        <v>42663</v>
      </c>
      <c r="D844">
        <f t="shared" si="55"/>
        <v>4</v>
      </c>
      <c r="E844">
        <v>150</v>
      </c>
      <c r="F844">
        <v>118</v>
      </c>
      <c r="G844">
        <v>125</v>
      </c>
      <c r="H844">
        <v>147</v>
      </c>
      <c r="I844">
        <f t="shared" si="54"/>
        <v>540</v>
      </c>
      <c r="J844">
        <f t="shared" si="57"/>
        <v>11790</v>
      </c>
    </row>
    <row r="845" spans="1:10" x14ac:dyDescent="0.3">
      <c r="A845" s="80" t="str">
        <f t="shared" si="56"/>
        <v>Oct</v>
      </c>
      <c r="B845" t="s">
        <v>87</v>
      </c>
      <c r="C845" s="38">
        <v>42664</v>
      </c>
      <c r="D845">
        <f t="shared" si="55"/>
        <v>4</v>
      </c>
      <c r="E845">
        <v>141</v>
      </c>
      <c r="F845">
        <v>111</v>
      </c>
      <c r="G845">
        <v>132</v>
      </c>
      <c r="H845">
        <v>64</v>
      </c>
      <c r="I845">
        <f t="shared" si="54"/>
        <v>448</v>
      </c>
      <c r="J845">
        <f t="shared" si="57"/>
        <v>11790</v>
      </c>
    </row>
    <row r="846" spans="1:10" x14ac:dyDescent="0.3">
      <c r="A846" s="80" t="str">
        <f t="shared" si="56"/>
        <v>Oct</v>
      </c>
      <c r="B846" t="s">
        <v>87</v>
      </c>
      <c r="C846" s="38">
        <v>42665</v>
      </c>
      <c r="D846">
        <f t="shared" si="55"/>
        <v>4</v>
      </c>
      <c r="E846">
        <v>53</v>
      </c>
      <c r="F846">
        <v>146</v>
      </c>
      <c r="G846">
        <v>132</v>
      </c>
      <c r="H846">
        <v>71</v>
      </c>
      <c r="I846">
        <f t="shared" si="54"/>
        <v>402</v>
      </c>
      <c r="J846">
        <f t="shared" si="57"/>
        <v>11790</v>
      </c>
    </row>
    <row r="847" spans="1:10" x14ac:dyDescent="0.3">
      <c r="A847" s="80" t="str">
        <f t="shared" si="56"/>
        <v>Oct</v>
      </c>
      <c r="B847" t="s">
        <v>87</v>
      </c>
      <c r="C847" s="38">
        <v>42666</v>
      </c>
      <c r="D847">
        <f t="shared" si="55"/>
        <v>4</v>
      </c>
      <c r="E847">
        <v>121</v>
      </c>
      <c r="F847">
        <v>62</v>
      </c>
      <c r="G847">
        <v>80</v>
      </c>
      <c r="H847">
        <v>99</v>
      </c>
      <c r="I847">
        <f t="shared" si="54"/>
        <v>362</v>
      </c>
      <c r="J847">
        <f t="shared" si="57"/>
        <v>11790</v>
      </c>
    </row>
    <row r="848" spans="1:10" x14ac:dyDescent="0.3">
      <c r="A848" s="80" t="str">
        <f t="shared" si="56"/>
        <v>Oct</v>
      </c>
      <c r="B848" t="s">
        <v>87</v>
      </c>
      <c r="C848" s="38">
        <v>42667</v>
      </c>
      <c r="D848">
        <f t="shared" si="55"/>
        <v>4</v>
      </c>
      <c r="E848">
        <v>68</v>
      </c>
      <c r="F848">
        <v>86</v>
      </c>
      <c r="G848">
        <v>109</v>
      </c>
      <c r="H848">
        <v>68</v>
      </c>
      <c r="I848">
        <f t="shared" si="54"/>
        <v>331</v>
      </c>
      <c r="J848">
        <f t="shared" si="57"/>
        <v>11790</v>
      </c>
    </row>
    <row r="849" spans="1:10" x14ac:dyDescent="0.3">
      <c r="A849" s="80" t="str">
        <f t="shared" si="56"/>
        <v>Oct</v>
      </c>
      <c r="B849" t="s">
        <v>87</v>
      </c>
      <c r="C849" s="38">
        <v>42668</v>
      </c>
      <c r="D849">
        <f t="shared" si="55"/>
        <v>4</v>
      </c>
      <c r="E849">
        <v>68</v>
      </c>
      <c r="F849">
        <v>125</v>
      </c>
      <c r="G849">
        <v>77</v>
      </c>
      <c r="H849">
        <v>128</v>
      </c>
      <c r="I849">
        <f t="shared" si="54"/>
        <v>398</v>
      </c>
      <c r="J849">
        <f t="shared" si="57"/>
        <v>11790</v>
      </c>
    </row>
    <row r="850" spans="1:10" x14ac:dyDescent="0.3">
      <c r="A850" s="80" t="str">
        <f t="shared" si="56"/>
        <v>Oct</v>
      </c>
      <c r="B850" t="s">
        <v>87</v>
      </c>
      <c r="C850" s="38">
        <v>42669</v>
      </c>
      <c r="D850">
        <f t="shared" si="55"/>
        <v>4</v>
      </c>
      <c r="E850">
        <v>53</v>
      </c>
      <c r="F850">
        <v>61</v>
      </c>
      <c r="G850">
        <v>100</v>
      </c>
      <c r="H850">
        <v>41</v>
      </c>
      <c r="I850">
        <f t="shared" si="54"/>
        <v>255</v>
      </c>
      <c r="J850">
        <f t="shared" si="57"/>
        <v>11790</v>
      </c>
    </row>
    <row r="851" spans="1:10" x14ac:dyDescent="0.3">
      <c r="A851" s="80" t="str">
        <f t="shared" si="56"/>
        <v>Oct</v>
      </c>
      <c r="B851" t="s">
        <v>87</v>
      </c>
      <c r="C851" s="38">
        <v>42670</v>
      </c>
      <c r="D851">
        <f t="shared" si="55"/>
        <v>4</v>
      </c>
      <c r="E851">
        <v>150</v>
      </c>
      <c r="F851">
        <v>79</v>
      </c>
      <c r="G851">
        <v>71</v>
      </c>
      <c r="H851">
        <v>49</v>
      </c>
      <c r="I851">
        <f t="shared" si="54"/>
        <v>349</v>
      </c>
      <c r="J851">
        <f t="shared" si="57"/>
        <v>11790</v>
      </c>
    </row>
    <row r="852" spans="1:10" x14ac:dyDescent="0.3">
      <c r="A852" s="80" t="str">
        <f t="shared" si="56"/>
        <v>Oct</v>
      </c>
      <c r="B852" t="s">
        <v>87</v>
      </c>
      <c r="C852" s="38">
        <v>42671</v>
      </c>
      <c r="D852">
        <f t="shared" si="55"/>
        <v>4</v>
      </c>
      <c r="E852">
        <v>133</v>
      </c>
      <c r="F852">
        <v>141</v>
      </c>
      <c r="G852">
        <v>127</v>
      </c>
      <c r="H852">
        <v>115</v>
      </c>
      <c r="I852">
        <f t="shared" si="54"/>
        <v>516</v>
      </c>
      <c r="J852">
        <f t="shared" si="57"/>
        <v>11790</v>
      </c>
    </row>
    <row r="853" spans="1:10" x14ac:dyDescent="0.3">
      <c r="A853" s="80" t="str">
        <f t="shared" si="56"/>
        <v>Oct</v>
      </c>
      <c r="B853" t="s">
        <v>87</v>
      </c>
      <c r="C853" s="38">
        <v>42672</v>
      </c>
      <c r="D853">
        <f t="shared" si="55"/>
        <v>4</v>
      </c>
      <c r="E853">
        <v>64</v>
      </c>
      <c r="F853">
        <v>74</v>
      </c>
      <c r="G853">
        <v>114</v>
      </c>
      <c r="H853">
        <v>133</v>
      </c>
      <c r="I853">
        <f t="shared" si="54"/>
        <v>385</v>
      </c>
      <c r="J853">
        <f t="shared" si="57"/>
        <v>11790</v>
      </c>
    </row>
    <row r="854" spans="1:10" x14ac:dyDescent="0.3">
      <c r="A854" s="80" t="str">
        <f t="shared" si="56"/>
        <v>Oct</v>
      </c>
      <c r="B854" t="s">
        <v>87</v>
      </c>
      <c r="C854" s="38">
        <v>42673</v>
      </c>
      <c r="D854">
        <f t="shared" si="55"/>
        <v>4</v>
      </c>
      <c r="E854">
        <v>104</v>
      </c>
      <c r="F854">
        <v>119</v>
      </c>
      <c r="G854">
        <v>57</v>
      </c>
      <c r="H854">
        <v>149</v>
      </c>
      <c r="I854">
        <f t="shared" ref="I854:I917" si="58">SUM(E854:H854)</f>
        <v>429</v>
      </c>
      <c r="J854">
        <f t="shared" si="57"/>
        <v>11790</v>
      </c>
    </row>
    <row r="855" spans="1:10" x14ac:dyDescent="0.3">
      <c r="A855" s="80" t="str">
        <f t="shared" si="56"/>
        <v>Oct</v>
      </c>
      <c r="B855" t="s">
        <v>87</v>
      </c>
      <c r="C855" s="38">
        <v>42674</v>
      </c>
      <c r="D855">
        <f t="shared" si="55"/>
        <v>4</v>
      </c>
      <c r="E855">
        <v>56</v>
      </c>
      <c r="F855">
        <v>85</v>
      </c>
      <c r="G855">
        <v>59</v>
      </c>
      <c r="H855">
        <v>145</v>
      </c>
      <c r="I855">
        <f t="shared" si="58"/>
        <v>345</v>
      </c>
      <c r="J855">
        <f t="shared" si="57"/>
        <v>11790</v>
      </c>
    </row>
    <row r="856" spans="1:10" x14ac:dyDescent="0.3">
      <c r="A856" s="80" t="str">
        <f t="shared" si="56"/>
        <v>Nov</v>
      </c>
      <c r="B856" t="s">
        <v>87</v>
      </c>
      <c r="C856" s="38">
        <v>42675</v>
      </c>
      <c r="D856">
        <f t="shared" si="55"/>
        <v>5</v>
      </c>
      <c r="E856">
        <v>56</v>
      </c>
      <c r="F856">
        <v>42</v>
      </c>
      <c r="G856">
        <v>56</v>
      </c>
      <c r="H856">
        <v>101</v>
      </c>
      <c r="I856">
        <f t="shared" si="58"/>
        <v>255</v>
      </c>
      <c r="J856">
        <f t="shared" si="57"/>
        <v>11782</v>
      </c>
    </row>
    <row r="857" spans="1:10" x14ac:dyDescent="0.3">
      <c r="A857" s="80" t="str">
        <f t="shared" si="56"/>
        <v>Nov</v>
      </c>
      <c r="B857" t="s">
        <v>87</v>
      </c>
      <c r="C857" s="38">
        <v>42676</v>
      </c>
      <c r="D857">
        <f t="shared" si="55"/>
        <v>5</v>
      </c>
      <c r="E857">
        <v>107</v>
      </c>
      <c r="F857">
        <v>83</v>
      </c>
      <c r="G857">
        <v>127</v>
      </c>
      <c r="H857">
        <v>144</v>
      </c>
      <c r="I857">
        <f t="shared" si="58"/>
        <v>461</v>
      </c>
      <c r="J857">
        <f t="shared" si="57"/>
        <v>11782</v>
      </c>
    </row>
    <row r="858" spans="1:10" x14ac:dyDescent="0.3">
      <c r="A858" s="80" t="str">
        <f t="shared" si="56"/>
        <v>Nov</v>
      </c>
      <c r="B858" t="s">
        <v>87</v>
      </c>
      <c r="C858" s="38">
        <v>42677</v>
      </c>
      <c r="D858">
        <f t="shared" si="55"/>
        <v>5</v>
      </c>
      <c r="E858">
        <v>86</v>
      </c>
      <c r="F858">
        <v>105</v>
      </c>
      <c r="G858">
        <v>95</v>
      </c>
      <c r="H858">
        <v>58</v>
      </c>
      <c r="I858">
        <f t="shared" si="58"/>
        <v>344</v>
      </c>
      <c r="J858">
        <f t="shared" si="57"/>
        <v>11782</v>
      </c>
    </row>
    <row r="859" spans="1:10" x14ac:dyDescent="0.3">
      <c r="A859" s="80" t="str">
        <f t="shared" si="56"/>
        <v>Nov</v>
      </c>
      <c r="B859" t="s">
        <v>87</v>
      </c>
      <c r="C859" s="38">
        <v>42678</v>
      </c>
      <c r="D859">
        <f t="shared" si="55"/>
        <v>5</v>
      </c>
      <c r="E859">
        <v>98</v>
      </c>
      <c r="F859">
        <v>79</v>
      </c>
      <c r="G859">
        <v>104</v>
      </c>
      <c r="H859">
        <v>70</v>
      </c>
      <c r="I859">
        <f t="shared" si="58"/>
        <v>351</v>
      </c>
      <c r="J859">
        <f t="shared" si="57"/>
        <v>11782</v>
      </c>
    </row>
    <row r="860" spans="1:10" x14ac:dyDescent="0.3">
      <c r="A860" s="80" t="str">
        <f t="shared" si="56"/>
        <v>Nov</v>
      </c>
      <c r="B860" t="s">
        <v>87</v>
      </c>
      <c r="C860" s="38">
        <v>42679</v>
      </c>
      <c r="D860">
        <f t="shared" si="55"/>
        <v>5</v>
      </c>
      <c r="E860">
        <v>149</v>
      </c>
      <c r="F860">
        <v>54</v>
      </c>
      <c r="G860">
        <v>66</v>
      </c>
      <c r="H860">
        <v>141</v>
      </c>
      <c r="I860">
        <f t="shared" si="58"/>
        <v>410</v>
      </c>
      <c r="J860">
        <f t="shared" si="57"/>
        <v>11782</v>
      </c>
    </row>
    <row r="861" spans="1:10" x14ac:dyDescent="0.3">
      <c r="A861" s="80" t="str">
        <f t="shared" si="56"/>
        <v>Nov</v>
      </c>
      <c r="B861" t="s">
        <v>87</v>
      </c>
      <c r="C861" s="38">
        <v>42680</v>
      </c>
      <c r="D861">
        <f t="shared" si="55"/>
        <v>5</v>
      </c>
      <c r="E861">
        <v>60</v>
      </c>
      <c r="F861">
        <v>107</v>
      </c>
      <c r="G861">
        <v>58</v>
      </c>
      <c r="H861">
        <v>139</v>
      </c>
      <c r="I861">
        <f t="shared" si="58"/>
        <v>364</v>
      </c>
      <c r="J861">
        <f t="shared" si="57"/>
        <v>11782</v>
      </c>
    </row>
    <row r="862" spans="1:10" x14ac:dyDescent="0.3">
      <c r="A862" s="80" t="str">
        <f t="shared" si="56"/>
        <v>Nov</v>
      </c>
      <c r="B862" t="s">
        <v>87</v>
      </c>
      <c r="C862" s="38">
        <v>42681</v>
      </c>
      <c r="D862">
        <f t="shared" si="55"/>
        <v>5</v>
      </c>
      <c r="E862">
        <v>69</v>
      </c>
      <c r="F862">
        <v>86</v>
      </c>
      <c r="G862">
        <v>53</v>
      </c>
      <c r="H862">
        <v>58</v>
      </c>
      <c r="I862">
        <f t="shared" si="58"/>
        <v>266</v>
      </c>
      <c r="J862">
        <f t="shared" si="57"/>
        <v>11782</v>
      </c>
    </row>
    <row r="863" spans="1:10" x14ac:dyDescent="0.3">
      <c r="A863" s="80" t="str">
        <f t="shared" si="56"/>
        <v>Nov</v>
      </c>
      <c r="B863" t="s">
        <v>87</v>
      </c>
      <c r="C863" s="38">
        <v>42682</v>
      </c>
      <c r="D863">
        <f t="shared" si="55"/>
        <v>5</v>
      </c>
      <c r="E863">
        <v>100</v>
      </c>
      <c r="F863">
        <v>114</v>
      </c>
      <c r="G863">
        <v>138</v>
      </c>
      <c r="H863">
        <v>67</v>
      </c>
      <c r="I863">
        <f t="shared" si="58"/>
        <v>419</v>
      </c>
      <c r="J863">
        <f t="shared" si="57"/>
        <v>11782</v>
      </c>
    </row>
    <row r="864" spans="1:10" x14ac:dyDescent="0.3">
      <c r="A864" s="80" t="str">
        <f t="shared" si="56"/>
        <v>Nov</v>
      </c>
      <c r="B864" t="s">
        <v>87</v>
      </c>
      <c r="C864" s="38">
        <v>42683</v>
      </c>
      <c r="D864">
        <f t="shared" si="55"/>
        <v>5</v>
      </c>
      <c r="E864">
        <v>128</v>
      </c>
      <c r="F864">
        <v>82</v>
      </c>
      <c r="G864">
        <v>111</v>
      </c>
      <c r="H864">
        <v>44</v>
      </c>
      <c r="I864">
        <f t="shared" si="58"/>
        <v>365</v>
      </c>
      <c r="J864">
        <f t="shared" si="57"/>
        <v>11782</v>
      </c>
    </row>
    <row r="865" spans="1:10" x14ac:dyDescent="0.3">
      <c r="A865" s="80" t="str">
        <f t="shared" si="56"/>
        <v>Nov</v>
      </c>
      <c r="B865" t="s">
        <v>87</v>
      </c>
      <c r="C865" s="38">
        <v>42684</v>
      </c>
      <c r="D865">
        <f t="shared" si="55"/>
        <v>5</v>
      </c>
      <c r="E865">
        <v>129</v>
      </c>
      <c r="F865">
        <v>131</v>
      </c>
      <c r="G865">
        <v>92</v>
      </c>
      <c r="H865">
        <v>83</v>
      </c>
      <c r="I865">
        <f t="shared" si="58"/>
        <v>435</v>
      </c>
      <c r="J865">
        <f t="shared" si="57"/>
        <v>11782</v>
      </c>
    </row>
    <row r="866" spans="1:10" x14ac:dyDescent="0.3">
      <c r="A866" s="80" t="str">
        <f t="shared" si="56"/>
        <v>Nov</v>
      </c>
      <c r="B866" t="s">
        <v>87</v>
      </c>
      <c r="C866" s="38">
        <v>42685</v>
      </c>
      <c r="D866">
        <f t="shared" si="55"/>
        <v>5</v>
      </c>
      <c r="E866">
        <v>122</v>
      </c>
      <c r="F866">
        <v>56</v>
      </c>
      <c r="G866">
        <v>71</v>
      </c>
      <c r="H866">
        <v>144</v>
      </c>
      <c r="I866">
        <f t="shared" si="58"/>
        <v>393</v>
      </c>
      <c r="J866">
        <f t="shared" si="57"/>
        <v>11782</v>
      </c>
    </row>
    <row r="867" spans="1:10" x14ac:dyDescent="0.3">
      <c r="A867" s="80" t="str">
        <f t="shared" si="56"/>
        <v>Nov</v>
      </c>
      <c r="B867" t="s">
        <v>87</v>
      </c>
      <c r="C867" s="38">
        <v>42686</v>
      </c>
      <c r="D867">
        <f t="shared" si="55"/>
        <v>5</v>
      </c>
      <c r="E867">
        <v>141</v>
      </c>
      <c r="F867">
        <v>98</v>
      </c>
      <c r="G867">
        <v>91</v>
      </c>
      <c r="H867">
        <v>61</v>
      </c>
      <c r="I867">
        <f t="shared" si="58"/>
        <v>391</v>
      </c>
      <c r="J867">
        <f t="shared" si="57"/>
        <v>11782</v>
      </c>
    </row>
    <row r="868" spans="1:10" x14ac:dyDescent="0.3">
      <c r="A868" s="80" t="str">
        <f t="shared" si="56"/>
        <v>Nov</v>
      </c>
      <c r="B868" t="s">
        <v>87</v>
      </c>
      <c r="C868" s="38">
        <v>42687</v>
      </c>
      <c r="D868">
        <f t="shared" si="55"/>
        <v>5</v>
      </c>
      <c r="E868">
        <v>53</v>
      </c>
      <c r="F868">
        <v>96</v>
      </c>
      <c r="G868">
        <v>113</v>
      </c>
      <c r="H868">
        <v>77</v>
      </c>
      <c r="I868">
        <f t="shared" si="58"/>
        <v>339</v>
      </c>
      <c r="J868">
        <f t="shared" si="57"/>
        <v>11782</v>
      </c>
    </row>
    <row r="869" spans="1:10" x14ac:dyDescent="0.3">
      <c r="A869" s="80" t="str">
        <f t="shared" si="56"/>
        <v>Nov</v>
      </c>
      <c r="B869" t="s">
        <v>87</v>
      </c>
      <c r="C869" s="38">
        <v>42688</v>
      </c>
      <c r="D869">
        <f t="shared" si="55"/>
        <v>5</v>
      </c>
      <c r="E869">
        <v>91</v>
      </c>
      <c r="F869">
        <v>131</v>
      </c>
      <c r="G869">
        <v>68</v>
      </c>
      <c r="H869">
        <v>144</v>
      </c>
      <c r="I869">
        <f t="shared" si="58"/>
        <v>434</v>
      </c>
      <c r="J869">
        <f t="shared" si="57"/>
        <v>11782</v>
      </c>
    </row>
    <row r="870" spans="1:10" x14ac:dyDescent="0.3">
      <c r="A870" s="80" t="str">
        <f t="shared" si="56"/>
        <v>Nov</v>
      </c>
      <c r="B870" t="s">
        <v>87</v>
      </c>
      <c r="C870" s="38">
        <v>42689</v>
      </c>
      <c r="D870">
        <f t="shared" si="55"/>
        <v>5</v>
      </c>
      <c r="E870">
        <v>60</v>
      </c>
      <c r="F870">
        <v>112</v>
      </c>
      <c r="G870">
        <v>123</v>
      </c>
      <c r="H870">
        <v>144</v>
      </c>
      <c r="I870">
        <f t="shared" si="58"/>
        <v>439</v>
      </c>
      <c r="J870">
        <f t="shared" si="57"/>
        <v>11782</v>
      </c>
    </row>
    <row r="871" spans="1:10" x14ac:dyDescent="0.3">
      <c r="A871" s="80" t="str">
        <f t="shared" si="56"/>
        <v>Nov</v>
      </c>
      <c r="B871" t="s">
        <v>87</v>
      </c>
      <c r="C871" s="38">
        <v>42690</v>
      </c>
      <c r="D871">
        <f t="shared" si="55"/>
        <v>5</v>
      </c>
      <c r="E871">
        <v>94</v>
      </c>
      <c r="F871">
        <v>85</v>
      </c>
      <c r="G871">
        <v>110</v>
      </c>
      <c r="H871">
        <v>132</v>
      </c>
      <c r="I871">
        <f t="shared" si="58"/>
        <v>421</v>
      </c>
      <c r="J871">
        <f t="shared" si="57"/>
        <v>11782</v>
      </c>
    </row>
    <row r="872" spans="1:10" x14ac:dyDescent="0.3">
      <c r="A872" s="80" t="str">
        <f t="shared" si="56"/>
        <v>Nov</v>
      </c>
      <c r="B872" t="s">
        <v>87</v>
      </c>
      <c r="C872" s="38">
        <v>42691</v>
      </c>
      <c r="D872">
        <f t="shared" ref="D872:D935" si="59">CHOOSE(MONTH(C872),7,8,9,10,11,12,1,2,3,4,5,6)</f>
        <v>5</v>
      </c>
      <c r="E872">
        <v>65</v>
      </c>
      <c r="F872">
        <v>102</v>
      </c>
      <c r="G872">
        <v>126</v>
      </c>
      <c r="H872">
        <v>147</v>
      </c>
      <c r="I872">
        <f t="shared" si="58"/>
        <v>440</v>
      </c>
      <c r="J872">
        <f t="shared" si="57"/>
        <v>11782</v>
      </c>
    </row>
    <row r="873" spans="1:10" x14ac:dyDescent="0.3">
      <c r="A873" s="80" t="str">
        <f t="shared" si="56"/>
        <v>Nov</v>
      </c>
      <c r="B873" t="s">
        <v>87</v>
      </c>
      <c r="C873" s="38">
        <v>42692</v>
      </c>
      <c r="D873">
        <f t="shared" si="59"/>
        <v>5</v>
      </c>
      <c r="E873">
        <v>86</v>
      </c>
      <c r="F873">
        <v>121</v>
      </c>
      <c r="G873">
        <v>128</v>
      </c>
      <c r="H873">
        <v>140</v>
      </c>
      <c r="I873">
        <f t="shared" si="58"/>
        <v>475</v>
      </c>
      <c r="J873">
        <f t="shared" si="57"/>
        <v>11782</v>
      </c>
    </row>
    <row r="874" spans="1:10" x14ac:dyDescent="0.3">
      <c r="A874" s="80" t="str">
        <f t="shared" si="56"/>
        <v>Nov</v>
      </c>
      <c r="B874" t="s">
        <v>87</v>
      </c>
      <c r="C874" s="38">
        <v>42693</v>
      </c>
      <c r="D874">
        <f t="shared" si="59"/>
        <v>5</v>
      </c>
      <c r="E874">
        <v>100</v>
      </c>
      <c r="F874">
        <v>69</v>
      </c>
      <c r="G874">
        <v>98</v>
      </c>
      <c r="H874">
        <v>129</v>
      </c>
      <c r="I874">
        <f t="shared" si="58"/>
        <v>396</v>
      </c>
      <c r="J874">
        <f t="shared" si="57"/>
        <v>11782</v>
      </c>
    </row>
    <row r="875" spans="1:10" x14ac:dyDescent="0.3">
      <c r="A875" s="80" t="str">
        <f t="shared" si="56"/>
        <v>Nov</v>
      </c>
      <c r="B875" t="s">
        <v>87</v>
      </c>
      <c r="C875" s="38">
        <v>42694</v>
      </c>
      <c r="D875">
        <f t="shared" si="59"/>
        <v>5</v>
      </c>
      <c r="E875">
        <v>109</v>
      </c>
      <c r="F875">
        <v>99</v>
      </c>
      <c r="G875">
        <v>91</v>
      </c>
      <c r="H875">
        <v>121</v>
      </c>
      <c r="I875">
        <f t="shared" si="58"/>
        <v>420</v>
      </c>
      <c r="J875">
        <f t="shared" si="57"/>
        <v>11782</v>
      </c>
    </row>
    <row r="876" spans="1:10" x14ac:dyDescent="0.3">
      <c r="A876" s="80" t="str">
        <f t="shared" si="56"/>
        <v>Nov</v>
      </c>
      <c r="B876" t="s">
        <v>87</v>
      </c>
      <c r="C876" s="38">
        <v>42695</v>
      </c>
      <c r="D876">
        <f t="shared" si="59"/>
        <v>5</v>
      </c>
      <c r="E876">
        <v>142</v>
      </c>
      <c r="F876">
        <v>127</v>
      </c>
      <c r="G876">
        <v>41</v>
      </c>
      <c r="H876">
        <v>147</v>
      </c>
      <c r="I876">
        <f t="shared" si="58"/>
        <v>457</v>
      </c>
      <c r="J876">
        <f t="shared" si="57"/>
        <v>11782</v>
      </c>
    </row>
    <row r="877" spans="1:10" x14ac:dyDescent="0.3">
      <c r="A877" s="80" t="str">
        <f t="shared" si="56"/>
        <v>Nov</v>
      </c>
      <c r="B877" t="s">
        <v>87</v>
      </c>
      <c r="C877" s="38">
        <v>42696</v>
      </c>
      <c r="D877">
        <f t="shared" si="59"/>
        <v>5</v>
      </c>
      <c r="E877">
        <v>142</v>
      </c>
      <c r="F877">
        <v>83</v>
      </c>
      <c r="G877">
        <v>136</v>
      </c>
      <c r="H877">
        <v>58</v>
      </c>
      <c r="I877">
        <f t="shared" si="58"/>
        <v>419</v>
      </c>
      <c r="J877">
        <f t="shared" si="57"/>
        <v>11782</v>
      </c>
    </row>
    <row r="878" spans="1:10" x14ac:dyDescent="0.3">
      <c r="A878" s="80" t="str">
        <f t="shared" si="56"/>
        <v>Nov</v>
      </c>
      <c r="B878" t="s">
        <v>87</v>
      </c>
      <c r="C878" s="38">
        <v>42697</v>
      </c>
      <c r="D878">
        <f t="shared" si="59"/>
        <v>5</v>
      </c>
      <c r="E878">
        <v>115</v>
      </c>
      <c r="F878">
        <v>112</v>
      </c>
      <c r="G878">
        <v>109</v>
      </c>
      <c r="H878">
        <v>80</v>
      </c>
      <c r="I878">
        <f t="shared" si="58"/>
        <v>416</v>
      </c>
      <c r="J878">
        <f t="shared" si="57"/>
        <v>11782</v>
      </c>
    </row>
    <row r="879" spans="1:10" x14ac:dyDescent="0.3">
      <c r="A879" s="80" t="str">
        <f t="shared" si="56"/>
        <v>Nov</v>
      </c>
      <c r="B879" t="s">
        <v>87</v>
      </c>
      <c r="C879" s="38">
        <v>42698</v>
      </c>
      <c r="D879">
        <f t="shared" si="59"/>
        <v>5</v>
      </c>
      <c r="E879">
        <v>127</v>
      </c>
      <c r="F879">
        <v>88</v>
      </c>
      <c r="G879">
        <v>79</v>
      </c>
      <c r="H879">
        <v>117</v>
      </c>
      <c r="I879">
        <f t="shared" si="58"/>
        <v>411</v>
      </c>
      <c r="J879">
        <f t="shared" si="57"/>
        <v>11782</v>
      </c>
    </row>
    <row r="880" spans="1:10" x14ac:dyDescent="0.3">
      <c r="A880" s="80" t="str">
        <f t="shared" si="56"/>
        <v>Nov</v>
      </c>
      <c r="B880" t="s">
        <v>87</v>
      </c>
      <c r="C880" s="38">
        <v>42699</v>
      </c>
      <c r="D880">
        <f t="shared" si="59"/>
        <v>5</v>
      </c>
      <c r="E880">
        <v>101</v>
      </c>
      <c r="F880">
        <v>69</v>
      </c>
      <c r="G880">
        <v>115</v>
      </c>
      <c r="H880">
        <v>144</v>
      </c>
      <c r="I880">
        <f t="shared" si="58"/>
        <v>429</v>
      </c>
      <c r="J880">
        <f t="shared" si="57"/>
        <v>11782</v>
      </c>
    </row>
    <row r="881" spans="1:10" x14ac:dyDescent="0.3">
      <c r="A881" s="80" t="str">
        <f t="shared" si="56"/>
        <v>Nov</v>
      </c>
      <c r="B881" t="s">
        <v>87</v>
      </c>
      <c r="C881" s="38">
        <v>42700</v>
      </c>
      <c r="D881">
        <f t="shared" si="59"/>
        <v>5</v>
      </c>
      <c r="E881">
        <v>105</v>
      </c>
      <c r="F881">
        <v>83</v>
      </c>
      <c r="G881">
        <v>72</v>
      </c>
      <c r="H881">
        <v>136</v>
      </c>
      <c r="I881">
        <f t="shared" si="58"/>
        <v>396</v>
      </c>
      <c r="J881">
        <f t="shared" si="57"/>
        <v>11782</v>
      </c>
    </row>
    <row r="882" spans="1:10" x14ac:dyDescent="0.3">
      <c r="A882" s="80" t="str">
        <f t="shared" si="56"/>
        <v>Nov</v>
      </c>
      <c r="B882" t="s">
        <v>87</v>
      </c>
      <c r="C882" s="38">
        <v>42701</v>
      </c>
      <c r="D882">
        <f t="shared" si="59"/>
        <v>5</v>
      </c>
      <c r="E882">
        <v>94</v>
      </c>
      <c r="F882">
        <v>98</v>
      </c>
      <c r="G882">
        <v>124</v>
      </c>
      <c r="H882">
        <v>43</v>
      </c>
      <c r="I882">
        <f t="shared" si="58"/>
        <v>359</v>
      </c>
      <c r="J882">
        <f t="shared" si="57"/>
        <v>11782</v>
      </c>
    </row>
    <row r="883" spans="1:10" x14ac:dyDescent="0.3">
      <c r="A883" s="80" t="str">
        <f t="shared" si="56"/>
        <v>Nov</v>
      </c>
      <c r="B883" t="s">
        <v>87</v>
      </c>
      <c r="C883" s="38">
        <v>42702</v>
      </c>
      <c r="D883">
        <f t="shared" si="59"/>
        <v>5</v>
      </c>
      <c r="E883">
        <v>50</v>
      </c>
      <c r="F883">
        <v>146</v>
      </c>
      <c r="G883">
        <v>78</v>
      </c>
      <c r="H883">
        <v>48</v>
      </c>
      <c r="I883">
        <f t="shared" si="58"/>
        <v>322</v>
      </c>
      <c r="J883">
        <f t="shared" si="57"/>
        <v>11782</v>
      </c>
    </row>
    <row r="884" spans="1:10" x14ac:dyDescent="0.3">
      <c r="A884" s="80" t="str">
        <f t="shared" si="56"/>
        <v>Nov</v>
      </c>
      <c r="B884" t="s">
        <v>87</v>
      </c>
      <c r="C884" s="38">
        <v>42703</v>
      </c>
      <c r="D884">
        <f t="shared" si="59"/>
        <v>5</v>
      </c>
      <c r="E884">
        <v>71</v>
      </c>
      <c r="F884">
        <v>141</v>
      </c>
      <c r="G884">
        <v>120</v>
      </c>
      <c r="H884">
        <v>54</v>
      </c>
      <c r="I884">
        <f t="shared" si="58"/>
        <v>386</v>
      </c>
      <c r="J884">
        <f t="shared" si="57"/>
        <v>11782</v>
      </c>
    </row>
    <row r="885" spans="1:10" x14ac:dyDescent="0.3">
      <c r="A885" s="80" t="str">
        <f t="shared" si="56"/>
        <v>Nov</v>
      </c>
      <c r="B885" t="s">
        <v>87</v>
      </c>
      <c r="C885" s="38">
        <v>42704</v>
      </c>
      <c r="D885">
        <f t="shared" si="59"/>
        <v>5</v>
      </c>
      <c r="E885">
        <v>54</v>
      </c>
      <c r="F885">
        <v>67</v>
      </c>
      <c r="G885">
        <v>107</v>
      </c>
      <c r="H885">
        <v>141</v>
      </c>
      <c r="I885">
        <f t="shared" si="58"/>
        <v>369</v>
      </c>
      <c r="J885">
        <f t="shared" si="57"/>
        <v>11782</v>
      </c>
    </row>
    <row r="886" spans="1:10" x14ac:dyDescent="0.3">
      <c r="A886" s="80" t="str">
        <f t="shared" si="56"/>
        <v>Dec</v>
      </c>
      <c r="B886" t="s">
        <v>87</v>
      </c>
      <c r="C886" s="38">
        <v>42705</v>
      </c>
      <c r="D886">
        <f t="shared" si="59"/>
        <v>6</v>
      </c>
      <c r="E886">
        <v>116</v>
      </c>
      <c r="F886">
        <v>129</v>
      </c>
      <c r="G886">
        <v>72</v>
      </c>
      <c r="H886">
        <v>86</v>
      </c>
      <c r="I886">
        <f t="shared" si="58"/>
        <v>403</v>
      </c>
      <c r="J886">
        <f t="shared" si="57"/>
        <v>12007</v>
      </c>
    </row>
    <row r="887" spans="1:10" x14ac:dyDescent="0.3">
      <c r="A887" s="80" t="str">
        <f t="shared" si="56"/>
        <v>Dec</v>
      </c>
      <c r="B887" t="s">
        <v>87</v>
      </c>
      <c r="C887" s="38">
        <v>42706</v>
      </c>
      <c r="D887">
        <f t="shared" si="59"/>
        <v>6</v>
      </c>
      <c r="E887">
        <v>53</v>
      </c>
      <c r="F887">
        <v>126</v>
      </c>
      <c r="G887">
        <v>101</v>
      </c>
      <c r="H887">
        <v>96</v>
      </c>
      <c r="I887">
        <f t="shared" si="58"/>
        <v>376</v>
      </c>
      <c r="J887">
        <f t="shared" si="57"/>
        <v>12007</v>
      </c>
    </row>
    <row r="888" spans="1:10" x14ac:dyDescent="0.3">
      <c r="A888" s="80" t="str">
        <f t="shared" si="56"/>
        <v>Dec</v>
      </c>
      <c r="B888" t="s">
        <v>87</v>
      </c>
      <c r="C888" s="38">
        <v>42707</v>
      </c>
      <c r="D888">
        <f t="shared" si="59"/>
        <v>6</v>
      </c>
      <c r="E888">
        <v>149</v>
      </c>
      <c r="F888">
        <v>80</v>
      </c>
      <c r="G888">
        <v>74</v>
      </c>
      <c r="H888">
        <v>80</v>
      </c>
      <c r="I888">
        <f t="shared" si="58"/>
        <v>383</v>
      </c>
      <c r="J888">
        <f t="shared" si="57"/>
        <v>12007</v>
      </c>
    </row>
    <row r="889" spans="1:10" x14ac:dyDescent="0.3">
      <c r="A889" s="80" t="str">
        <f t="shared" si="56"/>
        <v>Dec</v>
      </c>
      <c r="B889" t="s">
        <v>87</v>
      </c>
      <c r="C889" s="38">
        <v>42708</v>
      </c>
      <c r="D889">
        <f t="shared" si="59"/>
        <v>6</v>
      </c>
      <c r="E889">
        <v>136</v>
      </c>
      <c r="F889">
        <v>128</v>
      </c>
      <c r="G889">
        <v>97</v>
      </c>
      <c r="H889">
        <v>83</v>
      </c>
      <c r="I889">
        <f t="shared" si="58"/>
        <v>444</v>
      </c>
      <c r="J889">
        <f t="shared" si="57"/>
        <v>12007</v>
      </c>
    </row>
    <row r="890" spans="1:10" x14ac:dyDescent="0.3">
      <c r="A890" s="80" t="str">
        <f t="shared" si="56"/>
        <v>Dec</v>
      </c>
      <c r="B890" t="s">
        <v>87</v>
      </c>
      <c r="C890" s="38">
        <v>42709</v>
      </c>
      <c r="D890">
        <f t="shared" si="59"/>
        <v>6</v>
      </c>
      <c r="E890">
        <v>60</v>
      </c>
      <c r="F890">
        <v>75</v>
      </c>
      <c r="G890">
        <v>120</v>
      </c>
      <c r="H890">
        <v>113</v>
      </c>
      <c r="I890">
        <f t="shared" si="58"/>
        <v>368</v>
      </c>
      <c r="J890">
        <f t="shared" si="57"/>
        <v>12007</v>
      </c>
    </row>
    <row r="891" spans="1:10" x14ac:dyDescent="0.3">
      <c r="A891" s="80" t="str">
        <f t="shared" si="56"/>
        <v>Dec</v>
      </c>
      <c r="B891" t="s">
        <v>87</v>
      </c>
      <c r="C891" s="38">
        <v>42710</v>
      </c>
      <c r="D891">
        <f t="shared" si="59"/>
        <v>6</v>
      </c>
      <c r="E891">
        <v>146</v>
      </c>
      <c r="F891">
        <v>70</v>
      </c>
      <c r="G891">
        <v>72</v>
      </c>
      <c r="H891">
        <v>144</v>
      </c>
      <c r="I891">
        <f t="shared" si="58"/>
        <v>432</v>
      </c>
      <c r="J891">
        <f t="shared" si="57"/>
        <v>12007</v>
      </c>
    </row>
    <row r="892" spans="1:10" x14ac:dyDescent="0.3">
      <c r="A892" s="80" t="str">
        <f t="shared" si="56"/>
        <v>Dec</v>
      </c>
      <c r="B892" t="s">
        <v>87</v>
      </c>
      <c r="C892" s="38">
        <v>42711</v>
      </c>
      <c r="D892">
        <f t="shared" si="59"/>
        <v>6</v>
      </c>
      <c r="E892">
        <v>110</v>
      </c>
      <c r="F892">
        <v>42</v>
      </c>
      <c r="G892">
        <v>134</v>
      </c>
      <c r="H892">
        <v>69</v>
      </c>
      <c r="I892">
        <f t="shared" si="58"/>
        <v>355</v>
      </c>
      <c r="J892">
        <f t="shared" si="57"/>
        <v>12007</v>
      </c>
    </row>
    <row r="893" spans="1:10" x14ac:dyDescent="0.3">
      <c r="A893" s="80" t="str">
        <f t="shared" si="56"/>
        <v>Dec</v>
      </c>
      <c r="B893" t="s">
        <v>87</v>
      </c>
      <c r="C893" s="38">
        <v>42712</v>
      </c>
      <c r="D893">
        <f t="shared" si="59"/>
        <v>6</v>
      </c>
      <c r="E893">
        <v>150</v>
      </c>
      <c r="F893">
        <v>86</v>
      </c>
      <c r="G893">
        <v>68</v>
      </c>
      <c r="H893">
        <v>86</v>
      </c>
      <c r="I893">
        <f t="shared" si="58"/>
        <v>390</v>
      </c>
      <c r="J893">
        <f t="shared" si="57"/>
        <v>12007</v>
      </c>
    </row>
    <row r="894" spans="1:10" x14ac:dyDescent="0.3">
      <c r="A894" s="80" t="str">
        <f t="shared" si="56"/>
        <v>Dec</v>
      </c>
      <c r="B894" t="s">
        <v>87</v>
      </c>
      <c r="C894" s="38">
        <v>42713</v>
      </c>
      <c r="D894">
        <f t="shared" si="59"/>
        <v>6</v>
      </c>
      <c r="E894">
        <v>88</v>
      </c>
      <c r="F894">
        <v>130</v>
      </c>
      <c r="G894">
        <v>100</v>
      </c>
      <c r="H894">
        <v>45</v>
      </c>
      <c r="I894">
        <f t="shared" si="58"/>
        <v>363</v>
      </c>
      <c r="J894">
        <f t="shared" si="57"/>
        <v>12007</v>
      </c>
    </row>
    <row r="895" spans="1:10" x14ac:dyDescent="0.3">
      <c r="A895" s="80" t="str">
        <f t="shared" si="56"/>
        <v>Dec</v>
      </c>
      <c r="B895" t="s">
        <v>87</v>
      </c>
      <c r="C895" s="38">
        <v>42714</v>
      </c>
      <c r="D895">
        <f t="shared" si="59"/>
        <v>6</v>
      </c>
      <c r="E895">
        <v>142</v>
      </c>
      <c r="F895">
        <v>105</v>
      </c>
      <c r="G895">
        <v>74</v>
      </c>
      <c r="H895">
        <v>62</v>
      </c>
      <c r="I895">
        <f t="shared" si="58"/>
        <v>383</v>
      </c>
      <c r="J895">
        <f t="shared" si="57"/>
        <v>12007</v>
      </c>
    </row>
    <row r="896" spans="1:10" x14ac:dyDescent="0.3">
      <c r="A896" s="80" t="str">
        <f t="shared" si="56"/>
        <v>Dec</v>
      </c>
      <c r="B896" t="s">
        <v>87</v>
      </c>
      <c r="C896" s="38">
        <v>42715</v>
      </c>
      <c r="D896">
        <f t="shared" si="59"/>
        <v>6</v>
      </c>
      <c r="E896">
        <v>117</v>
      </c>
      <c r="F896">
        <v>54</v>
      </c>
      <c r="G896">
        <v>106</v>
      </c>
      <c r="H896">
        <v>142</v>
      </c>
      <c r="I896">
        <f t="shared" si="58"/>
        <v>419</v>
      </c>
      <c r="J896">
        <f t="shared" si="57"/>
        <v>12007</v>
      </c>
    </row>
    <row r="897" spans="1:10" x14ac:dyDescent="0.3">
      <c r="A897" s="80" t="str">
        <f t="shared" si="56"/>
        <v>Dec</v>
      </c>
      <c r="B897" t="s">
        <v>87</v>
      </c>
      <c r="C897" s="38">
        <v>42716</v>
      </c>
      <c r="D897">
        <f t="shared" si="59"/>
        <v>6</v>
      </c>
      <c r="E897">
        <v>119</v>
      </c>
      <c r="F897">
        <v>57</v>
      </c>
      <c r="G897">
        <v>131</v>
      </c>
      <c r="H897">
        <v>48</v>
      </c>
      <c r="I897">
        <f t="shared" si="58"/>
        <v>355</v>
      </c>
      <c r="J897">
        <f t="shared" si="57"/>
        <v>12007</v>
      </c>
    </row>
    <row r="898" spans="1:10" x14ac:dyDescent="0.3">
      <c r="A898" s="80" t="str">
        <f t="shared" si="56"/>
        <v>Dec</v>
      </c>
      <c r="B898" t="s">
        <v>87</v>
      </c>
      <c r="C898" s="38">
        <v>42717</v>
      </c>
      <c r="D898">
        <f t="shared" si="59"/>
        <v>6</v>
      </c>
      <c r="E898">
        <v>84</v>
      </c>
      <c r="F898">
        <v>64</v>
      </c>
      <c r="G898">
        <v>100</v>
      </c>
      <c r="H898">
        <v>51</v>
      </c>
      <c r="I898">
        <f t="shared" si="58"/>
        <v>299</v>
      </c>
      <c r="J898">
        <f t="shared" si="57"/>
        <v>12007</v>
      </c>
    </row>
    <row r="899" spans="1:10" x14ac:dyDescent="0.3">
      <c r="A899" s="80" t="str">
        <f t="shared" ref="A899:A962" si="60">TEXT(C899,"mmm")</f>
        <v>Dec</v>
      </c>
      <c r="B899" t="s">
        <v>87</v>
      </c>
      <c r="C899" s="38">
        <v>42718</v>
      </c>
      <c r="D899">
        <f t="shared" si="59"/>
        <v>6</v>
      </c>
      <c r="E899">
        <v>128</v>
      </c>
      <c r="F899">
        <v>42</v>
      </c>
      <c r="G899">
        <v>82</v>
      </c>
      <c r="H899">
        <v>133</v>
      </c>
      <c r="I899">
        <f t="shared" si="58"/>
        <v>385</v>
      </c>
      <c r="J899">
        <f t="shared" ref="J899:J962" si="61">SUMIFS($I$3:$I$1462,$B$3:$B$1462,B899,$D$3:$D$1462,D899)</f>
        <v>12007</v>
      </c>
    </row>
    <row r="900" spans="1:10" x14ac:dyDescent="0.3">
      <c r="A900" s="80" t="str">
        <f t="shared" si="60"/>
        <v>Dec</v>
      </c>
      <c r="B900" t="s">
        <v>87</v>
      </c>
      <c r="C900" s="38">
        <v>42719</v>
      </c>
      <c r="D900">
        <f t="shared" si="59"/>
        <v>6</v>
      </c>
      <c r="E900">
        <v>150</v>
      </c>
      <c r="F900">
        <v>128</v>
      </c>
      <c r="G900">
        <v>52</v>
      </c>
      <c r="H900">
        <v>145</v>
      </c>
      <c r="I900">
        <f t="shared" si="58"/>
        <v>475</v>
      </c>
      <c r="J900">
        <f t="shared" si="61"/>
        <v>12007</v>
      </c>
    </row>
    <row r="901" spans="1:10" x14ac:dyDescent="0.3">
      <c r="A901" s="80" t="str">
        <f t="shared" si="60"/>
        <v>Dec</v>
      </c>
      <c r="B901" t="s">
        <v>87</v>
      </c>
      <c r="C901" s="38">
        <v>42720</v>
      </c>
      <c r="D901">
        <f t="shared" si="59"/>
        <v>6</v>
      </c>
      <c r="E901">
        <v>62</v>
      </c>
      <c r="F901">
        <v>47</v>
      </c>
      <c r="G901">
        <v>55</v>
      </c>
      <c r="H901">
        <v>102</v>
      </c>
      <c r="I901">
        <f t="shared" si="58"/>
        <v>266</v>
      </c>
      <c r="J901">
        <f t="shared" si="61"/>
        <v>12007</v>
      </c>
    </row>
    <row r="902" spans="1:10" x14ac:dyDescent="0.3">
      <c r="A902" s="80" t="str">
        <f t="shared" si="60"/>
        <v>Dec</v>
      </c>
      <c r="B902" t="s">
        <v>87</v>
      </c>
      <c r="C902" s="38">
        <v>42721</v>
      </c>
      <c r="D902">
        <f t="shared" si="59"/>
        <v>6</v>
      </c>
      <c r="E902">
        <v>111</v>
      </c>
      <c r="F902">
        <v>96</v>
      </c>
      <c r="G902">
        <v>92</v>
      </c>
      <c r="H902">
        <v>82</v>
      </c>
      <c r="I902">
        <f t="shared" si="58"/>
        <v>381</v>
      </c>
      <c r="J902">
        <f t="shared" si="61"/>
        <v>12007</v>
      </c>
    </row>
    <row r="903" spans="1:10" x14ac:dyDescent="0.3">
      <c r="A903" s="80" t="str">
        <f t="shared" si="60"/>
        <v>Dec</v>
      </c>
      <c r="B903" t="s">
        <v>87</v>
      </c>
      <c r="C903" s="38">
        <v>42722</v>
      </c>
      <c r="D903">
        <f t="shared" si="59"/>
        <v>6</v>
      </c>
      <c r="E903">
        <v>99</v>
      </c>
      <c r="F903">
        <v>41</v>
      </c>
      <c r="G903">
        <v>89</v>
      </c>
      <c r="H903">
        <v>50</v>
      </c>
      <c r="I903">
        <f t="shared" si="58"/>
        <v>279</v>
      </c>
      <c r="J903">
        <f t="shared" si="61"/>
        <v>12007</v>
      </c>
    </row>
    <row r="904" spans="1:10" x14ac:dyDescent="0.3">
      <c r="A904" s="80" t="str">
        <f t="shared" si="60"/>
        <v>Dec</v>
      </c>
      <c r="B904" t="s">
        <v>87</v>
      </c>
      <c r="C904" s="38">
        <v>42723</v>
      </c>
      <c r="D904">
        <f t="shared" si="59"/>
        <v>6</v>
      </c>
      <c r="E904">
        <v>66</v>
      </c>
      <c r="F904">
        <v>95</v>
      </c>
      <c r="G904">
        <v>48</v>
      </c>
      <c r="H904">
        <v>61</v>
      </c>
      <c r="I904">
        <f t="shared" si="58"/>
        <v>270</v>
      </c>
      <c r="J904">
        <f t="shared" si="61"/>
        <v>12007</v>
      </c>
    </row>
    <row r="905" spans="1:10" x14ac:dyDescent="0.3">
      <c r="A905" s="80" t="str">
        <f t="shared" si="60"/>
        <v>Dec</v>
      </c>
      <c r="B905" t="s">
        <v>87</v>
      </c>
      <c r="C905" s="38">
        <v>42724</v>
      </c>
      <c r="D905">
        <f t="shared" si="59"/>
        <v>6</v>
      </c>
      <c r="E905">
        <v>84</v>
      </c>
      <c r="F905">
        <v>77</v>
      </c>
      <c r="G905">
        <v>106</v>
      </c>
      <c r="H905">
        <v>139</v>
      </c>
      <c r="I905">
        <f t="shared" si="58"/>
        <v>406</v>
      </c>
      <c r="J905">
        <f t="shared" si="61"/>
        <v>12007</v>
      </c>
    </row>
    <row r="906" spans="1:10" x14ac:dyDescent="0.3">
      <c r="A906" s="80" t="str">
        <f t="shared" si="60"/>
        <v>Dec</v>
      </c>
      <c r="B906" t="s">
        <v>87</v>
      </c>
      <c r="C906" s="38">
        <v>42725</v>
      </c>
      <c r="D906">
        <f t="shared" si="59"/>
        <v>6</v>
      </c>
      <c r="E906">
        <v>137</v>
      </c>
      <c r="F906">
        <v>135</v>
      </c>
      <c r="G906">
        <v>126</v>
      </c>
      <c r="H906">
        <v>90</v>
      </c>
      <c r="I906">
        <f t="shared" si="58"/>
        <v>488</v>
      </c>
      <c r="J906">
        <f t="shared" si="61"/>
        <v>12007</v>
      </c>
    </row>
    <row r="907" spans="1:10" x14ac:dyDescent="0.3">
      <c r="A907" s="80" t="str">
        <f t="shared" si="60"/>
        <v>Dec</v>
      </c>
      <c r="B907" t="s">
        <v>87</v>
      </c>
      <c r="C907" s="38">
        <v>42726</v>
      </c>
      <c r="D907">
        <f t="shared" si="59"/>
        <v>6</v>
      </c>
      <c r="E907">
        <v>117</v>
      </c>
      <c r="F907">
        <v>75</v>
      </c>
      <c r="G907">
        <v>131</v>
      </c>
      <c r="H907">
        <v>123</v>
      </c>
      <c r="I907">
        <f t="shared" si="58"/>
        <v>446</v>
      </c>
      <c r="J907">
        <f t="shared" si="61"/>
        <v>12007</v>
      </c>
    </row>
    <row r="908" spans="1:10" x14ac:dyDescent="0.3">
      <c r="A908" s="80" t="str">
        <f t="shared" si="60"/>
        <v>Dec</v>
      </c>
      <c r="B908" t="s">
        <v>87</v>
      </c>
      <c r="C908" s="38">
        <v>42727</v>
      </c>
      <c r="D908">
        <f t="shared" si="59"/>
        <v>6</v>
      </c>
      <c r="E908">
        <v>78</v>
      </c>
      <c r="F908">
        <v>150</v>
      </c>
      <c r="G908">
        <v>147</v>
      </c>
      <c r="H908">
        <v>121</v>
      </c>
      <c r="I908">
        <f t="shared" si="58"/>
        <v>496</v>
      </c>
      <c r="J908">
        <f t="shared" si="61"/>
        <v>12007</v>
      </c>
    </row>
    <row r="909" spans="1:10" x14ac:dyDescent="0.3">
      <c r="A909" s="80" t="str">
        <f t="shared" si="60"/>
        <v>Dec</v>
      </c>
      <c r="B909" t="s">
        <v>87</v>
      </c>
      <c r="C909" s="38">
        <v>42728</v>
      </c>
      <c r="D909">
        <f t="shared" si="59"/>
        <v>6</v>
      </c>
      <c r="E909">
        <v>123</v>
      </c>
      <c r="F909">
        <v>97</v>
      </c>
      <c r="G909">
        <v>108</v>
      </c>
      <c r="H909">
        <v>79</v>
      </c>
      <c r="I909">
        <f t="shared" si="58"/>
        <v>407</v>
      </c>
      <c r="J909">
        <f t="shared" si="61"/>
        <v>12007</v>
      </c>
    </row>
    <row r="910" spans="1:10" x14ac:dyDescent="0.3">
      <c r="A910" s="80" t="str">
        <f t="shared" si="60"/>
        <v>Dec</v>
      </c>
      <c r="B910" t="s">
        <v>87</v>
      </c>
      <c r="C910" s="38">
        <v>42729</v>
      </c>
      <c r="D910">
        <f t="shared" si="59"/>
        <v>6</v>
      </c>
      <c r="E910">
        <v>70</v>
      </c>
      <c r="F910">
        <v>143</v>
      </c>
      <c r="G910">
        <v>47</v>
      </c>
      <c r="H910">
        <v>70</v>
      </c>
      <c r="I910">
        <f t="shared" si="58"/>
        <v>330</v>
      </c>
      <c r="J910">
        <f t="shared" si="61"/>
        <v>12007</v>
      </c>
    </row>
    <row r="911" spans="1:10" x14ac:dyDescent="0.3">
      <c r="A911" s="80" t="str">
        <f t="shared" si="60"/>
        <v>Dec</v>
      </c>
      <c r="B911" t="s">
        <v>87</v>
      </c>
      <c r="C911" s="38">
        <v>42730</v>
      </c>
      <c r="D911">
        <f t="shared" si="59"/>
        <v>6</v>
      </c>
      <c r="E911">
        <v>136</v>
      </c>
      <c r="F911">
        <v>123</v>
      </c>
      <c r="G911">
        <v>71</v>
      </c>
      <c r="H911">
        <v>139</v>
      </c>
      <c r="I911">
        <f t="shared" si="58"/>
        <v>469</v>
      </c>
      <c r="J911">
        <f t="shared" si="61"/>
        <v>12007</v>
      </c>
    </row>
    <row r="912" spans="1:10" x14ac:dyDescent="0.3">
      <c r="A912" s="80" t="str">
        <f t="shared" si="60"/>
        <v>Dec</v>
      </c>
      <c r="B912" t="s">
        <v>87</v>
      </c>
      <c r="C912" s="38">
        <v>42731</v>
      </c>
      <c r="D912">
        <f t="shared" si="59"/>
        <v>6</v>
      </c>
      <c r="E912">
        <v>84</v>
      </c>
      <c r="F912">
        <v>86</v>
      </c>
      <c r="G912">
        <v>89</v>
      </c>
      <c r="H912">
        <v>85</v>
      </c>
      <c r="I912">
        <f t="shared" si="58"/>
        <v>344</v>
      </c>
      <c r="J912">
        <f t="shared" si="61"/>
        <v>12007</v>
      </c>
    </row>
    <row r="913" spans="1:10" x14ac:dyDescent="0.3">
      <c r="A913" s="80" t="str">
        <f t="shared" si="60"/>
        <v>Dec</v>
      </c>
      <c r="B913" t="s">
        <v>87</v>
      </c>
      <c r="C913" s="38">
        <v>42732</v>
      </c>
      <c r="D913">
        <f t="shared" si="59"/>
        <v>6</v>
      </c>
      <c r="E913">
        <v>145</v>
      </c>
      <c r="F913">
        <v>60</v>
      </c>
      <c r="G913">
        <v>109</v>
      </c>
      <c r="H913">
        <v>120</v>
      </c>
      <c r="I913">
        <f t="shared" si="58"/>
        <v>434</v>
      </c>
      <c r="J913">
        <f t="shared" si="61"/>
        <v>12007</v>
      </c>
    </row>
    <row r="914" spans="1:10" x14ac:dyDescent="0.3">
      <c r="A914" s="80" t="str">
        <f t="shared" si="60"/>
        <v>Dec</v>
      </c>
      <c r="B914" t="s">
        <v>87</v>
      </c>
      <c r="C914" s="38">
        <v>42733</v>
      </c>
      <c r="D914">
        <f t="shared" si="59"/>
        <v>6</v>
      </c>
      <c r="E914">
        <v>134</v>
      </c>
      <c r="F914">
        <v>64</v>
      </c>
      <c r="G914">
        <v>89</v>
      </c>
      <c r="H914">
        <v>48</v>
      </c>
      <c r="I914">
        <f t="shared" si="58"/>
        <v>335</v>
      </c>
      <c r="J914">
        <f t="shared" si="61"/>
        <v>12007</v>
      </c>
    </row>
    <row r="915" spans="1:10" x14ac:dyDescent="0.3">
      <c r="A915" s="80" t="str">
        <f t="shared" si="60"/>
        <v>Dec</v>
      </c>
      <c r="B915" t="s">
        <v>87</v>
      </c>
      <c r="C915" s="38">
        <v>42734</v>
      </c>
      <c r="D915">
        <f t="shared" si="59"/>
        <v>6</v>
      </c>
      <c r="E915">
        <v>109</v>
      </c>
      <c r="F915">
        <v>147</v>
      </c>
      <c r="G915">
        <v>93</v>
      </c>
      <c r="H915">
        <v>56</v>
      </c>
      <c r="I915">
        <f t="shared" si="58"/>
        <v>405</v>
      </c>
      <c r="J915">
        <f t="shared" si="61"/>
        <v>12007</v>
      </c>
    </row>
    <row r="916" spans="1:10" x14ac:dyDescent="0.3">
      <c r="A916" s="80" t="str">
        <f t="shared" si="60"/>
        <v>Dec</v>
      </c>
      <c r="B916" t="s">
        <v>87</v>
      </c>
      <c r="C916" s="38">
        <v>42735</v>
      </c>
      <c r="D916">
        <f t="shared" si="59"/>
        <v>6</v>
      </c>
      <c r="E916">
        <v>133</v>
      </c>
      <c r="F916">
        <v>93</v>
      </c>
      <c r="G916">
        <v>128</v>
      </c>
      <c r="H916">
        <v>67</v>
      </c>
      <c r="I916">
        <f t="shared" si="58"/>
        <v>421</v>
      </c>
      <c r="J916">
        <f t="shared" si="61"/>
        <v>12007</v>
      </c>
    </row>
    <row r="917" spans="1:10" x14ac:dyDescent="0.3">
      <c r="A917" s="80" t="str">
        <f t="shared" si="60"/>
        <v>Jan</v>
      </c>
      <c r="B917" t="s">
        <v>87</v>
      </c>
      <c r="C917" s="38">
        <v>42736</v>
      </c>
      <c r="D917">
        <f t="shared" si="59"/>
        <v>7</v>
      </c>
      <c r="E917">
        <v>95</v>
      </c>
      <c r="F917">
        <v>136</v>
      </c>
      <c r="G917">
        <v>115</v>
      </c>
      <c r="H917">
        <v>112</v>
      </c>
      <c r="I917">
        <f t="shared" si="58"/>
        <v>458</v>
      </c>
      <c r="J917">
        <f t="shared" si="61"/>
        <v>11069</v>
      </c>
    </row>
    <row r="918" spans="1:10" x14ac:dyDescent="0.3">
      <c r="A918" s="80" t="str">
        <f t="shared" si="60"/>
        <v>Jan</v>
      </c>
      <c r="B918" t="s">
        <v>87</v>
      </c>
      <c r="C918" s="38">
        <v>42737</v>
      </c>
      <c r="D918">
        <f t="shared" si="59"/>
        <v>7</v>
      </c>
      <c r="E918">
        <v>60</v>
      </c>
      <c r="F918">
        <v>72</v>
      </c>
      <c r="G918">
        <v>130</v>
      </c>
      <c r="H918">
        <v>82</v>
      </c>
      <c r="I918">
        <f t="shared" ref="I918:I981" si="62">SUM(E918:H918)</f>
        <v>344</v>
      </c>
      <c r="J918">
        <f t="shared" si="61"/>
        <v>11069</v>
      </c>
    </row>
    <row r="919" spans="1:10" x14ac:dyDescent="0.3">
      <c r="A919" s="80" t="str">
        <f t="shared" si="60"/>
        <v>Jan</v>
      </c>
      <c r="B919" t="s">
        <v>87</v>
      </c>
      <c r="C919" s="38">
        <v>42738</v>
      </c>
      <c r="D919">
        <f t="shared" si="59"/>
        <v>7</v>
      </c>
      <c r="E919">
        <v>90</v>
      </c>
      <c r="F919">
        <v>81</v>
      </c>
      <c r="G919">
        <v>132</v>
      </c>
      <c r="H919">
        <v>103</v>
      </c>
      <c r="I919">
        <f t="shared" si="62"/>
        <v>406</v>
      </c>
      <c r="J919">
        <f t="shared" si="61"/>
        <v>11069</v>
      </c>
    </row>
    <row r="920" spans="1:10" x14ac:dyDescent="0.3">
      <c r="A920" s="80" t="str">
        <f t="shared" si="60"/>
        <v>Jan</v>
      </c>
      <c r="B920" t="s">
        <v>87</v>
      </c>
      <c r="C920" s="38">
        <v>42739</v>
      </c>
      <c r="D920">
        <f t="shared" si="59"/>
        <v>7</v>
      </c>
      <c r="E920">
        <v>59</v>
      </c>
      <c r="F920">
        <v>98</v>
      </c>
      <c r="G920">
        <v>100</v>
      </c>
      <c r="H920">
        <v>109</v>
      </c>
      <c r="I920">
        <f t="shared" si="62"/>
        <v>366</v>
      </c>
      <c r="J920">
        <f t="shared" si="61"/>
        <v>11069</v>
      </c>
    </row>
    <row r="921" spans="1:10" x14ac:dyDescent="0.3">
      <c r="A921" s="80" t="str">
        <f t="shared" si="60"/>
        <v>Jan</v>
      </c>
      <c r="B921" t="s">
        <v>87</v>
      </c>
      <c r="C921" s="38">
        <v>42740</v>
      </c>
      <c r="D921">
        <f t="shared" si="59"/>
        <v>7</v>
      </c>
      <c r="E921">
        <v>116</v>
      </c>
      <c r="F921">
        <v>148</v>
      </c>
      <c r="G921">
        <v>87</v>
      </c>
      <c r="H921">
        <v>134</v>
      </c>
      <c r="I921">
        <f t="shared" si="62"/>
        <v>485</v>
      </c>
      <c r="J921">
        <f t="shared" si="61"/>
        <v>11069</v>
      </c>
    </row>
    <row r="922" spans="1:10" x14ac:dyDescent="0.3">
      <c r="A922" s="80" t="str">
        <f t="shared" si="60"/>
        <v>Jan</v>
      </c>
      <c r="B922" t="s">
        <v>87</v>
      </c>
      <c r="C922" s="38">
        <v>42741</v>
      </c>
      <c r="D922">
        <f t="shared" si="59"/>
        <v>7</v>
      </c>
      <c r="E922">
        <v>143</v>
      </c>
      <c r="F922">
        <v>79</v>
      </c>
      <c r="G922">
        <v>75</v>
      </c>
      <c r="H922">
        <v>140</v>
      </c>
      <c r="I922">
        <f t="shared" si="62"/>
        <v>437</v>
      </c>
      <c r="J922">
        <f t="shared" si="61"/>
        <v>11069</v>
      </c>
    </row>
    <row r="923" spans="1:10" x14ac:dyDescent="0.3">
      <c r="A923" s="80" t="str">
        <f t="shared" si="60"/>
        <v>Jan</v>
      </c>
      <c r="B923" t="s">
        <v>87</v>
      </c>
      <c r="C923" s="38">
        <v>42742</v>
      </c>
      <c r="D923">
        <f t="shared" si="59"/>
        <v>7</v>
      </c>
      <c r="E923">
        <v>55</v>
      </c>
      <c r="F923">
        <v>135</v>
      </c>
      <c r="G923">
        <v>147</v>
      </c>
      <c r="H923">
        <v>106</v>
      </c>
      <c r="I923">
        <f t="shared" si="62"/>
        <v>443</v>
      </c>
      <c r="J923">
        <f t="shared" si="61"/>
        <v>11069</v>
      </c>
    </row>
    <row r="924" spans="1:10" x14ac:dyDescent="0.3">
      <c r="A924" s="80" t="str">
        <f t="shared" si="60"/>
        <v>Jan</v>
      </c>
      <c r="B924" t="s">
        <v>87</v>
      </c>
      <c r="C924" s="38">
        <v>42743</v>
      </c>
      <c r="D924">
        <f t="shared" si="59"/>
        <v>7</v>
      </c>
      <c r="E924">
        <v>96</v>
      </c>
      <c r="F924">
        <v>73</v>
      </c>
      <c r="G924">
        <v>89</v>
      </c>
      <c r="H924">
        <v>110</v>
      </c>
      <c r="I924">
        <f t="shared" si="62"/>
        <v>368</v>
      </c>
      <c r="J924">
        <f t="shared" si="61"/>
        <v>11069</v>
      </c>
    </row>
    <row r="925" spans="1:10" x14ac:dyDescent="0.3">
      <c r="A925" s="80" t="str">
        <f t="shared" si="60"/>
        <v>Jan</v>
      </c>
      <c r="B925" t="s">
        <v>87</v>
      </c>
      <c r="C925" s="38">
        <v>42744</v>
      </c>
      <c r="D925">
        <f t="shared" si="59"/>
        <v>7</v>
      </c>
      <c r="E925">
        <v>41</v>
      </c>
      <c r="F925">
        <v>45</v>
      </c>
      <c r="G925">
        <v>124</v>
      </c>
      <c r="H925">
        <v>117</v>
      </c>
      <c r="I925">
        <f t="shared" si="62"/>
        <v>327</v>
      </c>
      <c r="J925">
        <f t="shared" si="61"/>
        <v>11069</v>
      </c>
    </row>
    <row r="926" spans="1:10" x14ac:dyDescent="0.3">
      <c r="A926" s="80" t="str">
        <f t="shared" si="60"/>
        <v>Jan</v>
      </c>
      <c r="B926" t="s">
        <v>87</v>
      </c>
      <c r="C926" s="38">
        <v>42745</v>
      </c>
      <c r="D926">
        <f t="shared" si="59"/>
        <v>7</v>
      </c>
      <c r="E926">
        <v>48</v>
      </c>
      <c r="F926">
        <v>75</v>
      </c>
      <c r="G926">
        <v>47</v>
      </c>
      <c r="H926">
        <v>46</v>
      </c>
      <c r="I926">
        <f t="shared" si="62"/>
        <v>216</v>
      </c>
      <c r="J926">
        <f t="shared" si="61"/>
        <v>11069</v>
      </c>
    </row>
    <row r="927" spans="1:10" x14ac:dyDescent="0.3">
      <c r="A927" s="80" t="str">
        <f t="shared" si="60"/>
        <v>Jan</v>
      </c>
      <c r="B927" t="s">
        <v>87</v>
      </c>
      <c r="C927" s="38">
        <v>42746</v>
      </c>
      <c r="D927">
        <f t="shared" si="59"/>
        <v>7</v>
      </c>
      <c r="E927">
        <v>128</v>
      </c>
      <c r="F927">
        <v>130</v>
      </c>
      <c r="G927">
        <v>99</v>
      </c>
      <c r="H927">
        <v>71</v>
      </c>
      <c r="I927">
        <f t="shared" si="62"/>
        <v>428</v>
      </c>
      <c r="J927">
        <f t="shared" si="61"/>
        <v>11069</v>
      </c>
    </row>
    <row r="928" spans="1:10" x14ac:dyDescent="0.3">
      <c r="A928" s="80" t="str">
        <f t="shared" si="60"/>
        <v>Jan</v>
      </c>
      <c r="B928" t="s">
        <v>87</v>
      </c>
      <c r="C928" s="38">
        <v>42747</v>
      </c>
      <c r="D928">
        <f t="shared" si="59"/>
        <v>7</v>
      </c>
      <c r="E928">
        <v>45</v>
      </c>
      <c r="F928">
        <v>98</v>
      </c>
      <c r="G928">
        <v>77</v>
      </c>
      <c r="H928">
        <v>136</v>
      </c>
      <c r="I928">
        <f t="shared" si="62"/>
        <v>356</v>
      </c>
      <c r="J928">
        <f t="shared" si="61"/>
        <v>11069</v>
      </c>
    </row>
    <row r="929" spans="1:10" x14ac:dyDescent="0.3">
      <c r="A929" s="80" t="str">
        <f t="shared" si="60"/>
        <v>Jan</v>
      </c>
      <c r="B929" t="s">
        <v>87</v>
      </c>
      <c r="C929" s="38">
        <v>42748</v>
      </c>
      <c r="D929">
        <f t="shared" si="59"/>
        <v>7</v>
      </c>
      <c r="E929">
        <v>147</v>
      </c>
      <c r="F929">
        <v>61</v>
      </c>
      <c r="G929">
        <v>54</v>
      </c>
      <c r="H929">
        <v>85</v>
      </c>
      <c r="I929">
        <f t="shared" si="62"/>
        <v>347</v>
      </c>
      <c r="J929">
        <f t="shared" si="61"/>
        <v>11069</v>
      </c>
    </row>
    <row r="930" spans="1:10" x14ac:dyDescent="0.3">
      <c r="A930" s="80" t="str">
        <f t="shared" si="60"/>
        <v>Jan</v>
      </c>
      <c r="B930" t="s">
        <v>87</v>
      </c>
      <c r="C930" s="38">
        <v>42749</v>
      </c>
      <c r="D930">
        <f t="shared" si="59"/>
        <v>7</v>
      </c>
      <c r="E930">
        <v>139</v>
      </c>
      <c r="F930">
        <v>84</v>
      </c>
      <c r="G930">
        <v>75</v>
      </c>
      <c r="H930">
        <v>140</v>
      </c>
      <c r="I930">
        <f t="shared" si="62"/>
        <v>438</v>
      </c>
      <c r="J930">
        <f t="shared" si="61"/>
        <v>11069</v>
      </c>
    </row>
    <row r="931" spans="1:10" x14ac:dyDescent="0.3">
      <c r="A931" s="80" t="str">
        <f t="shared" si="60"/>
        <v>Jan</v>
      </c>
      <c r="B931" t="s">
        <v>87</v>
      </c>
      <c r="C931" s="38">
        <v>42750</v>
      </c>
      <c r="D931">
        <f t="shared" si="59"/>
        <v>7</v>
      </c>
      <c r="E931">
        <v>127</v>
      </c>
      <c r="F931">
        <v>48</v>
      </c>
      <c r="G931">
        <v>133</v>
      </c>
      <c r="H931">
        <v>77</v>
      </c>
      <c r="I931">
        <f t="shared" si="62"/>
        <v>385</v>
      </c>
      <c r="J931">
        <f t="shared" si="61"/>
        <v>11069</v>
      </c>
    </row>
    <row r="932" spans="1:10" x14ac:dyDescent="0.3">
      <c r="A932" s="80" t="str">
        <f t="shared" si="60"/>
        <v>Jan</v>
      </c>
      <c r="B932" t="s">
        <v>87</v>
      </c>
      <c r="C932" s="38">
        <v>42751</v>
      </c>
      <c r="D932">
        <f t="shared" si="59"/>
        <v>7</v>
      </c>
      <c r="E932">
        <v>103</v>
      </c>
      <c r="F932">
        <v>106</v>
      </c>
      <c r="G932">
        <v>41</v>
      </c>
      <c r="H932">
        <v>78</v>
      </c>
      <c r="I932">
        <f t="shared" si="62"/>
        <v>328</v>
      </c>
      <c r="J932">
        <f t="shared" si="61"/>
        <v>11069</v>
      </c>
    </row>
    <row r="933" spans="1:10" x14ac:dyDescent="0.3">
      <c r="A933" s="80" t="str">
        <f t="shared" si="60"/>
        <v>Jan</v>
      </c>
      <c r="B933" t="s">
        <v>87</v>
      </c>
      <c r="C933" s="38">
        <v>42752</v>
      </c>
      <c r="D933">
        <f t="shared" si="59"/>
        <v>7</v>
      </c>
      <c r="E933">
        <v>51</v>
      </c>
      <c r="F933">
        <v>72</v>
      </c>
      <c r="G933">
        <v>62</v>
      </c>
      <c r="H933">
        <v>40</v>
      </c>
      <c r="I933">
        <f t="shared" si="62"/>
        <v>225</v>
      </c>
      <c r="J933">
        <f t="shared" si="61"/>
        <v>11069</v>
      </c>
    </row>
    <row r="934" spans="1:10" x14ac:dyDescent="0.3">
      <c r="A934" s="80" t="str">
        <f t="shared" si="60"/>
        <v>Jan</v>
      </c>
      <c r="B934" t="s">
        <v>87</v>
      </c>
      <c r="C934" s="38">
        <v>42753</v>
      </c>
      <c r="D934">
        <f t="shared" si="59"/>
        <v>7</v>
      </c>
      <c r="E934">
        <v>89</v>
      </c>
      <c r="F934">
        <v>89</v>
      </c>
      <c r="G934">
        <v>76</v>
      </c>
      <c r="H934">
        <v>63</v>
      </c>
      <c r="I934">
        <f t="shared" si="62"/>
        <v>317</v>
      </c>
      <c r="J934">
        <f t="shared" si="61"/>
        <v>11069</v>
      </c>
    </row>
    <row r="935" spans="1:10" x14ac:dyDescent="0.3">
      <c r="A935" s="80" t="str">
        <f t="shared" si="60"/>
        <v>Jan</v>
      </c>
      <c r="B935" t="s">
        <v>87</v>
      </c>
      <c r="C935" s="38">
        <v>42754</v>
      </c>
      <c r="D935">
        <f t="shared" si="59"/>
        <v>7</v>
      </c>
      <c r="E935">
        <v>77</v>
      </c>
      <c r="F935">
        <v>92</v>
      </c>
      <c r="G935">
        <v>61</v>
      </c>
      <c r="H935">
        <v>73</v>
      </c>
      <c r="I935">
        <f t="shared" si="62"/>
        <v>303</v>
      </c>
      <c r="J935">
        <f t="shared" si="61"/>
        <v>11069</v>
      </c>
    </row>
    <row r="936" spans="1:10" x14ac:dyDescent="0.3">
      <c r="A936" s="80" t="str">
        <f t="shared" si="60"/>
        <v>Jan</v>
      </c>
      <c r="B936" t="s">
        <v>87</v>
      </c>
      <c r="C936" s="38">
        <v>42755</v>
      </c>
      <c r="D936">
        <f t="shared" ref="D936:D999" si="63">CHOOSE(MONTH(C936),7,8,9,10,11,12,1,2,3,4,5,6)</f>
        <v>7</v>
      </c>
      <c r="E936">
        <v>146</v>
      </c>
      <c r="F936">
        <v>73</v>
      </c>
      <c r="G936">
        <v>95</v>
      </c>
      <c r="H936">
        <v>83</v>
      </c>
      <c r="I936">
        <f t="shared" si="62"/>
        <v>397</v>
      </c>
      <c r="J936">
        <f t="shared" si="61"/>
        <v>11069</v>
      </c>
    </row>
    <row r="937" spans="1:10" x14ac:dyDescent="0.3">
      <c r="A937" s="80" t="str">
        <f t="shared" si="60"/>
        <v>Jan</v>
      </c>
      <c r="B937" t="s">
        <v>87</v>
      </c>
      <c r="C937" s="38">
        <v>42756</v>
      </c>
      <c r="D937">
        <f t="shared" si="63"/>
        <v>7</v>
      </c>
      <c r="E937">
        <v>75</v>
      </c>
      <c r="F937">
        <v>49</v>
      </c>
      <c r="G937">
        <v>56</v>
      </c>
      <c r="H937">
        <v>67</v>
      </c>
      <c r="I937">
        <f t="shared" si="62"/>
        <v>247</v>
      </c>
      <c r="J937">
        <f t="shared" si="61"/>
        <v>11069</v>
      </c>
    </row>
    <row r="938" spans="1:10" x14ac:dyDescent="0.3">
      <c r="A938" s="80" t="str">
        <f t="shared" si="60"/>
        <v>Jan</v>
      </c>
      <c r="B938" t="s">
        <v>87</v>
      </c>
      <c r="C938" s="38">
        <v>42757</v>
      </c>
      <c r="D938">
        <f t="shared" si="63"/>
        <v>7</v>
      </c>
      <c r="E938">
        <v>59</v>
      </c>
      <c r="F938">
        <v>96</v>
      </c>
      <c r="G938">
        <v>46</v>
      </c>
      <c r="H938">
        <v>42</v>
      </c>
      <c r="I938">
        <f t="shared" si="62"/>
        <v>243</v>
      </c>
      <c r="J938">
        <f t="shared" si="61"/>
        <v>11069</v>
      </c>
    </row>
    <row r="939" spans="1:10" x14ac:dyDescent="0.3">
      <c r="A939" s="80" t="str">
        <f t="shared" si="60"/>
        <v>Jan</v>
      </c>
      <c r="B939" t="s">
        <v>87</v>
      </c>
      <c r="C939" s="38">
        <v>42758</v>
      </c>
      <c r="D939">
        <f t="shared" si="63"/>
        <v>7</v>
      </c>
      <c r="E939">
        <v>109</v>
      </c>
      <c r="F939">
        <v>56</v>
      </c>
      <c r="G939">
        <v>133</v>
      </c>
      <c r="H939">
        <v>52</v>
      </c>
      <c r="I939">
        <f t="shared" si="62"/>
        <v>350</v>
      </c>
      <c r="J939">
        <f t="shared" si="61"/>
        <v>11069</v>
      </c>
    </row>
    <row r="940" spans="1:10" x14ac:dyDescent="0.3">
      <c r="A940" s="80" t="str">
        <f t="shared" si="60"/>
        <v>Jan</v>
      </c>
      <c r="B940" t="s">
        <v>87</v>
      </c>
      <c r="C940" s="38">
        <v>42759</v>
      </c>
      <c r="D940">
        <f t="shared" si="63"/>
        <v>7</v>
      </c>
      <c r="E940">
        <v>83</v>
      </c>
      <c r="F940">
        <v>53</v>
      </c>
      <c r="G940">
        <v>93</v>
      </c>
      <c r="H940">
        <v>50</v>
      </c>
      <c r="I940">
        <f t="shared" si="62"/>
        <v>279</v>
      </c>
      <c r="J940">
        <f t="shared" si="61"/>
        <v>11069</v>
      </c>
    </row>
    <row r="941" spans="1:10" x14ac:dyDescent="0.3">
      <c r="A941" s="80" t="str">
        <f t="shared" si="60"/>
        <v>Jan</v>
      </c>
      <c r="B941" t="s">
        <v>87</v>
      </c>
      <c r="C941" s="38">
        <v>42760</v>
      </c>
      <c r="D941">
        <f t="shared" si="63"/>
        <v>7</v>
      </c>
      <c r="E941">
        <v>40</v>
      </c>
      <c r="F941">
        <v>56</v>
      </c>
      <c r="G941">
        <v>106</v>
      </c>
      <c r="H941">
        <v>63</v>
      </c>
      <c r="I941">
        <f t="shared" si="62"/>
        <v>265</v>
      </c>
      <c r="J941">
        <f t="shared" si="61"/>
        <v>11069</v>
      </c>
    </row>
    <row r="942" spans="1:10" x14ac:dyDescent="0.3">
      <c r="A942" s="80" t="str">
        <f t="shared" si="60"/>
        <v>Jan</v>
      </c>
      <c r="B942" t="s">
        <v>87</v>
      </c>
      <c r="C942" s="38">
        <v>42761</v>
      </c>
      <c r="D942">
        <f t="shared" si="63"/>
        <v>7</v>
      </c>
      <c r="E942">
        <v>141</v>
      </c>
      <c r="F942">
        <v>71</v>
      </c>
      <c r="G942">
        <v>90</v>
      </c>
      <c r="H942">
        <v>97</v>
      </c>
      <c r="I942">
        <f t="shared" si="62"/>
        <v>399</v>
      </c>
      <c r="J942">
        <f t="shared" si="61"/>
        <v>11069</v>
      </c>
    </row>
    <row r="943" spans="1:10" x14ac:dyDescent="0.3">
      <c r="A943" s="80" t="str">
        <f t="shared" si="60"/>
        <v>Jan</v>
      </c>
      <c r="B943" t="s">
        <v>87</v>
      </c>
      <c r="C943" s="38">
        <v>42762</v>
      </c>
      <c r="D943">
        <f t="shared" si="63"/>
        <v>7</v>
      </c>
      <c r="E943">
        <v>67</v>
      </c>
      <c r="F943">
        <v>129</v>
      </c>
      <c r="G943">
        <v>117</v>
      </c>
      <c r="H943">
        <v>111</v>
      </c>
      <c r="I943">
        <f t="shared" si="62"/>
        <v>424</v>
      </c>
      <c r="J943">
        <f t="shared" si="61"/>
        <v>11069</v>
      </c>
    </row>
    <row r="944" spans="1:10" x14ac:dyDescent="0.3">
      <c r="A944" s="80" t="str">
        <f t="shared" si="60"/>
        <v>Jan</v>
      </c>
      <c r="B944" t="s">
        <v>87</v>
      </c>
      <c r="C944" s="38">
        <v>42763</v>
      </c>
      <c r="D944">
        <f t="shared" si="63"/>
        <v>7</v>
      </c>
      <c r="E944">
        <v>64</v>
      </c>
      <c r="F944">
        <v>116</v>
      </c>
      <c r="G944">
        <v>113</v>
      </c>
      <c r="H944">
        <v>47</v>
      </c>
      <c r="I944">
        <f t="shared" si="62"/>
        <v>340</v>
      </c>
      <c r="J944">
        <f t="shared" si="61"/>
        <v>11069</v>
      </c>
    </row>
    <row r="945" spans="1:10" x14ac:dyDescent="0.3">
      <c r="A945" s="80" t="str">
        <f t="shared" si="60"/>
        <v>Jan</v>
      </c>
      <c r="B945" t="s">
        <v>87</v>
      </c>
      <c r="C945" s="38">
        <v>42764</v>
      </c>
      <c r="D945">
        <f t="shared" si="63"/>
        <v>7</v>
      </c>
      <c r="E945">
        <v>74</v>
      </c>
      <c r="F945">
        <v>101</v>
      </c>
      <c r="G945">
        <v>72</v>
      </c>
      <c r="H945">
        <v>133</v>
      </c>
      <c r="I945">
        <f t="shared" si="62"/>
        <v>380</v>
      </c>
      <c r="J945">
        <f t="shared" si="61"/>
        <v>11069</v>
      </c>
    </row>
    <row r="946" spans="1:10" x14ac:dyDescent="0.3">
      <c r="A946" s="80" t="str">
        <f t="shared" si="60"/>
        <v>Jan</v>
      </c>
      <c r="B946" t="s">
        <v>87</v>
      </c>
      <c r="C946" s="38">
        <v>42765</v>
      </c>
      <c r="D946">
        <f t="shared" si="63"/>
        <v>7</v>
      </c>
      <c r="E946">
        <v>147</v>
      </c>
      <c r="F946">
        <v>63</v>
      </c>
      <c r="G946">
        <v>71</v>
      </c>
      <c r="H946">
        <v>123</v>
      </c>
      <c r="I946">
        <f t="shared" si="62"/>
        <v>404</v>
      </c>
      <c r="J946">
        <f t="shared" si="61"/>
        <v>11069</v>
      </c>
    </row>
    <row r="947" spans="1:10" x14ac:dyDescent="0.3">
      <c r="A947" s="80" t="str">
        <f t="shared" si="60"/>
        <v>Jan</v>
      </c>
      <c r="B947" t="s">
        <v>87</v>
      </c>
      <c r="C947" s="38">
        <v>42766</v>
      </c>
      <c r="D947">
        <f t="shared" si="63"/>
        <v>7</v>
      </c>
      <c r="E947">
        <v>89</v>
      </c>
      <c r="F947">
        <v>101</v>
      </c>
      <c r="G947">
        <v>120</v>
      </c>
      <c r="H947">
        <v>54</v>
      </c>
      <c r="I947">
        <f t="shared" si="62"/>
        <v>364</v>
      </c>
      <c r="J947">
        <f t="shared" si="61"/>
        <v>11069</v>
      </c>
    </row>
    <row r="948" spans="1:10" x14ac:dyDescent="0.3">
      <c r="A948" s="80" t="str">
        <f t="shared" si="60"/>
        <v>Feb</v>
      </c>
      <c r="B948" t="s">
        <v>87</v>
      </c>
      <c r="C948" s="38">
        <v>42767</v>
      </c>
      <c r="D948">
        <f t="shared" si="63"/>
        <v>8</v>
      </c>
      <c r="E948">
        <v>145</v>
      </c>
      <c r="F948">
        <v>85</v>
      </c>
      <c r="G948">
        <v>98</v>
      </c>
      <c r="H948">
        <v>70</v>
      </c>
      <c r="I948">
        <f t="shared" si="62"/>
        <v>398</v>
      </c>
      <c r="J948">
        <f t="shared" si="61"/>
        <v>10044</v>
      </c>
    </row>
    <row r="949" spans="1:10" x14ac:dyDescent="0.3">
      <c r="A949" s="80" t="str">
        <f t="shared" si="60"/>
        <v>Feb</v>
      </c>
      <c r="B949" t="s">
        <v>87</v>
      </c>
      <c r="C949" s="38">
        <v>42768</v>
      </c>
      <c r="D949">
        <f t="shared" si="63"/>
        <v>8</v>
      </c>
      <c r="E949">
        <v>52</v>
      </c>
      <c r="F949">
        <v>98</v>
      </c>
      <c r="G949">
        <v>141</v>
      </c>
      <c r="H949">
        <v>59</v>
      </c>
      <c r="I949">
        <f t="shared" si="62"/>
        <v>350</v>
      </c>
      <c r="J949">
        <f t="shared" si="61"/>
        <v>10044</v>
      </c>
    </row>
    <row r="950" spans="1:10" x14ac:dyDescent="0.3">
      <c r="A950" s="80" t="str">
        <f t="shared" si="60"/>
        <v>Feb</v>
      </c>
      <c r="B950" t="s">
        <v>87</v>
      </c>
      <c r="C950" s="38">
        <v>42769</v>
      </c>
      <c r="D950">
        <f t="shared" si="63"/>
        <v>8</v>
      </c>
      <c r="E950">
        <v>45</v>
      </c>
      <c r="F950">
        <v>112</v>
      </c>
      <c r="G950">
        <v>51</v>
      </c>
      <c r="H950">
        <v>45</v>
      </c>
      <c r="I950">
        <f t="shared" si="62"/>
        <v>253</v>
      </c>
      <c r="J950">
        <f t="shared" si="61"/>
        <v>10044</v>
      </c>
    </row>
    <row r="951" spans="1:10" x14ac:dyDescent="0.3">
      <c r="A951" s="80" t="str">
        <f t="shared" si="60"/>
        <v>Feb</v>
      </c>
      <c r="B951" t="s">
        <v>87</v>
      </c>
      <c r="C951" s="38">
        <v>42770</v>
      </c>
      <c r="D951">
        <f t="shared" si="63"/>
        <v>8</v>
      </c>
      <c r="E951">
        <v>136</v>
      </c>
      <c r="F951">
        <v>92</v>
      </c>
      <c r="G951">
        <v>109</v>
      </c>
      <c r="H951">
        <v>149</v>
      </c>
      <c r="I951">
        <f t="shared" si="62"/>
        <v>486</v>
      </c>
      <c r="J951">
        <f t="shared" si="61"/>
        <v>10044</v>
      </c>
    </row>
    <row r="952" spans="1:10" x14ac:dyDescent="0.3">
      <c r="A952" s="80" t="str">
        <f t="shared" si="60"/>
        <v>Feb</v>
      </c>
      <c r="B952" t="s">
        <v>87</v>
      </c>
      <c r="C952" s="38">
        <v>42771</v>
      </c>
      <c r="D952">
        <f t="shared" si="63"/>
        <v>8</v>
      </c>
      <c r="E952">
        <v>53</v>
      </c>
      <c r="F952">
        <v>85</v>
      </c>
      <c r="G952">
        <v>142</v>
      </c>
      <c r="H952">
        <v>129</v>
      </c>
      <c r="I952">
        <f t="shared" si="62"/>
        <v>409</v>
      </c>
      <c r="J952">
        <f t="shared" si="61"/>
        <v>10044</v>
      </c>
    </row>
    <row r="953" spans="1:10" x14ac:dyDescent="0.3">
      <c r="A953" s="80" t="str">
        <f t="shared" si="60"/>
        <v>Feb</v>
      </c>
      <c r="B953" t="s">
        <v>87</v>
      </c>
      <c r="C953" s="38">
        <v>42772</v>
      </c>
      <c r="D953">
        <f t="shared" si="63"/>
        <v>8</v>
      </c>
      <c r="E953">
        <v>46</v>
      </c>
      <c r="F953">
        <v>131</v>
      </c>
      <c r="G953">
        <v>94</v>
      </c>
      <c r="H953">
        <v>100</v>
      </c>
      <c r="I953">
        <f t="shared" si="62"/>
        <v>371</v>
      </c>
      <c r="J953">
        <f t="shared" si="61"/>
        <v>10044</v>
      </c>
    </row>
    <row r="954" spans="1:10" x14ac:dyDescent="0.3">
      <c r="A954" s="80" t="str">
        <f t="shared" si="60"/>
        <v>Feb</v>
      </c>
      <c r="B954" t="s">
        <v>87</v>
      </c>
      <c r="C954" s="38">
        <v>42773</v>
      </c>
      <c r="D954">
        <f t="shared" si="63"/>
        <v>8</v>
      </c>
      <c r="E954">
        <v>47</v>
      </c>
      <c r="F954">
        <v>122</v>
      </c>
      <c r="G954">
        <v>56</v>
      </c>
      <c r="H954">
        <v>131</v>
      </c>
      <c r="I954">
        <f t="shared" si="62"/>
        <v>356</v>
      </c>
      <c r="J954">
        <f t="shared" si="61"/>
        <v>10044</v>
      </c>
    </row>
    <row r="955" spans="1:10" x14ac:dyDescent="0.3">
      <c r="A955" s="80" t="str">
        <f t="shared" si="60"/>
        <v>Feb</v>
      </c>
      <c r="B955" t="s">
        <v>87</v>
      </c>
      <c r="C955" s="38">
        <v>42774</v>
      </c>
      <c r="D955">
        <f t="shared" si="63"/>
        <v>8</v>
      </c>
      <c r="E955">
        <v>71</v>
      </c>
      <c r="F955">
        <v>52</v>
      </c>
      <c r="G955">
        <v>44</v>
      </c>
      <c r="H955">
        <v>66</v>
      </c>
      <c r="I955">
        <f t="shared" si="62"/>
        <v>233</v>
      </c>
      <c r="J955">
        <f t="shared" si="61"/>
        <v>10044</v>
      </c>
    </row>
    <row r="956" spans="1:10" x14ac:dyDescent="0.3">
      <c r="A956" s="80" t="str">
        <f t="shared" si="60"/>
        <v>Feb</v>
      </c>
      <c r="B956" t="s">
        <v>87</v>
      </c>
      <c r="C956" s="38">
        <v>42775</v>
      </c>
      <c r="D956">
        <f t="shared" si="63"/>
        <v>8</v>
      </c>
      <c r="E956">
        <v>64</v>
      </c>
      <c r="F956">
        <v>73</v>
      </c>
      <c r="G956">
        <v>147</v>
      </c>
      <c r="H956">
        <v>133</v>
      </c>
      <c r="I956">
        <f t="shared" si="62"/>
        <v>417</v>
      </c>
      <c r="J956">
        <f t="shared" si="61"/>
        <v>10044</v>
      </c>
    </row>
    <row r="957" spans="1:10" x14ac:dyDescent="0.3">
      <c r="A957" s="80" t="str">
        <f t="shared" si="60"/>
        <v>Feb</v>
      </c>
      <c r="B957" t="s">
        <v>87</v>
      </c>
      <c r="C957" s="38">
        <v>42776</v>
      </c>
      <c r="D957">
        <f t="shared" si="63"/>
        <v>8</v>
      </c>
      <c r="E957">
        <v>137</v>
      </c>
      <c r="F957">
        <v>120</v>
      </c>
      <c r="G957">
        <v>107</v>
      </c>
      <c r="H957">
        <v>114</v>
      </c>
      <c r="I957">
        <f t="shared" si="62"/>
        <v>478</v>
      </c>
      <c r="J957">
        <f t="shared" si="61"/>
        <v>10044</v>
      </c>
    </row>
    <row r="958" spans="1:10" x14ac:dyDescent="0.3">
      <c r="A958" s="80" t="str">
        <f t="shared" si="60"/>
        <v>Feb</v>
      </c>
      <c r="B958" t="s">
        <v>87</v>
      </c>
      <c r="C958" s="38">
        <v>42777</v>
      </c>
      <c r="D958">
        <f t="shared" si="63"/>
        <v>8</v>
      </c>
      <c r="E958">
        <v>125</v>
      </c>
      <c r="F958">
        <v>41</v>
      </c>
      <c r="G958">
        <v>47</v>
      </c>
      <c r="H958">
        <v>42</v>
      </c>
      <c r="I958">
        <f t="shared" si="62"/>
        <v>255</v>
      </c>
      <c r="J958">
        <f t="shared" si="61"/>
        <v>10044</v>
      </c>
    </row>
    <row r="959" spans="1:10" x14ac:dyDescent="0.3">
      <c r="A959" s="80" t="str">
        <f t="shared" si="60"/>
        <v>Feb</v>
      </c>
      <c r="B959" t="s">
        <v>87</v>
      </c>
      <c r="C959" s="38">
        <v>42778</v>
      </c>
      <c r="D959">
        <f t="shared" si="63"/>
        <v>8</v>
      </c>
      <c r="E959">
        <v>72</v>
      </c>
      <c r="F959">
        <v>79</v>
      </c>
      <c r="G959">
        <v>131</v>
      </c>
      <c r="H959">
        <v>52</v>
      </c>
      <c r="I959">
        <f t="shared" si="62"/>
        <v>334</v>
      </c>
      <c r="J959">
        <f t="shared" si="61"/>
        <v>10044</v>
      </c>
    </row>
    <row r="960" spans="1:10" x14ac:dyDescent="0.3">
      <c r="A960" s="80" t="str">
        <f t="shared" si="60"/>
        <v>Feb</v>
      </c>
      <c r="B960" t="s">
        <v>87</v>
      </c>
      <c r="C960" s="38">
        <v>42779</v>
      </c>
      <c r="D960">
        <f t="shared" si="63"/>
        <v>8</v>
      </c>
      <c r="E960">
        <v>125</v>
      </c>
      <c r="F960">
        <v>109</v>
      </c>
      <c r="G960">
        <v>76</v>
      </c>
      <c r="H960">
        <v>58</v>
      </c>
      <c r="I960">
        <f t="shared" si="62"/>
        <v>368</v>
      </c>
      <c r="J960">
        <f t="shared" si="61"/>
        <v>10044</v>
      </c>
    </row>
    <row r="961" spans="1:10" x14ac:dyDescent="0.3">
      <c r="A961" s="80" t="str">
        <f t="shared" si="60"/>
        <v>Feb</v>
      </c>
      <c r="B961" t="s">
        <v>87</v>
      </c>
      <c r="C961" s="38">
        <v>42780</v>
      </c>
      <c r="D961">
        <f t="shared" si="63"/>
        <v>8</v>
      </c>
      <c r="E961">
        <v>119</v>
      </c>
      <c r="F961">
        <v>125</v>
      </c>
      <c r="G961">
        <v>134</v>
      </c>
      <c r="H961">
        <v>135</v>
      </c>
      <c r="I961">
        <f t="shared" si="62"/>
        <v>513</v>
      </c>
      <c r="J961">
        <f t="shared" si="61"/>
        <v>10044</v>
      </c>
    </row>
    <row r="962" spans="1:10" x14ac:dyDescent="0.3">
      <c r="A962" s="80" t="str">
        <f t="shared" si="60"/>
        <v>Feb</v>
      </c>
      <c r="B962" t="s">
        <v>87</v>
      </c>
      <c r="C962" s="38">
        <v>42781</v>
      </c>
      <c r="D962">
        <f t="shared" si="63"/>
        <v>8</v>
      </c>
      <c r="E962">
        <v>123</v>
      </c>
      <c r="F962">
        <v>109</v>
      </c>
      <c r="G962">
        <v>52</v>
      </c>
      <c r="H962">
        <v>89</v>
      </c>
      <c r="I962">
        <f t="shared" si="62"/>
        <v>373</v>
      </c>
      <c r="J962">
        <f t="shared" si="61"/>
        <v>10044</v>
      </c>
    </row>
    <row r="963" spans="1:10" x14ac:dyDescent="0.3">
      <c r="A963" s="80" t="str">
        <f t="shared" ref="A963:A1026" si="64">TEXT(C963,"mmm")</f>
        <v>Feb</v>
      </c>
      <c r="B963" t="s">
        <v>87</v>
      </c>
      <c r="C963" s="38">
        <v>42782</v>
      </c>
      <c r="D963">
        <f t="shared" si="63"/>
        <v>8</v>
      </c>
      <c r="E963">
        <v>149</v>
      </c>
      <c r="F963">
        <v>150</v>
      </c>
      <c r="G963">
        <v>126</v>
      </c>
      <c r="H963">
        <v>40</v>
      </c>
      <c r="I963">
        <f t="shared" si="62"/>
        <v>465</v>
      </c>
      <c r="J963">
        <f t="shared" ref="J963:J1026" si="65">SUMIFS($I$3:$I$1462,$B$3:$B$1462,B963,$D$3:$D$1462,D963)</f>
        <v>10044</v>
      </c>
    </row>
    <row r="964" spans="1:10" x14ac:dyDescent="0.3">
      <c r="A964" s="80" t="str">
        <f t="shared" si="64"/>
        <v>Feb</v>
      </c>
      <c r="B964" t="s">
        <v>87</v>
      </c>
      <c r="C964" s="38">
        <v>42783</v>
      </c>
      <c r="D964">
        <f t="shared" si="63"/>
        <v>8</v>
      </c>
      <c r="E964">
        <v>70</v>
      </c>
      <c r="F964">
        <v>127</v>
      </c>
      <c r="G964">
        <v>144</v>
      </c>
      <c r="H964">
        <v>80</v>
      </c>
      <c r="I964">
        <f t="shared" si="62"/>
        <v>421</v>
      </c>
      <c r="J964">
        <f t="shared" si="65"/>
        <v>10044</v>
      </c>
    </row>
    <row r="965" spans="1:10" x14ac:dyDescent="0.3">
      <c r="A965" s="80" t="str">
        <f t="shared" si="64"/>
        <v>Feb</v>
      </c>
      <c r="B965" t="s">
        <v>87</v>
      </c>
      <c r="C965" s="38">
        <v>42784</v>
      </c>
      <c r="D965">
        <f t="shared" si="63"/>
        <v>8</v>
      </c>
      <c r="E965">
        <v>100</v>
      </c>
      <c r="F965">
        <v>83</v>
      </c>
      <c r="G965">
        <v>46</v>
      </c>
      <c r="H965">
        <v>123</v>
      </c>
      <c r="I965">
        <f t="shared" si="62"/>
        <v>352</v>
      </c>
      <c r="J965">
        <f t="shared" si="65"/>
        <v>10044</v>
      </c>
    </row>
    <row r="966" spans="1:10" x14ac:dyDescent="0.3">
      <c r="A966" s="80" t="str">
        <f t="shared" si="64"/>
        <v>Feb</v>
      </c>
      <c r="B966" t="s">
        <v>87</v>
      </c>
      <c r="C966" s="38">
        <v>42785</v>
      </c>
      <c r="D966">
        <f t="shared" si="63"/>
        <v>8</v>
      </c>
      <c r="E966">
        <v>93</v>
      </c>
      <c r="F966">
        <v>97</v>
      </c>
      <c r="G966">
        <v>69</v>
      </c>
      <c r="H966">
        <v>98</v>
      </c>
      <c r="I966">
        <f t="shared" si="62"/>
        <v>357</v>
      </c>
      <c r="J966">
        <f t="shared" si="65"/>
        <v>10044</v>
      </c>
    </row>
    <row r="967" spans="1:10" x14ac:dyDescent="0.3">
      <c r="A967" s="80" t="str">
        <f t="shared" si="64"/>
        <v>Feb</v>
      </c>
      <c r="B967" t="s">
        <v>87</v>
      </c>
      <c r="C967" s="38">
        <v>42786</v>
      </c>
      <c r="D967">
        <f t="shared" si="63"/>
        <v>8</v>
      </c>
      <c r="E967">
        <v>125</v>
      </c>
      <c r="F967">
        <v>41</v>
      </c>
      <c r="G967">
        <v>86</v>
      </c>
      <c r="H967">
        <v>86</v>
      </c>
      <c r="I967">
        <f t="shared" si="62"/>
        <v>338</v>
      </c>
      <c r="J967">
        <f t="shared" si="65"/>
        <v>10044</v>
      </c>
    </row>
    <row r="968" spans="1:10" x14ac:dyDescent="0.3">
      <c r="A968" s="80" t="str">
        <f t="shared" si="64"/>
        <v>Feb</v>
      </c>
      <c r="B968" t="s">
        <v>87</v>
      </c>
      <c r="C968" s="38">
        <v>42787</v>
      </c>
      <c r="D968">
        <f t="shared" si="63"/>
        <v>8</v>
      </c>
      <c r="E968">
        <v>68</v>
      </c>
      <c r="F968">
        <v>49</v>
      </c>
      <c r="G968">
        <v>65</v>
      </c>
      <c r="H968">
        <v>122</v>
      </c>
      <c r="I968">
        <f t="shared" si="62"/>
        <v>304</v>
      </c>
      <c r="J968">
        <f t="shared" si="65"/>
        <v>10044</v>
      </c>
    </row>
    <row r="969" spans="1:10" x14ac:dyDescent="0.3">
      <c r="A969" s="80" t="str">
        <f t="shared" si="64"/>
        <v>Feb</v>
      </c>
      <c r="B969" t="s">
        <v>87</v>
      </c>
      <c r="C969" s="38">
        <v>42788</v>
      </c>
      <c r="D969">
        <f t="shared" si="63"/>
        <v>8</v>
      </c>
      <c r="E969">
        <v>70</v>
      </c>
      <c r="F969">
        <v>92</v>
      </c>
      <c r="G969">
        <v>78</v>
      </c>
      <c r="H969">
        <v>42</v>
      </c>
      <c r="I969">
        <f t="shared" si="62"/>
        <v>282</v>
      </c>
      <c r="J969">
        <f t="shared" si="65"/>
        <v>10044</v>
      </c>
    </row>
    <row r="970" spans="1:10" x14ac:dyDescent="0.3">
      <c r="A970" s="80" t="str">
        <f t="shared" si="64"/>
        <v>Feb</v>
      </c>
      <c r="B970" t="s">
        <v>87</v>
      </c>
      <c r="C970" s="38">
        <v>42789</v>
      </c>
      <c r="D970">
        <f t="shared" si="63"/>
        <v>8</v>
      </c>
      <c r="E970">
        <v>101</v>
      </c>
      <c r="F970">
        <v>63</v>
      </c>
      <c r="G970">
        <v>117</v>
      </c>
      <c r="H970">
        <v>113</v>
      </c>
      <c r="I970">
        <f t="shared" si="62"/>
        <v>394</v>
      </c>
      <c r="J970">
        <f t="shared" si="65"/>
        <v>10044</v>
      </c>
    </row>
    <row r="971" spans="1:10" x14ac:dyDescent="0.3">
      <c r="A971" s="80" t="str">
        <f t="shared" si="64"/>
        <v>Feb</v>
      </c>
      <c r="B971" t="s">
        <v>87</v>
      </c>
      <c r="C971" s="38">
        <v>42790</v>
      </c>
      <c r="D971">
        <f t="shared" si="63"/>
        <v>8</v>
      </c>
      <c r="E971">
        <v>121</v>
      </c>
      <c r="F971">
        <v>83</v>
      </c>
      <c r="G971">
        <v>141</v>
      </c>
      <c r="H971">
        <v>41</v>
      </c>
      <c r="I971">
        <f t="shared" si="62"/>
        <v>386</v>
      </c>
      <c r="J971">
        <f t="shared" si="65"/>
        <v>10044</v>
      </c>
    </row>
    <row r="972" spans="1:10" x14ac:dyDescent="0.3">
      <c r="A972" s="80" t="str">
        <f t="shared" si="64"/>
        <v>Feb</v>
      </c>
      <c r="B972" t="s">
        <v>87</v>
      </c>
      <c r="C972" s="38">
        <v>42791</v>
      </c>
      <c r="D972">
        <f t="shared" si="63"/>
        <v>8</v>
      </c>
      <c r="E972">
        <v>49</v>
      </c>
      <c r="F972">
        <v>69</v>
      </c>
      <c r="G972">
        <v>108</v>
      </c>
      <c r="H972">
        <v>82</v>
      </c>
      <c r="I972">
        <f t="shared" si="62"/>
        <v>308</v>
      </c>
      <c r="J972">
        <f t="shared" si="65"/>
        <v>10044</v>
      </c>
    </row>
    <row r="973" spans="1:10" x14ac:dyDescent="0.3">
      <c r="A973" s="80" t="str">
        <f t="shared" si="64"/>
        <v>Feb</v>
      </c>
      <c r="B973" t="s">
        <v>87</v>
      </c>
      <c r="C973" s="38">
        <v>42792</v>
      </c>
      <c r="D973">
        <f t="shared" si="63"/>
        <v>8</v>
      </c>
      <c r="E973">
        <v>99</v>
      </c>
      <c r="F973">
        <v>86</v>
      </c>
      <c r="G973">
        <v>54</v>
      </c>
      <c r="H973">
        <v>88</v>
      </c>
      <c r="I973">
        <f t="shared" si="62"/>
        <v>327</v>
      </c>
      <c r="J973">
        <f t="shared" si="65"/>
        <v>10044</v>
      </c>
    </row>
    <row r="974" spans="1:10" x14ac:dyDescent="0.3">
      <c r="A974" s="80" t="str">
        <f t="shared" si="64"/>
        <v>Feb</v>
      </c>
      <c r="B974" t="s">
        <v>87</v>
      </c>
      <c r="C974" s="38">
        <v>42793</v>
      </c>
      <c r="D974">
        <f t="shared" si="63"/>
        <v>8</v>
      </c>
      <c r="E974">
        <v>112</v>
      </c>
      <c r="F974">
        <v>99</v>
      </c>
      <c r="G974">
        <v>56</v>
      </c>
      <c r="H974">
        <v>46</v>
      </c>
      <c r="I974">
        <f t="shared" si="62"/>
        <v>313</v>
      </c>
      <c r="J974">
        <f t="shared" si="65"/>
        <v>10044</v>
      </c>
    </row>
    <row r="975" spans="1:10" x14ac:dyDescent="0.3">
      <c r="A975" s="80" t="str">
        <f t="shared" si="64"/>
        <v>Feb</v>
      </c>
      <c r="B975" t="s">
        <v>87</v>
      </c>
      <c r="C975" s="38">
        <v>42794</v>
      </c>
      <c r="D975">
        <f t="shared" si="63"/>
        <v>8</v>
      </c>
      <c r="E975">
        <v>40</v>
      </c>
      <c r="F975">
        <v>51</v>
      </c>
      <c r="G975">
        <v>56</v>
      </c>
      <c r="H975">
        <v>56</v>
      </c>
      <c r="I975">
        <f t="shared" si="62"/>
        <v>203</v>
      </c>
      <c r="J975">
        <f t="shared" si="65"/>
        <v>10044</v>
      </c>
    </row>
    <row r="976" spans="1:10" x14ac:dyDescent="0.3">
      <c r="A976" s="80" t="str">
        <f t="shared" si="64"/>
        <v>Mar</v>
      </c>
      <c r="B976" t="s">
        <v>87</v>
      </c>
      <c r="C976" s="38">
        <v>42795</v>
      </c>
      <c r="D976">
        <f t="shared" si="63"/>
        <v>9</v>
      </c>
      <c r="E976">
        <v>146</v>
      </c>
      <c r="F976">
        <v>54</v>
      </c>
      <c r="G976">
        <v>103</v>
      </c>
      <c r="H976">
        <v>87</v>
      </c>
      <c r="I976">
        <f t="shared" si="62"/>
        <v>390</v>
      </c>
      <c r="J976">
        <f t="shared" si="65"/>
        <v>11964</v>
      </c>
    </row>
    <row r="977" spans="1:10" x14ac:dyDescent="0.3">
      <c r="A977" s="80" t="str">
        <f t="shared" si="64"/>
        <v>Mar</v>
      </c>
      <c r="B977" t="s">
        <v>87</v>
      </c>
      <c r="C977" s="38">
        <v>42796</v>
      </c>
      <c r="D977">
        <f t="shared" si="63"/>
        <v>9</v>
      </c>
      <c r="E977">
        <v>87</v>
      </c>
      <c r="F977">
        <v>86</v>
      </c>
      <c r="G977">
        <v>95</v>
      </c>
      <c r="H977">
        <v>120</v>
      </c>
      <c r="I977">
        <f t="shared" si="62"/>
        <v>388</v>
      </c>
      <c r="J977">
        <f t="shared" si="65"/>
        <v>11964</v>
      </c>
    </row>
    <row r="978" spans="1:10" x14ac:dyDescent="0.3">
      <c r="A978" s="80" t="str">
        <f t="shared" si="64"/>
        <v>Mar</v>
      </c>
      <c r="B978" t="s">
        <v>87</v>
      </c>
      <c r="C978" s="38">
        <v>42797</v>
      </c>
      <c r="D978">
        <f t="shared" si="63"/>
        <v>9</v>
      </c>
      <c r="E978">
        <v>143</v>
      </c>
      <c r="F978">
        <v>149</v>
      </c>
      <c r="G978">
        <v>98</v>
      </c>
      <c r="H978">
        <v>53</v>
      </c>
      <c r="I978">
        <f t="shared" si="62"/>
        <v>443</v>
      </c>
      <c r="J978">
        <f t="shared" si="65"/>
        <v>11964</v>
      </c>
    </row>
    <row r="979" spans="1:10" x14ac:dyDescent="0.3">
      <c r="A979" s="80" t="str">
        <f t="shared" si="64"/>
        <v>Mar</v>
      </c>
      <c r="B979" t="s">
        <v>87</v>
      </c>
      <c r="C979" s="38">
        <v>42798</v>
      </c>
      <c r="D979">
        <f t="shared" si="63"/>
        <v>9</v>
      </c>
      <c r="E979">
        <v>83</v>
      </c>
      <c r="F979">
        <v>48</v>
      </c>
      <c r="G979">
        <v>144</v>
      </c>
      <c r="H979">
        <v>140</v>
      </c>
      <c r="I979">
        <f t="shared" si="62"/>
        <v>415</v>
      </c>
      <c r="J979">
        <f t="shared" si="65"/>
        <v>11964</v>
      </c>
    </row>
    <row r="980" spans="1:10" x14ac:dyDescent="0.3">
      <c r="A980" s="80" t="str">
        <f t="shared" si="64"/>
        <v>Mar</v>
      </c>
      <c r="B980" t="s">
        <v>87</v>
      </c>
      <c r="C980" s="38">
        <v>42799</v>
      </c>
      <c r="D980">
        <f t="shared" si="63"/>
        <v>9</v>
      </c>
      <c r="E980">
        <v>122</v>
      </c>
      <c r="F980">
        <v>85</v>
      </c>
      <c r="G980">
        <v>62</v>
      </c>
      <c r="H980">
        <v>135</v>
      </c>
      <c r="I980">
        <f t="shared" si="62"/>
        <v>404</v>
      </c>
      <c r="J980">
        <f t="shared" si="65"/>
        <v>11964</v>
      </c>
    </row>
    <row r="981" spans="1:10" x14ac:dyDescent="0.3">
      <c r="A981" s="80" t="str">
        <f t="shared" si="64"/>
        <v>Mar</v>
      </c>
      <c r="B981" t="s">
        <v>87</v>
      </c>
      <c r="C981" s="38">
        <v>42800</v>
      </c>
      <c r="D981">
        <f t="shared" si="63"/>
        <v>9</v>
      </c>
      <c r="E981">
        <v>121</v>
      </c>
      <c r="F981">
        <v>60</v>
      </c>
      <c r="G981">
        <v>78</v>
      </c>
      <c r="H981">
        <v>82</v>
      </c>
      <c r="I981">
        <f t="shared" si="62"/>
        <v>341</v>
      </c>
      <c r="J981">
        <f t="shared" si="65"/>
        <v>11964</v>
      </c>
    </row>
    <row r="982" spans="1:10" x14ac:dyDescent="0.3">
      <c r="A982" s="80" t="str">
        <f t="shared" si="64"/>
        <v>Mar</v>
      </c>
      <c r="B982" t="s">
        <v>87</v>
      </c>
      <c r="C982" s="38">
        <v>42801</v>
      </c>
      <c r="D982">
        <f t="shared" si="63"/>
        <v>9</v>
      </c>
      <c r="E982">
        <v>86</v>
      </c>
      <c r="F982">
        <v>141</v>
      </c>
      <c r="G982">
        <v>140</v>
      </c>
      <c r="H982">
        <v>100</v>
      </c>
      <c r="I982">
        <f t="shared" ref="I982:I1045" si="66">SUM(E982:H982)</f>
        <v>467</v>
      </c>
      <c r="J982">
        <f t="shared" si="65"/>
        <v>11964</v>
      </c>
    </row>
    <row r="983" spans="1:10" x14ac:dyDescent="0.3">
      <c r="A983" s="80" t="str">
        <f t="shared" si="64"/>
        <v>Mar</v>
      </c>
      <c r="B983" t="s">
        <v>87</v>
      </c>
      <c r="C983" s="38">
        <v>42802</v>
      </c>
      <c r="D983">
        <f t="shared" si="63"/>
        <v>9</v>
      </c>
      <c r="E983">
        <v>107</v>
      </c>
      <c r="F983">
        <v>105</v>
      </c>
      <c r="G983">
        <v>78</v>
      </c>
      <c r="H983">
        <v>77</v>
      </c>
      <c r="I983">
        <f t="shared" si="66"/>
        <v>367</v>
      </c>
      <c r="J983">
        <f t="shared" si="65"/>
        <v>11964</v>
      </c>
    </row>
    <row r="984" spans="1:10" x14ac:dyDescent="0.3">
      <c r="A984" s="80" t="str">
        <f t="shared" si="64"/>
        <v>Mar</v>
      </c>
      <c r="B984" t="s">
        <v>87</v>
      </c>
      <c r="C984" s="38">
        <v>42803</v>
      </c>
      <c r="D984">
        <f t="shared" si="63"/>
        <v>9</v>
      </c>
      <c r="E984">
        <v>76</v>
      </c>
      <c r="F984">
        <v>146</v>
      </c>
      <c r="G984">
        <v>128</v>
      </c>
      <c r="H984">
        <v>123</v>
      </c>
      <c r="I984">
        <f t="shared" si="66"/>
        <v>473</v>
      </c>
      <c r="J984">
        <f t="shared" si="65"/>
        <v>11964</v>
      </c>
    </row>
    <row r="985" spans="1:10" x14ac:dyDescent="0.3">
      <c r="A985" s="80" t="str">
        <f t="shared" si="64"/>
        <v>Mar</v>
      </c>
      <c r="B985" t="s">
        <v>87</v>
      </c>
      <c r="C985" s="38">
        <v>42804</v>
      </c>
      <c r="D985">
        <f t="shared" si="63"/>
        <v>9</v>
      </c>
      <c r="E985">
        <v>144</v>
      </c>
      <c r="F985">
        <v>76</v>
      </c>
      <c r="G985">
        <v>75</v>
      </c>
      <c r="H985">
        <v>69</v>
      </c>
      <c r="I985">
        <f t="shared" si="66"/>
        <v>364</v>
      </c>
      <c r="J985">
        <f t="shared" si="65"/>
        <v>11964</v>
      </c>
    </row>
    <row r="986" spans="1:10" x14ac:dyDescent="0.3">
      <c r="A986" s="80" t="str">
        <f t="shared" si="64"/>
        <v>Mar</v>
      </c>
      <c r="B986" t="s">
        <v>87</v>
      </c>
      <c r="C986" s="38">
        <v>42805</v>
      </c>
      <c r="D986">
        <f t="shared" si="63"/>
        <v>9</v>
      </c>
      <c r="E986">
        <v>117</v>
      </c>
      <c r="F986">
        <v>66</v>
      </c>
      <c r="G986">
        <v>135</v>
      </c>
      <c r="H986">
        <v>91</v>
      </c>
      <c r="I986">
        <f t="shared" si="66"/>
        <v>409</v>
      </c>
      <c r="J986">
        <f t="shared" si="65"/>
        <v>11964</v>
      </c>
    </row>
    <row r="987" spans="1:10" x14ac:dyDescent="0.3">
      <c r="A987" s="80" t="str">
        <f t="shared" si="64"/>
        <v>Mar</v>
      </c>
      <c r="B987" t="s">
        <v>87</v>
      </c>
      <c r="C987" s="38">
        <v>42806</v>
      </c>
      <c r="D987">
        <f t="shared" si="63"/>
        <v>9</v>
      </c>
      <c r="E987">
        <v>53</v>
      </c>
      <c r="F987">
        <v>115</v>
      </c>
      <c r="G987">
        <v>73</v>
      </c>
      <c r="H987">
        <v>118</v>
      </c>
      <c r="I987">
        <f t="shared" si="66"/>
        <v>359</v>
      </c>
      <c r="J987">
        <f t="shared" si="65"/>
        <v>11964</v>
      </c>
    </row>
    <row r="988" spans="1:10" x14ac:dyDescent="0.3">
      <c r="A988" s="80" t="str">
        <f t="shared" si="64"/>
        <v>Mar</v>
      </c>
      <c r="B988" t="s">
        <v>87</v>
      </c>
      <c r="C988" s="38">
        <v>42807</v>
      </c>
      <c r="D988">
        <f t="shared" si="63"/>
        <v>9</v>
      </c>
      <c r="E988">
        <v>44</v>
      </c>
      <c r="F988">
        <v>53</v>
      </c>
      <c r="G988">
        <v>139</v>
      </c>
      <c r="H988">
        <v>106</v>
      </c>
      <c r="I988">
        <f t="shared" si="66"/>
        <v>342</v>
      </c>
      <c r="J988">
        <f t="shared" si="65"/>
        <v>11964</v>
      </c>
    </row>
    <row r="989" spans="1:10" x14ac:dyDescent="0.3">
      <c r="A989" s="80" t="str">
        <f t="shared" si="64"/>
        <v>Mar</v>
      </c>
      <c r="B989" t="s">
        <v>87</v>
      </c>
      <c r="C989" s="38">
        <v>42808</v>
      </c>
      <c r="D989">
        <f t="shared" si="63"/>
        <v>9</v>
      </c>
      <c r="E989">
        <v>48</v>
      </c>
      <c r="F989">
        <v>98</v>
      </c>
      <c r="G989">
        <v>116</v>
      </c>
      <c r="H989">
        <v>84</v>
      </c>
      <c r="I989">
        <f t="shared" si="66"/>
        <v>346</v>
      </c>
      <c r="J989">
        <f t="shared" si="65"/>
        <v>11964</v>
      </c>
    </row>
    <row r="990" spans="1:10" x14ac:dyDescent="0.3">
      <c r="A990" s="80" t="str">
        <f t="shared" si="64"/>
        <v>Mar</v>
      </c>
      <c r="B990" t="s">
        <v>87</v>
      </c>
      <c r="C990" s="38">
        <v>42809</v>
      </c>
      <c r="D990">
        <f t="shared" si="63"/>
        <v>9</v>
      </c>
      <c r="E990">
        <v>148</v>
      </c>
      <c r="F990">
        <v>69</v>
      </c>
      <c r="G990">
        <v>42</v>
      </c>
      <c r="H990">
        <v>147</v>
      </c>
      <c r="I990">
        <f t="shared" si="66"/>
        <v>406</v>
      </c>
      <c r="J990">
        <f t="shared" si="65"/>
        <v>11964</v>
      </c>
    </row>
    <row r="991" spans="1:10" x14ac:dyDescent="0.3">
      <c r="A991" s="80" t="str">
        <f t="shared" si="64"/>
        <v>Mar</v>
      </c>
      <c r="B991" t="s">
        <v>87</v>
      </c>
      <c r="C991" s="38">
        <v>42810</v>
      </c>
      <c r="D991">
        <f t="shared" si="63"/>
        <v>9</v>
      </c>
      <c r="E991">
        <v>149</v>
      </c>
      <c r="F991">
        <v>128</v>
      </c>
      <c r="G991">
        <v>70</v>
      </c>
      <c r="H991">
        <v>131</v>
      </c>
      <c r="I991">
        <f t="shared" si="66"/>
        <v>478</v>
      </c>
      <c r="J991">
        <f t="shared" si="65"/>
        <v>11964</v>
      </c>
    </row>
    <row r="992" spans="1:10" x14ac:dyDescent="0.3">
      <c r="A992" s="80" t="str">
        <f t="shared" si="64"/>
        <v>Mar</v>
      </c>
      <c r="B992" t="s">
        <v>87</v>
      </c>
      <c r="C992" s="38">
        <v>42811</v>
      </c>
      <c r="D992">
        <f t="shared" si="63"/>
        <v>9</v>
      </c>
      <c r="E992">
        <v>103</v>
      </c>
      <c r="F992">
        <v>44</v>
      </c>
      <c r="G992">
        <v>54</v>
      </c>
      <c r="H992">
        <v>48</v>
      </c>
      <c r="I992">
        <f t="shared" si="66"/>
        <v>249</v>
      </c>
      <c r="J992">
        <f t="shared" si="65"/>
        <v>11964</v>
      </c>
    </row>
    <row r="993" spans="1:10" x14ac:dyDescent="0.3">
      <c r="A993" s="80" t="str">
        <f t="shared" si="64"/>
        <v>Mar</v>
      </c>
      <c r="B993" t="s">
        <v>87</v>
      </c>
      <c r="C993" s="38">
        <v>42812</v>
      </c>
      <c r="D993">
        <f t="shared" si="63"/>
        <v>9</v>
      </c>
      <c r="E993">
        <v>44</v>
      </c>
      <c r="F993">
        <v>90</v>
      </c>
      <c r="G993">
        <v>81</v>
      </c>
      <c r="H993">
        <v>40</v>
      </c>
      <c r="I993">
        <f t="shared" si="66"/>
        <v>255</v>
      </c>
      <c r="J993">
        <f t="shared" si="65"/>
        <v>11964</v>
      </c>
    </row>
    <row r="994" spans="1:10" x14ac:dyDescent="0.3">
      <c r="A994" s="80" t="str">
        <f t="shared" si="64"/>
        <v>Mar</v>
      </c>
      <c r="B994" t="s">
        <v>87</v>
      </c>
      <c r="C994" s="38">
        <v>42813</v>
      </c>
      <c r="D994">
        <f t="shared" si="63"/>
        <v>9</v>
      </c>
      <c r="E994">
        <v>121</v>
      </c>
      <c r="F994">
        <v>102</v>
      </c>
      <c r="G994">
        <v>40</v>
      </c>
      <c r="H994">
        <v>73</v>
      </c>
      <c r="I994">
        <f t="shared" si="66"/>
        <v>336</v>
      </c>
      <c r="J994">
        <f t="shared" si="65"/>
        <v>11964</v>
      </c>
    </row>
    <row r="995" spans="1:10" x14ac:dyDescent="0.3">
      <c r="A995" s="80" t="str">
        <f t="shared" si="64"/>
        <v>Mar</v>
      </c>
      <c r="B995" t="s">
        <v>87</v>
      </c>
      <c r="C995" s="38">
        <v>42814</v>
      </c>
      <c r="D995">
        <f t="shared" si="63"/>
        <v>9</v>
      </c>
      <c r="E995">
        <v>136</v>
      </c>
      <c r="F995">
        <v>43</v>
      </c>
      <c r="G995">
        <v>129</v>
      </c>
      <c r="H995">
        <v>88</v>
      </c>
      <c r="I995">
        <f t="shared" si="66"/>
        <v>396</v>
      </c>
      <c r="J995">
        <f t="shared" si="65"/>
        <v>11964</v>
      </c>
    </row>
    <row r="996" spans="1:10" x14ac:dyDescent="0.3">
      <c r="A996" s="80" t="str">
        <f t="shared" si="64"/>
        <v>Mar</v>
      </c>
      <c r="B996" t="s">
        <v>87</v>
      </c>
      <c r="C996" s="38">
        <v>42815</v>
      </c>
      <c r="D996">
        <f t="shared" si="63"/>
        <v>9</v>
      </c>
      <c r="E996">
        <v>139</v>
      </c>
      <c r="F996">
        <v>89</v>
      </c>
      <c r="G996">
        <v>77</v>
      </c>
      <c r="H996">
        <v>77</v>
      </c>
      <c r="I996">
        <f t="shared" si="66"/>
        <v>382</v>
      </c>
      <c r="J996">
        <f t="shared" si="65"/>
        <v>11964</v>
      </c>
    </row>
    <row r="997" spans="1:10" x14ac:dyDescent="0.3">
      <c r="A997" s="80" t="str">
        <f t="shared" si="64"/>
        <v>Mar</v>
      </c>
      <c r="B997" t="s">
        <v>87</v>
      </c>
      <c r="C997" s="38">
        <v>42816</v>
      </c>
      <c r="D997">
        <f t="shared" si="63"/>
        <v>9</v>
      </c>
      <c r="E997">
        <v>114</v>
      </c>
      <c r="F997">
        <v>109</v>
      </c>
      <c r="G997">
        <v>69</v>
      </c>
      <c r="H997">
        <v>106</v>
      </c>
      <c r="I997">
        <f t="shared" si="66"/>
        <v>398</v>
      </c>
      <c r="J997">
        <f t="shared" si="65"/>
        <v>11964</v>
      </c>
    </row>
    <row r="998" spans="1:10" x14ac:dyDescent="0.3">
      <c r="A998" s="80" t="str">
        <f t="shared" si="64"/>
        <v>Mar</v>
      </c>
      <c r="B998" t="s">
        <v>87</v>
      </c>
      <c r="C998" s="38">
        <v>42817</v>
      </c>
      <c r="D998">
        <f t="shared" si="63"/>
        <v>9</v>
      </c>
      <c r="E998">
        <v>146</v>
      </c>
      <c r="F998">
        <v>63</v>
      </c>
      <c r="G998">
        <v>116</v>
      </c>
      <c r="H998">
        <v>120</v>
      </c>
      <c r="I998">
        <f t="shared" si="66"/>
        <v>445</v>
      </c>
      <c r="J998">
        <f t="shared" si="65"/>
        <v>11964</v>
      </c>
    </row>
    <row r="999" spans="1:10" x14ac:dyDescent="0.3">
      <c r="A999" s="80" t="str">
        <f t="shared" si="64"/>
        <v>Mar</v>
      </c>
      <c r="B999" t="s">
        <v>87</v>
      </c>
      <c r="C999" s="38">
        <v>42818</v>
      </c>
      <c r="D999">
        <f t="shared" si="63"/>
        <v>9</v>
      </c>
      <c r="E999">
        <v>42</v>
      </c>
      <c r="F999">
        <v>94</v>
      </c>
      <c r="G999">
        <v>68</v>
      </c>
      <c r="H999">
        <v>116</v>
      </c>
      <c r="I999">
        <f t="shared" si="66"/>
        <v>320</v>
      </c>
      <c r="J999">
        <f t="shared" si="65"/>
        <v>11964</v>
      </c>
    </row>
    <row r="1000" spans="1:10" x14ac:dyDescent="0.3">
      <c r="A1000" s="80" t="str">
        <f t="shared" si="64"/>
        <v>Mar</v>
      </c>
      <c r="B1000" t="s">
        <v>87</v>
      </c>
      <c r="C1000" s="38">
        <v>42819</v>
      </c>
      <c r="D1000">
        <f t="shared" ref="D1000:D1063" si="67">CHOOSE(MONTH(C1000),7,8,9,10,11,12,1,2,3,4,5,6)</f>
        <v>9</v>
      </c>
      <c r="E1000">
        <v>49</v>
      </c>
      <c r="F1000">
        <v>97</v>
      </c>
      <c r="G1000">
        <v>47</v>
      </c>
      <c r="H1000">
        <v>105</v>
      </c>
      <c r="I1000">
        <f t="shared" si="66"/>
        <v>298</v>
      </c>
      <c r="J1000">
        <f t="shared" si="65"/>
        <v>11964</v>
      </c>
    </row>
    <row r="1001" spans="1:10" x14ac:dyDescent="0.3">
      <c r="A1001" s="80" t="str">
        <f t="shared" si="64"/>
        <v>Mar</v>
      </c>
      <c r="B1001" t="s">
        <v>87</v>
      </c>
      <c r="C1001" s="38">
        <v>42820</v>
      </c>
      <c r="D1001">
        <f t="shared" si="67"/>
        <v>9</v>
      </c>
      <c r="E1001">
        <v>55</v>
      </c>
      <c r="F1001">
        <v>130</v>
      </c>
      <c r="G1001">
        <v>79</v>
      </c>
      <c r="H1001">
        <v>84</v>
      </c>
      <c r="I1001">
        <f t="shared" si="66"/>
        <v>348</v>
      </c>
      <c r="J1001">
        <f t="shared" si="65"/>
        <v>11964</v>
      </c>
    </row>
    <row r="1002" spans="1:10" x14ac:dyDescent="0.3">
      <c r="A1002" s="80" t="str">
        <f t="shared" si="64"/>
        <v>Mar</v>
      </c>
      <c r="B1002" t="s">
        <v>87</v>
      </c>
      <c r="C1002" s="38">
        <v>42821</v>
      </c>
      <c r="D1002">
        <f t="shared" si="67"/>
        <v>9</v>
      </c>
      <c r="E1002">
        <v>62</v>
      </c>
      <c r="F1002">
        <v>121</v>
      </c>
      <c r="G1002">
        <v>80</v>
      </c>
      <c r="H1002">
        <v>95</v>
      </c>
      <c r="I1002">
        <f t="shared" si="66"/>
        <v>358</v>
      </c>
      <c r="J1002">
        <f t="shared" si="65"/>
        <v>11964</v>
      </c>
    </row>
    <row r="1003" spans="1:10" x14ac:dyDescent="0.3">
      <c r="A1003" s="80" t="str">
        <f t="shared" si="64"/>
        <v>Mar</v>
      </c>
      <c r="B1003" t="s">
        <v>87</v>
      </c>
      <c r="C1003" s="38">
        <v>42822</v>
      </c>
      <c r="D1003">
        <f t="shared" si="67"/>
        <v>9</v>
      </c>
      <c r="E1003">
        <v>135</v>
      </c>
      <c r="F1003">
        <v>114</v>
      </c>
      <c r="G1003">
        <v>103</v>
      </c>
      <c r="H1003">
        <v>147</v>
      </c>
      <c r="I1003">
        <f t="shared" si="66"/>
        <v>499</v>
      </c>
      <c r="J1003">
        <f t="shared" si="65"/>
        <v>11964</v>
      </c>
    </row>
    <row r="1004" spans="1:10" x14ac:dyDescent="0.3">
      <c r="A1004" s="80" t="str">
        <f t="shared" si="64"/>
        <v>Mar</v>
      </c>
      <c r="B1004" t="s">
        <v>87</v>
      </c>
      <c r="C1004" s="38">
        <v>42823</v>
      </c>
      <c r="D1004">
        <f t="shared" si="67"/>
        <v>9</v>
      </c>
      <c r="E1004">
        <v>133</v>
      </c>
      <c r="F1004">
        <v>149</v>
      </c>
      <c r="G1004">
        <v>88</v>
      </c>
      <c r="H1004">
        <v>130</v>
      </c>
      <c r="I1004">
        <f t="shared" si="66"/>
        <v>500</v>
      </c>
      <c r="J1004">
        <f t="shared" si="65"/>
        <v>11964</v>
      </c>
    </row>
    <row r="1005" spans="1:10" x14ac:dyDescent="0.3">
      <c r="A1005" s="80" t="str">
        <f t="shared" si="64"/>
        <v>Mar</v>
      </c>
      <c r="B1005" t="s">
        <v>87</v>
      </c>
      <c r="C1005" s="38">
        <v>42824</v>
      </c>
      <c r="D1005">
        <f t="shared" si="67"/>
        <v>9</v>
      </c>
      <c r="E1005">
        <v>102</v>
      </c>
      <c r="F1005">
        <v>134</v>
      </c>
      <c r="G1005">
        <v>58</v>
      </c>
      <c r="H1005">
        <v>96</v>
      </c>
      <c r="I1005">
        <f t="shared" si="66"/>
        <v>390</v>
      </c>
      <c r="J1005">
        <f t="shared" si="65"/>
        <v>11964</v>
      </c>
    </row>
    <row r="1006" spans="1:10" x14ac:dyDescent="0.3">
      <c r="A1006" s="80" t="str">
        <f t="shared" si="64"/>
        <v>Mar</v>
      </c>
      <c r="B1006" t="s">
        <v>87</v>
      </c>
      <c r="C1006" s="38">
        <v>42825</v>
      </c>
      <c r="D1006">
        <f t="shared" si="67"/>
        <v>9</v>
      </c>
      <c r="E1006">
        <v>106</v>
      </c>
      <c r="F1006">
        <v>93</v>
      </c>
      <c r="G1006">
        <v>99</v>
      </c>
      <c r="H1006">
        <v>100</v>
      </c>
      <c r="I1006">
        <f t="shared" si="66"/>
        <v>398</v>
      </c>
      <c r="J1006">
        <f t="shared" si="65"/>
        <v>11964</v>
      </c>
    </row>
    <row r="1007" spans="1:10" x14ac:dyDescent="0.3">
      <c r="A1007" s="80" t="str">
        <f t="shared" si="64"/>
        <v>Apr</v>
      </c>
      <c r="B1007" t="s">
        <v>87</v>
      </c>
      <c r="C1007" s="38">
        <v>42826</v>
      </c>
      <c r="D1007">
        <f t="shared" si="67"/>
        <v>10</v>
      </c>
      <c r="E1007">
        <v>74</v>
      </c>
      <c r="F1007">
        <v>128</v>
      </c>
      <c r="G1007">
        <v>97</v>
      </c>
      <c r="H1007">
        <v>129</v>
      </c>
      <c r="I1007">
        <f t="shared" si="66"/>
        <v>428</v>
      </c>
      <c r="J1007">
        <f t="shared" si="65"/>
        <v>11422</v>
      </c>
    </row>
    <row r="1008" spans="1:10" x14ac:dyDescent="0.3">
      <c r="A1008" s="80" t="str">
        <f t="shared" si="64"/>
        <v>Apr</v>
      </c>
      <c r="B1008" t="s">
        <v>87</v>
      </c>
      <c r="C1008" s="38">
        <v>42827</v>
      </c>
      <c r="D1008">
        <f t="shared" si="67"/>
        <v>10</v>
      </c>
      <c r="E1008">
        <v>115</v>
      </c>
      <c r="F1008">
        <v>94</v>
      </c>
      <c r="G1008">
        <v>110</v>
      </c>
      <c r="H1008">
        <v>140</v>
      </c>
      <c r="I1008">
        <f t="shared" si="66"/>
        <v>459</v>
      </c>
      <c r="J1008">
        <f t="shared" si="65"/>
        <v>11422</v>
      </c>
    </row>
    <row r="1009" spans="1:10" x14ac:dyDescent="0.3">
      <c r="A1009" s="80" t="str">
        <f t="shared" si="64"/>
        <v>Apr</v>
      </c>
      <c r="B1009" t="s">
        <v>87</v>
      </c>
      <c r="C1009" s="38">
        <v>42828</v>
      </c>
      <c r="D1009">
        <f t="shared" si="67"/>
        <v>10</v>
      </c>
      <c r="E1009">
        <v>120</v>
      </c>
      <c r="F1009">
        <v>64</v>
      </c>
      <c r="G1009">
        <v>133</v>
      </c>
      <c r="H1009">
        <v>72</v>
      </c>
      <c r="I1009">
        <f t="shared" si="66"/>
        <v>389</v>
      </c>
      <c r="J1009">
        <f t="shared" si="65"/>
        <v>11422</v>
      </c>
    </row>
    <row r="1010" spans="1:10" x14ac:dyDescent="0.3">
      <c r="A1010" s="80" t="str">
        <f t="shared" si="64"/>
        <v>Apr</v>
      </c>
      <c r="B1010" t="s">
        <v>87</v>
      </c>
      <c r="C1010" s="38">
        <v>42829</v>
      </c>
      <c r="D1010">
        <f t="shared" si="67"/>
        <v>10</v>
      </c>
      <c r="E1010">
        <v>127</v>
      </c>
      <c r="F1010">
        <v>59</v>
      </c>
      <c r="G1010">
        <v>50</v>
      </c>
      <c r="H1010">
        <v>142</v>
      </c>
      <c r="I1010">
        <f t="shared" si="66"/>
        <v>378</v>
      </c>
      <c r="J1010">
        <f t="shared" si="65"/>
        <v>11422</v>
      </c>
    </row>
    <row r="1011" spans="1:10" x14ac:dyDescent="0.3">
      <c r="A1011" s="80" t="str">
        <f t="shared" si="64"/>
        <v>Apr</v>
      </c>
      <c r="B1011" t="s">
        <v>87</v>
      </c>
      <c r="C1011" s="38">
        <v>42830</v>
      </c>
      <c r="D1011">
        <f t="shared" si="67"/>
        <v>10</v>
      </c>
      <c r="E1011">
        <v>150</v>
      </c>
      <c r="F1011">
        <v>90</v>
      </c>
      <c r="G1011">
        <v>45</v>
      </c>
      <c r="H1011">
        <v>65</v>
      </c>
      <c r="I1011">
        <f t="shared" si="66"/>
        <v>350</v>
      </c>
      <c r="J1011">
        <f t="shared" si="65"/>
        <v>11422</v>
      </c>
    </row>
    <row r="1012" spans="1:10" x14ac:dyDescent="0.3">
      <c r="A1012" s="80" t="str">
        <f t="shared" si="64"/>
        <v>Apr</v>
      </c>
      <c r="B1012" t="s">
        <v>87</v>
      </c>
      <c r="C1012" s="38">
        <v>42831</v>
      </c>
      <c r="D1012">
        <f t="shared" si="67"/>
        <v>10</v>
      </c>
      <c r="E1012">
        <v>56</v>
      </c>
      <c r="F1012">
        <v>50</v>
      </c>
      <c r="G1012">
        <v>95</v>
      </c>
      <c r="H1012">
        <v>69</v>
      </c>
      <c r="I1012">
        <f t="shared" si="66"/>
        <v>270</v>
      </c>
      <c r="J1012">
        <f t="shared" si="65"/>
        <v>11422</v>
      </c>
    </row>
    <row r="1013" spans="1:10" x14ac:dyDescent="0.3">
      <c r="A1013" s="80" t="str">
        <f t="shared" si="64"/>
        <v>Apr</v>
      </c>
      <c r="B1013" t="s">
        <v>87</v>
      </c>
      <c r="C1013" s="38">
        <v>42832</v>
      </c>
      <c r="D1013">
        <f t="shared" si="67"/>
        <v>10</v>
      </c>
      <c r="E1013">
        <v>46</v>
      </c>
      <c r="F1013">
        <v>61</v>
      </c>
      <c r="G1013">
        <v>107</v>
      </c>
      <c r="H1013">
        <v>134</v>
      </c>
      <c r="I1013">
        <f t="shared" si="66"/>
        <v>348</v>
      </c>
      <c r="J1013">
        <f t="shared" si="65"/>
        <v>11422</v>
      </c>
    </row>
    <row r="1014" spans="1:10" x14ac:dyDescent="0.3">
      <c r="A1014" s="80" t="str">
        <f t="shared" si="64"/>
        <v>Apr</v>
      </c>
      <c r="B1014" t="s">
        <v>87</v>
      </c>
      <c r="C1014" s="38">
        <v>42833</v>
      </c>
      <c r="D1014">
        <f t="shared" si="67"/>
        <v>10</v>
      </c>
      <c r="E1014">
        <v>133</v>
      </c>
      <c r="F1014">
        <v>65</v>
      </c>
      <c r="G1014">
        <v>100</v>
      </c>
      <c r="H1014">
        <v>66</v>
      </c>
      <c r="I1014">
        <f t="shared" si="66"/>
        <v>364</v>
      </c>
      <c r="J1014">
        <f t="shared" si="65"/>
        <v>11422</v>
      </c>
    </row>
    <row r="1015" spans="1:10" x14ac:dyDescent="0.3">
      <c r="A1015" s="80" t="str">
        <f t="shared" si="64"/>
        <v>Apr</v>
      </c>
      <c r="B1015" t="s">
        <v>87</v>
      </c>
      <c r="C1015" s="38">
        <v>42834</v>
      </c>
      <c r="D1015">
        <f t="shared" si="67"/>
        <v>10</v>
      </c>
      <c r="E1015">
        <v>141</v>
      </c>
      <c r="F1015">
        <v>120</v>
      </c>
      <c r="G1015">
        <v>54</v>
      </c>
      <c r="H1015">
        <v>138</v>
      </c>
      <c r="I1015">
        <f t="shared" si="66"/>
        <v>453</v>
      </c>
      <c r="J1015">
        <f t="shared" si="65"/>
        <v>11422</v>
      </c>
    </row>
    <row r="1016" spans="1:10" x14ac:dyDescent="0.3">
      <c r="A1016" s="80" t="str">
        <f t="shared" si="64"/>
        <v>Apr</v>
      </c>
      <c r="B1016" t="s">
        <v>87</v>
      </c>
      <c r="C1016" s="38">
        <v>42835</v>
      </c>
      <c r="D1016">
        <f t="shared" si="67"/>
        <v>10</v>
      </c>
      <c r="E1016">
        <v>142</v>
      </c>
      <c r="F1016">
        <v>83</v>
      </c>
      <c r="G1016">
        <v>113</v>
      </c>
      <c r="H1016">
        <v>140</v>
      </c>
      <c r="I1016">
        <f t="shared" si="66"/>
        <v>478</v>
      </c>
      <c r="J1016">
        <f t="shared" si="65"/>
        <v>11422</v>
      </c>
    </row>
    <row r="1017" spans="1:10" x14ac:dyDescent="0.3">
      <c r="A1017" s="80" t="str">
        <f t="shared" si="64"/>
        <v>Apr</v>
      </c>
      <c r="B1017" t="s">
        <v>87</v>
      </c>
      <c r="C1017" s="38">
        <v>42836</v>
      </c>
      <c r="D1017">
        <f t="shared" si="67"/>
        <v>10</v>
      </c>
      <c r="E1017">
        <v>49</v>
      </c>
      <c r="F1017">
        <v>67</v>
      </c>
      <c r="G1017">
        <v>108</v>
      </c>
      <c r="H1017">
        <v>108</v>
      </c>
      <c r="I1017">
        <f t="shared" si="66"/>
        <v>332</v>
      </c>
      <c r="J1017">
        <f t="shared" si="65"/>
        <v>11422</v>
      </c>
    </row>
    <row r="1018" spans="1:10" x14ac:dyDescent="0.3">
      <c r="A1018" s="80" t="str">
        <f t="shared" si="64"/>
        <v>Apr</v>
      </c>
      <c r="B1018" t="s">
        <v>87</v>
      </c>
      <c r="C1018" s="38">
        <v>42837</v>
      </c>
      <c r="D1018">
        <f t="shared" si="67"/>
        <v>10</v>
      </c>
      <c r="E1018">
        <v>142</v>
      </c>
      <c r="F1018">
        <v>150</v>
      </c>
      <c r="G1018">
        <v>54</v>
      </c>
      <c r="H1018">
        <v>69</v>
      </c>
      <c r="I1018">
        <f t="shared" si="66"/>
        <v>415</v>
      </c>
      <c r="J1018">
        <f t="shared" si="65"/>
        <v>11422</v>
      </c>
    </row>
    <row r="1019" spans="1:10" x14ac:dyDescent="0.3">
      <c r="A1019" s="80" t="str">
        <f t="shared" si="64"/>
        <v>Apr</v>
      </c>
      <c r="B1019" t="s">
        <v>87</v>
      </c>
      <c r="C1019" s="38">
        <v>42838</v>
      </c>
      <c r="D1019">
        <f t="shared" si="67"/>
        <v>10</v>
      </c>
      <c r="E1019">
        <v>112</v>
      </c>
      <c r="F1019">
        <v>78</v>
      </c>
      <c r="G1019">
        <v>73</v>
      </c>
      <c r="H1019">
        <v>82</v>
      </c>
      <c r="I1019">
        <f t="shared" si="66"/>
        <v>345</v>
      </c>
      <c r="J1019">
        <f t="shared" si="65"/>
        <v>11422</v>
      </c>
    </row>
    <row r="1020" spans="1:10" x14ac:dyDescent="0.3">
      <c r="A1020" s="80" t="str">
        <f t="shared" si="64"/>
        <v>Apr</v>
      </c>
      <c r="B1020" t="s">
        <v>87</v>
      </c>
      <c r="C1020" s="38">
        <v>42839</v>
      </c>
      <c r="D1020">
        <f t="shared" si="67"/>
        <v>10</v>
      </c>
      <c r="E1020">
        <v>106</v>
      </c>
      <c r="F1020">
        <v>67</v>
      </c>
      <c r="G1020">
        <v>71</v>
      </c>
      <c r="H1020">
        <v>60</v>
      </c>
      <c r="I1020">
        <f t="shared" si="66"/>
        <v>304</v>
      </c>
      <c r="J1020">
        <f t="shared" si="65"/>
        <v>11422</v>
      </c>
    </row>
    <row r="1021" spans="1:10" x14ac:dyDescent="0.3">
      <c r="A1021" s="80" t="str">
        <f t="shared" si="64"/>
        <v>Apr</v>
      </c>
      <c r="B1021" t="s">
        <v>87</v>
      </c>
      <c r="C1021" s="38">
        <v>42840</v>
      </c>
      <c r="D1021">
        <f t="shared" si="67"/>
        <v>10</v>
      </c>
      <c r="E1021">
        <v>86</v>
      </c>
      <c r="F1021">
        <v>98</v>
      </c>
      <c r="G1021">
        <v>102</v>
      </c>
      <c r="H1021">
        <v>40</v>
      </c>
      <c r="I1021">
        <f t="shared" si="66"/>
        <v>326</v>
      </c>
      <c r="J1021">
        <f t="shared" si="65"/>
        <v>11422</v>
      </c>
    </row>
    <row r="1022" spans="1:10" x14ac:dyDescent="0.3">
      <c r="A1022" s="80" t="str">
        <f t="shared" si="64"/>
        <v>Apr</v>
      </c>
      <c r="B1022" t="s">
        <v>87</v>
      </c>
      <c r="C1022" s="38">
        <v>42841</v>
      </c>
      <c r="D1022">
        <f t="shared" si="67"/>
        <v>10</v>
      </c>
      <c r="E1022">
        <v>114</v>
      </c>
      <c r="F1022">
        <v>142</v>
      </c>
      <c r="G1022">
        <v>90</v>
      </c>
      <c r="H1022">
        <v>67</v>
      </c>
      <c r="I1022">
        <f t="shared" si="66"/>
        <v>413</v>
      </c>
      <c r="J1022">
        <f t="shared" si="65"/>
        <v>11422</v>
      </c>
    </row>
    <row r="1023" spans="1:10" x14ac:dyDescent="0.3">
      <c r="A1023" s="80" t="str">
        <f t="shared" si="64"/>
        <v>Apr</v>
      </c>
      <c r="B1023" t="s">
        <v>87</v>
      </c>
      <c r="C1023" s="38">
        <v>42842</v>
      </c>
      <c r="D1023">
        <f t="shared" si="67"/>
        <v>10</v>
      </c>
      <c r="E1023">
        <v>81</v>
      </c>
      <c r="F1023">
        <v>52</v>
      </c>
      <c r="G1023">
        <v>50</v>
      </c>
      <c r="H1023">
        <v>83</v>
      </c>
      <c r="I1023">
        <f t="shared" si="66"/>
        <v>266</v>
      </c>
      <c r="J1023">
        <f t="shared" si="65"/>
        <v>11422</v>
      </c>
    </row>
    <row r="1024" spans="1:10" x14ac:dyDescent="0.3">
      <c r="A1024" s="80" t="str">
        <f t="shared" si="64"/>
        <v>Apr</v>
      </c>
      <c r="B1024" t="s">
        <v>87</v>
      </c>
      <c r="C1024" s="38">
        <v>42843</v>
      </c>
      <c r="D1024">
        <f t="shared" si="67"/>
        <v>10</v>
      </c>
      <c r="E1024">
        <v>139</v>
      </c>
      <c r="F1024">
        <v>67</v>
      </c>
      <c r="G1024">
        <v>48</v>
      </c>
      <c r="H1024">
        <v>60</v>
      </c>
      <c r="I1024">
        <f t="shared" si="66"/>
        <v>314</v>
      </c>
      <c r="J1024">
        <f t="shared" si="65"/>
        <v>11422</v>
      </c>
    </row>
    <row r="1025" spans="1:10" x14ac:dyDescent="0.3">
      <c r="A1025" s="80" t="str">
        <f t="shared" si="64"/>
        <v>Apr</v>
      </c>
      <c r="B1025" t="s">
        <v>87</v>
      </c>
      <c r="C1025" s="38">
        <v>42844</v>
      </c>
      <c r="D1025">
        <f t="shared" si="67"/>
        <v>10</v>
      </c>
      <c r="E1025">
        <v>68</v>
      </c>
      <c r="F1025">
        <v>137</v>
      </c>
      <c r="G1025">
        <v>128</v>
      </c>
      <c r="H1025">
        <v>79</v>
      </c>
      <c r="I1025">
        <f t="shared" si="66"/>
        <v>412</v>
      </c>
      <c r="J1025">
        <f t="shared" si="65"/>
        <v>11422</v>
      </c>
    </row>
    <row r="1026" spans="1:10" x14ac:dyDescent="0.3">
      <c r="A1026" s="80" t="str">
        <f t="shared" si="64"/>
        <v>Apr</v>
      </c>
      <c r="B1026" t="s">
        <v>87</v>
      </c>
      <c r="C1026" s="38">
        <v>42845</v>
      </c>
      <c r="D1026">
        <f t="shared" si="67"/>
        <v>10</v>
      </c>
      <c r="E1026">
        <v>116</v>
      </c>
      <c r="F1026">
        <v>139</v>
      </c>
      <c r="G1026">
        <v>111</v>
      </c>
      <c r="H1026">
        <v>112</v>
      </c>
      <c r="I1026">
        <f t="shared" si="66"/>
        <v>478</v>
      </c>
      <c r="J1026">
        <f t="shared" si="65"/>
        <v>11422</v>
      </c>
    </row>
    <row r="1027" spans="1:10" x14ac:dyDescent="0.3">
      <c r="A1027" s="80" t="str">
        <f t="shared" ref="A1027:A1090" si="68">TEXT(C1027,"mmm")</f>
        <v>Apr</v>
      </c>
      <c r="B1027" t="s">
        <v>87</v>
      </c>
      <c r="C1027" s="38">
        <v>42846</v>
      </c>
      <c r="D1027">
        <f t="shared" si="67"/>
        <v>10</v>
      </c>
      <c r="E1027">
        <v>105</v>
      </c>
      <c r="F1027">
        <v>102</v>
      </c>
      <c r="G1027">
        <v>61</v>
      </c>
      <c r="H1027">
        <v>108</v>
      </c>
      <c r="I1027">
        <f t="shared" si="66"/>
        <v>376</v>
      </c>
      <c r="J1027">
        <f t="shared" ref="J1027:J1090" si="69">SUMIFS($I$3:$I$1462,$B$3:$B$1462,B1027,$D$3:$D$1462,D1027)</f>
        <v>11422</v>
      </c>
    </row>
    <row r="1028" spans="1:10" x14ac:dyDescent="0.3">
      <c r="A1028" s="80" t="str">
        <f t="shared" si="68"/>
        <v>Apr</v>
      </c>
      <c r="B1028" t="s">
        <v>87</v>
      </c>
      <c r="C1028" s="38">
        <v>42847</v>
      </c>
      <c r="D1028">
        <f t="shared" si="67"/>
        <v>10</v>
      </c>
      <c r="E1028">
        <v>128</v>
      </c>
      <c r="F1028">
        <v>41</v>
      </c>
      <c r="G1028">
        <v>70</v>
      </c>
      <c r="H1028">
        <v>70</v>
      </c>
      <c r="I1028">
        <f t="shared" si="66"/>
        <v>309</v>
      </c>
      <c r="J1028">
        <f t="shared" si="69"/>
        <v>11422</v>
      </c>
    </row>
    <row r="1029" spans="1:10" x14ac:dyDescent="0.3">
      <c r="A1029" s="80" t="str">
        <f t="shared" si="68"/>
        <v>Apr</v>
      </c>
      <c r="B1029" t="s">
        <v>87</v>
      </c>
      <c r="C1029" s="38">
        <v>42848</v>
      </c>
      <c r="D1029">
        <f t="shared" si="67"/>
        <v>10</v>
      </c>
      <c r="E1029">
        <v>148</v>
      </c>
      <c r="F1029">
        <v>55</v>
      </c>
      <c r="G1029">
        <v>87</v>
      </c>
      <c r="H1029">
        <v>137</v>
      </c>
      <c r="I1029">
        <f t="shared" si="66"/>
        <v>427</v>
      </c>
      <c r="J1029">
        <f t="shared" si="69"/>
        <v>11422</v>
      </c>
    </row>
    <row r="1030" spans="1:10" x14ac:dyDescent="0.3">
      <c r="A1030" s="80" t="str">
        <f t="shared" si="68"/>
        <v>Apr</v>
      </c>
      <c r="B1030" t="s">
        <v>87</v>
      </c>
      <c r="C1030" s="38">
        <v>42849</v>
      </c>
      <c r="D1030">
        <f t="shared" si="67"/>
        <v>10</v>
      </c>
      <c r="E1030">
        <v>82</v>
      </c>
      <c r="F1030">
        <v>95</v>
      </c>
      <c r="G1030">
        <v>101</v>
      </c>
      <c r="H1030">
        <v>63</v>
      </c>
      <c r="I1030">
        <f t="shared" si="66"/>
        <v>341</v>
      </c>
      <c r="J1030">
        <f t="shared" si="69"/>
        <v>11422</v>
      </c>
    </row>
    <row r="1031" spans="1:10" x14ac:dyDescent="0.3">
      <c r="A1031" s="80" t="str">
        <f t="shared" si="68"/>
        <v>Apr</v>
      </c>
      <c r="B1031" t="s">
        <v>87</v>
      </c>
      <c r="C1031" s="38">
        <v>42850</v>
      </c>
      <c r="D1031">
        <f t="shared" si="67"/>
        <v>10</v>
      </c>
      <c r="E1031">
        <v>134</v>
      </c>
      <c r="F1031">
        <v>79</v>
      </c>
      <c r="G1031">
        <v>122</v>
      </c>
      <c r="H1031">
        <v>110</v>
      </c>
      <c r="I1031">
        <f t="shared" si="66"/>
        <v>445</v>
      </c>
      <c r="J1031">
        <f t="shared" si="69"/>
        <v>11422</v>
      </c>
    </row>
    <row r="1032" spans="1:10" x14ac:dyDescent="0.3">
      <c r="A1032" s="80" t="str">
        <f t="shared" si="68"/>
        <v>Apr</v>
      </c>
      <c r="B1032" t="s">
        <v>87</v>
      </c>
      <c r="C1032" s="38">
        <v>42851</v>
      </c>
      <c r="D1032">
        <f t="shared" si="67"/>
        <v>10</v>
      </c>
      <c r="E1032">
        <v>129</v>
      </c>
      <c r="F1032">
        <v>88</v>
      </c>
      <c r="G1032">
        <v>150</v>
      </c>
      <c r="H1032">
        <v>101</v>
      </c>
      <c r="I1032">
        <f t="shared" si="66"/>
        <v>468</v>
      </c>
      <c r="J1032">
        <f t="shared" si="69"/>
        <v>11422</v>
      </c>
    </row>
    <row r="1033" spans="1:10" x14ac:dyDescent="0.3">
      <c r="A1033" s="80" t="str">
        <f t="shared" si="68"/>
        <v>Apr</v>
      </c>
      <c r="B1033" t="s">
        <v>87</v>
      </c>
      <c r="C1033" s="38">
        <v>42852</v>
      </c>
      <c r="D1033">
        <f t="shared" si="67"/>
        <v>10</v>
      </c>
      <c r="E1033">
        <v>137</v>
      </c>
      <c r="F1033">
        <v>54</v>
      </c>
      <c r="G1033">
        <v>134</v>
      </c>
      <c r="H1033">
        <v>96</v>
      </c>
      <c r="I1033">
        <f t="shared" si="66"/>
        <v>421</v>
      </c>
      <c r="J1033">
        <f t="shared" si="69"/>
        <v>11422</v>
      </c>
    </row>
    <row r="1034" spans="1:10" x14ac:dyDescent="0.3">
      <c r="A1034" s="80" t="str">
        <f t="shared" si="68"/>
        <v>Apr</v>
      </c>
      <c r="B1034" t="s">
        <v>87</v>
      </c>
      <c r="C1034" s="38">
        <v>42853</v>
      </c>
      <c r="D1034">
        <f t="shared" si="67"/>
        <v>10</v>
      </c>
      <c r="E1034">
        <v>74</v>
      </c>
      <c r="F1034">
        <v>101</v>
      </c>
      <c r="G1034">
        <v>89</v>
      </c>
      <c r="H1034">
        <v>72</v>
      </c>
      <c r="I1034">
        <f t="shared" si="66"/>
        <v>336</v>
      </c>
      <c r="J1034">
        <f t="shared" si="69"/>
        <v>11422</v>
      </c>
    </row>
    <row r="1035" spans="1:10" x14ac:dyDescent="0.3">
      <c r="A1035" s="80" t="str">
        <f t="shared" si="68"/>
        <v>Apr</v>
      </c>
      <c r="B1035" t="s">
        <v>87</v>
      </c>
      <c r="C1035" s="38">
        <v>42854</v>
      </c>
      <c r="D1035">
        <f t="shared" si="67"/>
        <v>10</v>
      </c>
      <c r="E1035">
        <v>82</v>
      </c>
      <c r="F1035">
        <v>78</v>
      </c>
      <c r="G1035">
        <v>146</v>
      </c>
      <c r="H1035">
        <v>50</v>
      </c>
      <c r="I1035">
        <f t="shared" si="66"/>
        <v>356</v>
      </c>
      <c r="J1035">
        <f t="shared" si="69"/>
        <v>11422</v>
      </c>
    </row>
    <row r="1036" spans="1:10" x14ac:dyDescent="0.3">
      <c r="A1036" s="80" t="str">
        <f t="shared" si="68"/>
        <v>Apr</v>
      </c>
      <c r="B1036" t="s">
        <v>87</v>
      </c>
      <c r="C1036" s="38">
        <v>42855</v>
      </c>
      <c r="D1036">
        <f t="shared" si="67"/>
        <v>10</v>
      </c>
      <c r="E1036">
        <v>146</v>
      </c>
      <c r="F1036">
        <v>62</v>
      </c>
      <c r="G1036">
        <v>128</v>
      </c>
      <c r="H1036">
        <v>85</v>
      </c>
      <c r="I1036">
        <f t="shared" si="66"/>
        <v>421</v>
      </c>
      <c r="J1036">
        <f t="shared" si="69"/>
        <v>11422</v>
      </c>
    </row>
    <row r="1037" spans="1:10" x14ac:dyDescent="0.3">
      <c r="A1037" s="80" t="str">
        <f t="shared" si="68"/>
        <v>May</v>
      </c>
      <c r="B1037" t="s">
        <v>87</v>
      </c>
      <c r="C1037" s="38">
        <v>42856</v>
      </c>
      <c r="D1037">
        <f t="shared" si="67"/>
        <v>11</v>
      </c>
      <c r="E1037">
        <v>68</v>
      </c>
      <c r="F1037">
        <v>116</v>
      </c>
      <c r="G1037">
        <v>102</v>
      </c>
      <c r="H1037">
        <v>48</v>
      </c>
      <c r="I1037">
        <f t="shared" si="66"/>
        <v>334</v>
      </c>
      <c r="J1037">
        <f t="shared" si="69"/>
        <v>11388</v>
      </c>
    </row>
    <row r="1038" spans="1:10" x14ac:dyDescent="0.3">
      <c r="A1038" s="80" t="str">
        <f t="shared" si="68"/>
        <v>May</v>
      </c>
      <c r="B1038" t="s">
        <v>87</v>
      </c>
      <c r="C1038" s="38">
        <v>42857</v>
      </c>
      <c r="D1038">
        <f t="shared" si="67"/>
        <v>11</v>
      </c>
      <c r="E1038">
        <v>94</v>
      </c>
      <c r="F1038">
        <v>95</v>
      </c>
      <c r="G1038">
        <v>95</v>
      </c>
      <c r="H1038">
        <v>40</v>
      </c>
      <c r="I1038">
        <f t="shared" si="66"/>
        <v>324</v>
      </c>
      <c r="J1038">
        <f t="shared" si="69"/>
        <v>11388</v>
      </c>
    </row>
    <row r="1039" spans="1:10" x14ac:dyDescent="0.3">
      <c r="A1039" s="80" t="str">
        <f t="shared" si="68"/>
        <v>May</v>
      </c>
      <c r="B1039" t="s">
        <v>87</v>
      </c>
      <c r="C1039" s="38">
        <v>42858</v>
      </c>
      <c r="D1039">
        <f t="shared" si="67"/>
        <v>11</v>
      </c>
      <c r="E1039">
        <v>86</v>
      </c>
      <c r="F1039">
        <v>56</v>
      </c>
      <c r="G1039">
        <v>136</v>
      </c>
      <c r="H1039">
        <v>133</v>
      </c>
      <c r="I1039">
        <f t="shared" si="66"/>
        <v>411</v>
      </c>
      <c r="J1039">
        <f t="shared" si="69"/>
        <v>11388</v>
      </c>
    </row>
    <row r="1040" spans="1:10" x14ac:dyDescent="0.3">
      <c r="A1040" s="80" t="str">
        <f t="shared" si="68"/>
        <v>May</v>
      </c>
      <c r="B1040" t="s">
        <v>87</v>
      </c>
      <c r="C1040" s="38">
        <v>42859</v>
      </c>
      <c r="D1040">
        <f t="shared" si="67"/>
        <v>11</v>
      </c>
      <c r="E1040">
        <v>115</v>
      </c>
      <c r="F1040">
        <v>102</v>
      </c>
      <c r="G1040">
        <v>136</v>
      </c>
      <c r="H1040">
        <v>128</v>
      </c>
      <c r="I1040">
        <f t="shared" si="66"/>
        <v>481</v>
      </c>
      <c r="J1040">
        <f t="shared" si="69"/>
        <v>11388</v>
      </c>
    </row>
    <row r="1041" spans="1:10" x14ac:dyDescent="0.3">
      <c r="A1041" s="80" t="str">
        <f t="shared" si="68"/>
        <v>May</v>
      </c>
      <c r="B1041" t="s">
        <v>87</v>
      </c>
      <c r="C1041" s="38">
        <v>42860</v>
      </c>
      <c r="D1041">
        <f t="shared" si="67"/>
        <v>11</v>
      </c>
      <c r="E1041">
        <v>79</v>
      </c>
      <c r="F1041">
        <v>106</v>
      </c>
      <c r="G1041">
        <v>104</v>
      </c>
      <c r="H1041">
        <v>59</v>
      </c>
      <c r="I1041">
        <f t="shared" si="66"/>
        <v>348</v>
      </c>
      <c r="J1041">
        <f t="shared" si="69"/>
        <v>11388</v>
      </c>
    </row>
    <row r="1042" spans="1:10" x14ac:dyDescent="0.3">
      <c r="A1042" s="80" t="str">
        <f t="shared" si="68"/>
        <v>May</v>
      </c>
      <c r="B1042" t="s">
        <v>87</v>
      </c>
      <c r="C1042" s="38">
        <v>42861</v>
      </c>
      <c r="D1042">
        <f t="shared" si="67"/>
        <v>11</v>
      </c>
      <c r="E1042">
        <v>57</v>
      </c>
      <c r="F1042">
        <v>74</v>
      </c>
      <c r="G1042">
        <v>137</v>
      </c>
      <c r="H1042">
        <v>83</v>
      </c>
      <c r="I1042">
        <f t="shared" si="66"/>
        <v>351</v>
      </c>
      <c r="J1042">
        <f t="shared" si="69"/>
        <v>11388</v>
      </c>
    </row>
    <row r="1043" spans="1:10" x14ac:dyDescent="0.3">
      <c r="A1043" s="80" t="str">
        <f t="shared" si="68"/>
        <v>May</v>
      </c>
      <c r="B1043" t="s">
        <v>87</v>
      </c>
      <c r="C1043" s="38">
        <v>42862</v>
      </c>
      <c r="D1043">
        <f t="shared" si="67"/>
        <v>11</v>
      </c>
      <c r="E1043">
        <v>74</v>
      </c>
      <c r="F1043">
        <v>92</v>
      </c>
      <c r="G1043">
        <v>137</v>
      </c>
      <c r="H1043">
        <v>79</v>
      </c>
      <c r="I1043">
        <f t="shared" si="66"/>
        <v>382</v>
      </c>
      <c r="J1043">
        <f t="shared" si="69"/>
        <v>11388</v>
      </c>
    </row>
    <row r="1044" spans="1:10" x14ac:dyDescent="0.3">
      <c r="A1044" s="80" t="str">
        <f t="shared" si="68"/>
        <v>May</v>
      </c>
      <c r="B1044" t="s">
        <v>87</v>
      </c>
      <c r="C1044" s="38">
        <v>42863</v>
      </c>
      <c r="D1044">
        <f t="shared" si="67"/>
        <v>11</v>
      </c>
      <c r="E1044">
        <v>79</v>
      </c>
      <c r="F1044">
        <v>106</v>
      </c>
      <c r="G1044">
        <v>105</v>
      </c>
      <c r="H1044">
        <v>44</v>
      </c>
      <c r="I1044">
        <f t="shared" si="66"/>
        <v>334</v>
      </c>
      <c r="J1044">
        <f t="shared" si="69"/>
        <v>11388</v>
      </c>
    </row>
    <row r="1045" spans="1:10" x14ac:dyDescent="0.3">
      <c r="A1045" s="80" t="str">
        <f t="shared" si="68"/>
        <v>May</v>
      </c>
      <c r="B1045" t="s">
        <v>87</v>
      </c>
      <c r="C1045" s="38">
        <v>42864</v>
      </c>
      <c r="D1045">
        <f t="shared" si="67"/>
        <v>11</v>
      </c>
      <c r="E1045">
        <v>87</v>
      </c>
      <c r="F1045">
        <v>70</v>
      </c>
      <c r="G1045">
        <v>129</v>
      </c>
      <c r="H1045">
        <v>106</v>
      </c>
      <c r="I1045">
        <f t="shared" si="66"/>
        <v>392</v>
      </c>
      <c r="J1045">
        <f t="shared" si="69"/>
        <v>11388</v>
      </c>
    </row>
    <row r="1046" spans="1:10" x14ac:dyDescent="0.3">
      <c r="A1046" s="80" t="str">
        <f t="shared" si="68"/>
        <v>May</v>
      </c>
      <c r="B1046" t="s">
        <v>87</v>
      </c>
      <c r="C1046" s="38">
        <v>42865</v>
      </c>
      <c r="D1046">
        <f t="shared" si="67"/>
        <v>11</v>
      </c>
      <c r="E1046">
        <v>112</v>
      </c>
      <c r="F1046">
        <v>127</v>
      </c>
      <c r="G1046">
        <v>94</v>
      </c>
      <c r="H1046">
        <v>86</v>
      </c>
      <c r="I1046">
        <f t="shared" ref="I1046:I1109" si="70">SUM(E1046:H1046)</f>
        <v>419</v>
      </c>
      <c r="J1046">
        <f t="shared" si="69"/>
        <v>11388</v>
      </c>
    </row>
    <row r="1047" spans="1:10" x14ac:dyDescent="0.3">
      <c r="A1047" s="80" t="str">
        <f t="shared" si="68"/>
        <v>May</v>
      </c>
      <c r="B1047" t="s">
        <v>87</v>
      </c>
      <c r="C1047" s="38">
        <v>42866</v>
      </c>
      <c r="D1047">
        <f t="shared" si="67"/>
        <v>11</v>
      </c>
      <c r="E1047">
        <v>70</v>
      </c>
      <c r="F1047">
        <v>126</v>
      </c>
      <c r="G1047">
        <v>99</v>
      </c>
      <c r="H1047">
        <v>118</v>
      </c>
      <c r="I1047">
        <f t="shared" si="70"/>
        <v>413</v>
      </c>
      <c r="J1047">
        <f t="shared" si="69"/>
        <v>11388</v>
      </c>
    </row>
    <row r="1048" spans="1:10" x14ac:dyDescent="0.3">
      <c r="A1048" s="80" t="str">
        <f t="shared" si="68"/>
        <v>May</v>
      </c>
      <c r="B1048" t="s">
        <v>87</v>
      </c>
      <c r="C1048" s="38">
        <v>42867</v>
      </c>
      <c r="D1048">
        <f t="shared" si="67"/>
        <v>11</v>
      </c>
      <c r="E1048">
        <v>63</v>
      </c>
      <c r="F1048">
        <v>94</v>
      </c>
      <c r="G1048">
        <v>112</v>
      </c>
      <c r="H1048">
        <v>108</v>
      </c>
      <c r="I1048">
        <f t="shared" si="70"/>
        <v>377</v>
      </c>
      <c r="J1048">
        <f t="shared" si="69"/>
        <v>11388</v>
      </c>
    </row>
    <row r="1049" spans="1:10" x14ac:dyDescent="0.3">
      <c r="A1049" s="80" t="str">
        <f t="shared" si="68"/>
        <v>May</v>
      </c>
      <c r="B1049" t="s">
        <v>87</v>
      </c>
      <c r="C1049" s="38">
        <v>42868</v>
      </c>
      <c r="D1049">
        <f t="shared" si="67"/>
        <v>11</v>
      </c>
      <c r="E1049">
        <v>87</v>
      </c>
      <c r="F1049">
        <v>109</v>
      </c>
      <c r="G1049">
        <v>50</v>
      </c>
      <c r="H1049">
        <v>112</v>
      </c>
      <c r="I1049">
        <f t="shared" si="70"/>
        <v>358</v>
      </c>
      <c r="J1049">
        <f t="shared" si="69"/>
        <v>11388</v>
      </c>
    </row>
    <row r="1050" spans="1:10" x14ac:dyDescent="0.3">
      <c r="A1050" s="80" t="str">
        <f t="shared" si="68"/>
        <v>May</v>
      </c>
      <c r="B1050" t="s">
        <v>87</v>
      </c>
      <c r="C1050" s="38">
        <v>42869</v>
      </c>
      <c r="D1050">
        <f t="shared" si="67"/>
        <v>11</v>
      </c>
      <c r="E1050">
        <v>76</v>
      </c>
      <c r="F1050">
        <v>83</v>
      </c>
      <c r="G1050">
        <v>68</v>
      </c>
      <c r="H1050">
        <v>47</v>
      </c>
      <c r="I1050">
        <f t="shared" si="70"/>
        <v>274</v>
      </c>
      <c r="J1050">
        <f t="shared" si="69"/>
        <v>11388</v>
      </c>
    </row>
    <row r="1051" spans="1:10" x14ac:dyDescent="0.3">
      <c r="A1051" s="80" t="str">
        <f t="shared" si="68"/>
        <v>May</v>
      </c>
      <c r="B1051" t="s">
        <v>87</v>
      </c>
      <c r="C1051" s="38">
        <v>42870</v>
      </c>
      <c r="D1051">
        <f t="shared" si="67"/>
        <v>11</v>
      </c>
      <c r="E1051">
        <v>102</v>
      </c>
      <c r="F1051">
        <v>56</v>
      </c>
      <c r="G1051">
        <v>80</v>
      </c>
      <c r="H1051">
        <v>81</v>
      </c>
      <c r="I1051">
        <f t="shared" si="70"/>
        <v>319</v>
      </c>
      <c r="J1051">
        <f t="shared" si="69"/>
        <v>11388</v>
      </c>
    </row>
    <row r="1052" spans="1:10" x14ac:dyDescent="0.3">
      <c r="A1052" s="80" t="str">
        <f t="shared" si="68"/>
        <v>May</v>
      </c>
      <c r="B1052" t="s">
        <v>87</v>
      </c>
      <c r="C1052" s="38">
        <v>42871</v>
      </c>
      <c r="D1052">
        <f t="shared" si="67"/>
        <v>11</v>
      </c>
      <c r="E1052">
        <v>146</v>
      </c>
      <c r="F1052">
        <v>86</v>
      </c>
      <c r="G1052">
        <v>100</v>
      </c>
      <c r="H1052">
        <v>112</v>
      </c>
      <c r="I1052">
        <f t="shared" si="70"/>
        <v>444</v>
      </c>
      <c r="J1052">
        <f t="shared" si="69"/>
        <v>11388</v>
      </c>
    </row>
    <row r="1053" spans="1:10" x14ac:dyDescent="0.3">
      <c r="A1053" s="80" t="str">
        <f t="shared" si="68"/>
        <v>May</v>
      </c>
      <c r="B1053" t="s">
        <v>87</v>
      </c>
      <c r="C1053" s="38">
        <v>42872</v>
      </c>
      <c r="D1053">
        <f t="shared" si="67"/>
        <v>11</v>
      </c>
      <c r="E1053">
        <v>40</v>
      </c>
      <c r="F1053">
        <v>105</v>
      </c>
      <c r="G1053">
        <v>121</v>
      </c>
      <c r="H1053">
        <v>84</v>
      </c>
      <c r="I1053">
        <f t="shared" si="70"/>
        <v>350</v>
      </c>
      <c r="J1053">
        <f t="shared" si="69"/>
        <v>11388</v>
      </c>
    </row>
    <row r="1054" spans="1:10" x14ac:dyDescent="0.3">
      <c r="A1054" s="80" t="str">
        <f t="shared" si="68"/>
        <v>May</v>
      </c>
      <c r="B1054" t="s">
        <v>87</v>
      </c>
      <c r="C1054" s="38">
        <v>42873</v>
      </c>
      <c r="D1054">
        <f t="shared" si="67"/>
        <v>11</v>
      </c>
      <c r="E1054">
        <v>77</v>
      </c>
      <c r="F1054">
        <v>108</v>
      </c>
      <c r="G1054">
        <v>122</v>
      </c>
      <c r="H1054">
        <v>51</v>
      </c>
      <c r="I1054">
        <f t="shared" si="70"/>
        <v>358</v>
      </c>
      <c r="J1054">
        <f t="shared" si="69"/>
        <v>11388</v>
      </c>
    </row>
    <row r="1055" spans="1:10" x14ac:dyDescent="0.3">
      <c r="A1055" s="80" t="str">
        <f t="shared" si="68"/>
        <v>May</v>
      </c>
      <c r="B1055" t="s">
        <v>87</v>
      </c>
      <c r="C1055" s="38">
        <v>42874</v>
      </c>
      <c r="D1055">
        <f t="shared" si="67"/>
        <v>11</v>
      </c>
      <c r="E1055">
        <v>105</v>
      </c>
      <c r="F1055">
        <v>104</v>
      </c>
      <c r="G1055">
        <v>136</v>
      </c>
      <c r="H1055">
        <v>43</v>
      </c>
      <c r="I1055">
        <f t="shared" si="70"/>
        <v>388</v>
      </c>
      <c r="J1055">
        <f t="shared" si="69"/>
        <v>11388</v>
      </c>
    </row>
    <row r="1056" spans="1:10" x14ac:dyDescent="0.3">
      <c r="A1056" s="80" t="str">
        <f t="shared" si="68"/>
        <v>May</v>
      </c>
      <c r="B1056" t="s">
        <v>87</v>
      </c>
      <c r="C1056" s="38">
        <v>42875</v>
      </c>
      <c r="D1056">
        <f t="shared" si="67"/>
        <v>11</v>
      </c>
      <c r="E1056">
        <v>67</v>
      </c>
      <c r="F1056">
        <v>44</v>
      </c>
      <c r="G1056">
        <v>130</v>
      </c>
      <c r="H1056">
        <v>104</v>
      </c>
      <c r="I1056">
        <f t="shared" si="70"/>
        <v>345</v>
      </c>
      <c r="J1056">
        <f t="shared" si="69"/>
        <v>11388</v>
      </c>
    </row>
    <row r="1057" spans="1:10" x14ac:dyDescent="0.3">
      <c r="A1057" s="80" t="str">
        <f t="shared" si="68"/>
        <v>May</v>
      </c>
      <c r="B1057" t="s">
        <v>87</v>
      </c>
      <c r="C1057" s="38">
        <v>42876</v>
      </c>
      <c r="D1057">
        <f t="shared" si="67"/>
        <v>11</v>
      </c>
      <c r="E1057">
        <v>51</v>
      </c>
      <c r="F1057">
        <v>133</v>
      </c>
      <c r="G1057">
        <v>40</v>
      </c>
      <c r="H1057">
        <v>108</v>
      </c>
      <c r="I1057">
        <f t="shared" si="70"/>
        <v>332</v>
      </c>
      <c r="J1057">
        <f t="shared" si="69"/>
        <v>11388</v>
      </c>
    </row>
    <row r="1058" spans="1:10" x14ac:dyDescent="0.3">
      <c r="A1058" s="80" t="str">
        <f t="shared" si="68"/>
        <v>May</v>
      </c>
      <c r="B1058" t="s">
        <v>87</v>
      </c>
      <c r="C1058" s="38">
        <v>42877</v>
      </c>
      <c r="D1058">
        <f t="shared" si="67"/>
        <v>11</v>
      </c>
      <c r="E1058">
        <v>80</v>
      </c>
      <c r="F1058">
        <v>87</v>
      </c>
      <c r="G1058">
        <v>56</v>
      </c>
      <c r="H1058">
        <v>127</v>
      </c>
      <c r="I1058">
        <f t="shared" si="70"/>
        <v>350</v>
      </c>
      <c r="J1058">
        <f t="shared" si="69"/>
        <v>11388</v>
      </c>
    </row>
    <row r="1059" spans="1:10" x14ac:dyDescent="0.3">
      <c r="A1059" s="80" t="str">
        <f t="shared" si="68"/>
        <v>May</v>
      </c>
      <c r="B1059" t="s">
        <v>87</v>
      </c>
      <c r="C1059" s="38">
        <v>42878</v>
      </c>
      <c r="D1059">
        <f t="shared" si="67"/>
        <v>11</v>
      </c>
      <c r="E1059">
        <v>90</v>
      </c>
      <c r="F1059">
        <v>144</v>
      </c>
      <c r="G1059">
        <v>128</v>
      </c>
      <c r="H1059">
        <v>59</v>
      </c>
      <c r="I1059">
        <f t="shared" si="70"/>
        <v>421</v>
      </c>
      <c r="J1059">
        <f t="shared" si="69"/>
        <v>11388</v>
      </c>
    </row>
    <row r="1060" spans="1:10" x14ac:dyDescent="0.3">
      <c r="A1060" s="80" t="str">
        <f t="shared" si="68"/>
        <v>May</v>
      </c>
      <c r="B1060" t="s">
        <v>87</v>
      </c>
      <c r="C1060" s="38">
        <v>42879</v>
      </c>
      <c r="D1060">
        <f t="shared" si="67"/>
        <v>11</v>
      </c>
      <c r="E1060">
        <v>110</v>
      </c>
      <c r="F1060">
        <v>67</v>
      </c>
      <c r="G1060">
        <v>58</v>
      </c>
      <c r="H1060">
        <v>43</v>
      </c>
      <c r="I1060">
        <f t="shared" si="70"/>
        <v>278</v>
      </c>
      <c r="J1060">
        <f t="shared" si="69"/>
        <v>11388</v>
      </c>
    </row>
    <row r="1061" spans="1:10" x14ac:dyDescent="0.3">
      <c r="A1061" s="80" t="str">
        <f t="shared" si="68"/>
        <v>May</v>
      </c>
      <c r="B1061" t="s">
        <v>87</v>
      </c>
      <c r="C1061" s="38">
        <v>42880</v>
      </c>
      <c r="D1061">
        <f t="shared" si="67"/>
        <v>11</v>
      </c>
      <c r="E1061">
        <v>61</v>
      </c>
      <c r="F1061">
        <v>74</v>
      </c>
      <c r="G1061">
        <v>113</v>
      </c>
      <c r="H1061">
        <v>144</v>
      </c>
      <c r="I1061">
        <f t="shared" si="70"/>
        <v>392</v>
      </c>
      <c r="J1061">
        <f t="shared" si="69"/>
        <v>11388</v>
      </c>
    </row>
    <row r="1062" spans="1:10" x14ac:dyDescent="0.3">
      <c r="A1062" s="80" t="str">
        <f t="shared" si="68"/>
        <v>May</v>
      </c>
      <c r="B1062" t="s">
        <v>87</v>
      </c>
      <c r="C1062" s="38">
        <v>42881</v>
      </c>
      <c r="D1062">
        <f t="shared" si="67"/>
        <v>11</v>
      </c>
      <c r="E1062">
        <v>144</v>
      </c>
      <c r="F1062">
        <v>93</v>
      </c>
      <c r="G1062">
        <v>108</v>
      </c>
      <c r="H1062">
        <v>40</v>
      </c>
      <c r="I1062">
        <f t="shared" si="70"/>
        <v>385</v>
      </c>
      <c r="J1062">
        <f t="shared" si="69"/>
        <v>11388</v>
      </c>
    </row>
    <row r="1063" spans="1:10" x14ac:dyDescent="0.3">
      <c r="A1063" s="80" t="str">
        <f t="shared" si="68"/>
        <v>May</v>
      </c>
      <c r="B1063" t="s">
        <v>87</v>
      </c>
      <c r="C1063" s="38">
        <v>42882</v>
      </c>
      <c r="D1063">
        <f t="shared" si="67"/>
        <v>11</v>
      </c>
      <c r="E1063">
        <v>54</v>
      </c>
      <c r="F1063">
        <v>42</v>
      </c>
      <c r="G1063">
        <v>111</v>
      </c>
      <c r="H1063">
        <v>141</v>
      </c>
      <c r="I1063">
        <f t="shared" si="70"/>
        <v>348</v>
      </c>
      <c r="J1063">
        <f t="shared" si="69"/>
        <v>11388</v>
      </c>
    </row>
    <row r="1064" spans="1:10" x14ac:dyDescent="0.3">
      <c r="A1064" s="80" t="str">
        <f t="shared" si="68"/>
        <v>May</v>
      </c>
      <c r="B1064" t="s">
        <v>87</v>
      </c>
      <c r="C1064" s="38">
        <v>42883</v>
      </c>
      <c r="D1064">
        <f t="shared" ref="D1064:D1127" si="71">CHOOSE(MONTH(C1064),7,8,9,10,11,12,1,2,3,4,5,6)</f>
        <v>11</v>
      </c>
      <c r="E1064">
        <v>57</v>
      </c>
      <c r="F1064">
        <v>52</v>
      </c>
      <c r="G1064">
        <v>108</v>
      </c>
      <c r="H1064">
        <v>59</v>
      </c>
      <c r="I1064">
        <f t="shared" si="70"/>
        <v>276</v>
      </c>
      <c r="J1064">
        <f t="shared" si="69"/>
        <v>11388</v>
      </c>
    </row>
    <row r="1065" spans="1:10" x14ac:dyDescent="0.3">
      <c r="A1065" s="80" t="str">
        <f t="shared" si="68"/>
        <v>May</v>
      </c>
      <c r="B1065" t="s">
        <v>87</v>
      </c>
      <c r="C1065" s="38">
        <v>42884</v>
      </c>
      <c r="D1065">
        <f t="shared" si="71"/>
        <v>11</v>
      </c>
      <c r="E1065">
        <v>114</v>
      </c>
      <c r="F1065">
        <v>143</v>
      </c>
      <c r="G1065">
        <v>54</v>
      </c>
      <c r="H1065">
        <v>56</v>
      </c>
      <c r="I1065">
        <f t="shared" si="70"/>
        <v>367</v>
      </c>
      <c r="J1065">
        <f t="shared" si="69"/>
        <v>11388</v>
      </c>
    </row>
    <row r="1066" spans="1:10" x14ac:dyDescent="0.3">
      <c r="A1066" s="80" t="str">
        <f t="shared" si="68"/>
        <v>May</v>
      </c>
      <c r="B1066" t="s">
        <v>87</v>
      </c>
      <c r="C1066" s="38">
        <v>42885</v>
      </c>
      <c r="D1066">
        <f t="shared" si="71"/>
        <v>11</v>
      </c>
      <c r="E1066">
        <v>85</v>
      </c>
      <c r="F1066">
        <v>123</v>
      </c>
      <c r="G1066">
        <v>66</v>
      </c>
      <c r="H1066">
        <v>117</v>
      </c>
      <c r="I1066">
        <f t="shared" si="70"/>
        <v>391</v>
      </c>
      <c r="J1066">
        <f t="shared" si="69"/>
        <v>11388</v>
      </c>
    </row>
    <row r="1067" spans="1:10" x14ac:dyDescent="0.3">
      <c r="A1067" s="80" t="str">
        <f t="shared" si="68"/>
        <v>May</v>
      </c>
      <c r="B1067" t="s">
        <v>87</v>
      </c>
      <c r="C1067" s="38">
        <v>42886</v>
      </c>
      <c r="D1067">
        <f t="shared" si="71"/>
        <v>11</v>
      </c>
      <c r="E1067">
        <v>94</v>
      </c>
      <c r="F1067">
        <v>104</v>
      </c>
      <c r="G1067">
        <v>139</v>
      </c>
      <c r="H1067">
        <v>109</v>
      </c>
      <c r="I1067">
        <f t="shared" si="70"/>
        <v>446</v>
      </c>
      <c r="J1067">
        <f t="shared" si="69"/>
        <v>11388</v>
      </c>
    </row>
    <row r="1068" spans="1:10" x14ac:dyDescent="0.3">
      <c r="A1068" s="80" t="str">
        <f t="shared" si="68"/>
        <v>Jun</v>
      </c>
      <c r="B1068" t="s">
        <v>87</v>
      </c>
      <c r="C1068" s="38">
        <v>42887</v>
      </c>
      <c r="D1068">
        <f t="shared" si="71"/>
        <v>12</v>
      </c>
      <c r="E1068">
        <v>54</v>
      </c>
      <c r="F1068">
        <v>66</v>
      </c>
      <c r="G1068">
        <v>133</v>
      </c>
      <c r="H1068">
        <v>68</v>
      </c>
      <c r="I1068">
        <f t="shared" si="70"/>
        <v>321</v>
      </c>
      <c r="J1068">
        <f t="shared" si="69"/>
        <v>11238</v>
      </c>
    </row>
    <row r="1069" spans="1:10" x14ac:dyDescent="0.3">
      <c r="A1069" s="80" t="str">
        <f t="shared" si="68"/>
        <v>Jun</v>
      </c>
      <c r="B1069" t="s">
        <v>87</v>
      </c>
      <c r="C1069" s="38">
        <v>42888</v>
      </c>
      <c r="D1069">
        <f t="shared" si="71"/>
        <v>12</v>
      </c>
      <c r="E1069">
        <v>140</v>
      </c>
      <c r="F1069">
        <v>139</v>
      </c>
      <c r="G1069">
        <v>41</v>
      </c>
      <c r="H1069">
        <v>122</v>
      </c>
      <c r="I1069">
        <f t="shared" si="70"/>
        <v>442</v>
      </c>
      <c r="J1069">
        <f t="shared" si="69"/>
        <v>11238</v>
      </c>
    </row>
    <row r="1070" spans="1:10" x14ac:dyDescent="0.3">
      <c r="A1070" s="80" t="str">
        <f t="shared" si="68"/>
        <v>Jun</v>
      </c>
      <c r="B1070" t="s">
        <v>87</v>
      </c>
      <c r="C1070" s="38">
        <v>42889</v>
      </c>
      <c r="D1070">
        <f t="shared" si="71"/>
        <v>12</v>
      </c>
      <c r="E1070">
        <v>112</v>
      </c>
      <c r="F1070">
        <v>51</v>
      </c>
      <c r="G1070">
        <v>99</v>
      </c>
      <c r="H1070">
        <v>124</v>
      </c>
      <c r="I1070">
        <f t="shared" si="70"/>
        <v>386</v>
      </c>
      <c r="J1070">
        <f t="shared" si="69"/>
        <v>11238</v>
      </c>
    </row>
    <row r="1071" spans="1:10" x14ac:dyDescent="0.3">
      <c r="A1071" s="80" t="str">
        <f t="shared" si="68"/>
        <v>Jun</v>
      </c>
      <c r="B1071" t="s">
        <v>87</v>
      </c>
      <c r="C1071" s="38">
        <v>42890</v>
      </c>
      <c r="D1071">
        <f t="shared" si="71"/>
        <v>12</v>
      </c>
      <c r="E1071">
        <v>81</v>
      </c>
      <c r="F1071">
        <v>72</v>
      </c>
      <c r="G1071">
        <v>150</v>
      </c>
      <c r="H1071">
        <v>103</v>
      </c>
      <c r="I1071">
        <f t="shared" si="70"/>
        <v>406</v>
      </c>
      <c r="J1071">
        <f t="shared" si="69"/>
        <v>11238</v>
      </c>
    </row>
    <row r="1072" spans="1:10" x14ac:dyDescent="0.3">
      <c r="A1072" s="80" t="str">
        <f t="shared" si="68"/>
        <v>Jun</v>
      </c>
      <c r="B1072" t="s">
        <v>87</v>
      </c>
      <c r="C1072" s="38">
        <v>42891</v>
      </c>
      <c r="D1072">
        <f t="shared" si="71"/>
        <v>12</v>
      </c>
      <c r="E1072">
        <v>105</v>
      </c>
      <c r="F1072">
        <v>100</v>
      </c>
      <c r="G1072">
        <v>70</v>
      </c>
      <c r="H1072">
        <v>40</v>
      </c>
      <c r="I1072">
        <f t="shared" si="70"/>
        <v>315</v>
      </c>
      <c r="J1072">
        <f t="shared" si="69"/>
        <v>11238</v>
      </c>
    </row>
    <row r="1073" spans="1:10" x14ac:dyDescent="0.3">
      <c r="A1073" s="80" t="str">
        <f t="shared" si="68"/>
        <v>Jun</v>
      </c>
      <c r="B1073" t="s">
        <v>87</v>
      </c>
      <c r="C1073" s="38">
        <v>42892</v>
      </c>
      <c r="D1073">
        <f t="shared" si="71"/>
        <v>12</v>
      </c>
      <c r="E1073">
        <v>92</v>
      </c>
      <c r="F1073">
        <v>114</v>
      </c>
      <c r="G1073">
        <v>132</v>
      </c>
      <c r="H1073">
        <v>55</v>
      </c>
      <c r="I1073">
        <f t="shared" si="70"/>
        <v>393</v>
      </c>
      <c r="J1073">
        <f t="shared" si="69"/>
        <v>11238</v>
      </c>
    </row>
    <row r="1074" spans="1:10" x14ac:dyDescent="0.3">
      <c r="A1074" s="80" t="str">
        <f t="shared" si="68"/>
        <v>Jun</v>
      </c>
      <c r="B1074" t="s">
        <v>87</v>
      </c>
      <c r="C1074" s="38">
        <v>42893</v>
      </c>
      <c r="D1074">
        <f t="shared" si="71"/>
        <v>12</v>
      </c>
      <c r="E1074">
        <v>132</v>
      </c>
      <c r="F1074">
        <v>50</v>
      </c>
      <c r="G1074">
        <v>105</v>
      </c>
      <c r="H1074">
        <v>121</v>
      </c>
      <c r="I1074">
        <f t="shared" si="70"/>
        <v>408</v>
      </c>
      <c r="J1074">
        <f t="shared" si="69"/>
        <v>11238</v>
      </c>
    </row>
    <row r="1075" spans="1:10" x14ac:dyDescent="0.3">
      <c r="A1075" s="80" t="str">
        <f t="shared" si="68"/>
        <v>Jun</v>
      </c>
      <c r="B1075" t="s">
        <v>87</v>
      </c>
      <c r="C1075" s="38">
        <v>42894</v>
      </c>
      <c r="D1075">
        <f t="shared" si="71"/>
        <v>12</v>
      </c>
      <c r="E1075">
        <v>130</v>
      </c>
      <c r="F1075">
        <v>52</v>
      </c>
      <c r="G1075">
        <v>57</v>
      </c>
      <c r="H1075">
        <v>92</v>
      </c>
      <c r="I1075">
        <f t="shared" si="70"/>
        <v>331</v>
      </c>
      <c r="J1075">
        <f t="shared" si="69"/>
        <v>11238</v>
      </c>
    </row>
    <row r="1076" spans="1:10" x14ac:dyDescent="0.3">
      <c r="A1076" s="80" t="str">
        <f t="shared" si="68"/>
        <v>Jun</v>
      </c>
      <c r="B1076" t="s">
        <v>87</v>
      </c>
      <c r="C1076" s="38">
        <v>42895</v>
      </c>
      <c r="D1076">
        <f t="shared" si="71"/>
        <v>12</v>
      </c>
      <c r="E1076">
        <v>118</v>
      </c>
      <c r="F1076">
        <v>116</v>
      </c>
      <c r="G1076">
        <v>144</v>
      </c>
      <c r="H1076">
        <v>60</v>
      </c>
      <c r="I1076">
        <f t="shared" si="70"/>
        <v>438</v>
      </c>
      <c r="J1076">
        <f t="shared" si="69"/>
        <v>11238</v>
      </c>
    </row>
    <row r="1077" spans="1:10" x14ac:dyDescent="0.3">
      <c r="A1077" s="80" t="str">
        <f t="shared" si="68"/>
        <v>Jun</v>
      </c>
      <c r="B1077" t="s">
        <v>87</v>
      </c>
      <c r="C1077" s="38">
        <v>42896</v>
      </c>
      <c r="D1077">
        <f t="shared" si="71"/>
        <v>12</v>
      </c>
      <c r="E1077">
        <v>143</v>
      </c>
      <c r="F1077">
        <v>141</v>
      </c>
      <c r="G1077">
        <v>126</v>
      </c>
      <c r="H1077">
        <v>130</v>
      </c>
      <c r="I1077">
        <f t="shared" si="70"/>
        <v>540</v>
      </c>
      <c r="J1077">
        <f t="shared" si="69"/>
        <v>11238</v>
      </c>
    </row>
    <row r="1078" spans="1:10" x14ac:dyDescent="0.3">
      <c r="A1078" s="80" t="str">
        <f t="shared" si="68"/>
        <v>Jun</v>
      </c>
      <c r="B1078" t="s">
        <v>87</v>
      </c>
      <c r="C1078" s="38">
        <v>42897</v>
      </c>
      <c r="D1078">
        <f t="shared" si="71"/>
        <v>12</v>
      </c>
      <c r="E1078">
        <v>54</v>
      </c>
      <c r="F1078">
        <v>95</v>
      </c>
      <c r="G1078">
        <v>54</v>
      </c>
      <c r="H1078">
        <v>140</v>
      </c>
      <c r="I1078">
        <f t="shared" si="70"/>
        <v>343</v>
      </c>
      <c r="J1078">
        <f t="shared" si="69"/>
        <v>11238</v>
      </c>
    </row>
    <row r="1079" spans="1:10" x14ac:dyDescent="0.3">
      <c r="A1079" s="80" t="str">
        <f t="shared" si="68"/>
        <v>Jun</v>
      </c>
      <c r="B1079" t="s">
        <v>87</v>
      </c>
      <c r="C1079" s="38">
        <v>42898</v>
      </c>
      <c r="D1079">
        <f t="shared" si="71"/>
        <v>12</v>
      </c>
      <c r="E1079">
        <v>117</v>
      </c>
      <c r="F1079">
        <v>76</v>
      </c>
      <c r="G1079">
        <v>103</v>
      </c>
      <c r="H1079">
        <v>148</v>
      </c>
      <c r="I1079">
        <f t="shared" si="70"/>
        <v>444</v>
      </c>
      <c r="J1079">
        <f t="shared" si="69"/>
        <v>11238</v>
      </c>
    </row>
    <row r="1080" spans="1:10" x14ac:dyDescent="0.3">
      <c r="A1080" s="80" t="str">
        <f t="shared" si="68"/>
        <v>Jun</v>
      </c>
      <c r="B1080" t="s">
        <v>87</v>
      </c>
      <c r="C1080" s="38">
        <v>42899</v>
      </c>
      <c r="D1080">
        <f t="shared" si="71"/>
        <v>12</v>
      </c>
      <c r="E1080">
        <v>84</v>
      </c>
      <c r="F1080">
        <v>90</v>
      </c>
      <c r="G1080">
        <v>67</v>
      </c>
      <c r="H1080">
        <v>120</v>
      </c>
      <c r="I1080">
        <f t="shared" si="70"/>
        <v>361</v>
      </c>
      <c r="J1080">
        <f t="shared" si="69"/>
        <v>11238</v>
      </c>
    </row>
    <row r="1081" spans="1:10" x14ac:dyDescent="0.3">
      <c r="A1081" s="80" t="str">
        <f t="shared" si="68"/>
        <v>Jun</v>
      </c>
      <c r="B1081" t="s">
        <v>87</v>
      </c>
      <c r="C1081" s="38">
        <v>42900</v>
      </c>
      <c r="D1081">
        <f t="shared" si="71"/>
        <v>12</v>
      </c>
      <c r="E1081">
        <v>58</v>
      </c>
      <c r="F1081">
        <v>150</v>
      </c>
      <c r="G1081">
        <v>62</v>
      </c>
      <c r="H1081">
        <v>65</v>
      </c>
      <c r="I1081">
        <f t="shared" si="70"/>
        <v>335</v>
      </c>
      <c r="J1081">
        <f t="shared" si="69"/>
        <v>11238</v>
      </c>
    </row>
    <row r="1082" spans="1:10" x14ac:dyDescent="0.3">
      <c r="A1082" s="80" t="str">
        <f t="shared" si="68"/>
        <v>Jun</v>
      </c>
      <c r="B1082" t="s">
        <v>87</v>
      </c>
      <c r="C1082" s="38">
        <v>42901</v>
      </c>
      <c r="D1082">
        <f t="shared" si="71"/>
        <v>12</v>
      </c>
      <c r="E1082">
        <v>123</v>
      </c>
      <c r="F1082">
        <v>50</v>
      </c>
      <c r="G1082">
        <v>48</v>
      </c>
      <c r="H1082">
        <v>127</v>
      </c>
      <c r="I1082">
        <f t="shared" si="70"/>
        <v>348</v>
      </c>
      <c r="J1082">
        <f t="shared" si="69"/>
        <v>11238</v>
      </c>
    </row>
    <row r="1083" spans="1:10" x14ac:dyDescent="0.3">
      <c r="A1083" s="80" t="str">
        <f t="shared" si="68"/>
        <v>Jun</v>
      </c>
      <c r="B1083" t="s">
        <v>87</v>
      </c>
      <c r="C1083" s="38">
        <v>42902</v>
      </c>
      <c r="D1083">
        <f t="shared" si="71"/>
        <v>12</v>
      </c>
      <c r="E1083">
        <v>73</v>
      </c>
      <c r="F1083">
        <v>61</v>
      </c>
      <c r="G1083">
        <v>65</v>
      </c>
      <c r="H1083">
        <v>88</v>
      </c>
      <c r="I1083">
        <f t="shared" si="70"/>
        <v>287</v>
      </c>
      <c r="J1083">
        <f t="shared" si="69"/>
        <v>11238</v>
      </c>
    </row>
    <row r="1084" spans="1:10" x14ac:dyDescent="0.3">
      <c r="A1084" s="80" t="str">
        <f t="shared" si="68"/>
        <v>Jun</v>
      </c>
      <c r="B1084" t="s">
        <v>87</v>
      </c>
      <c r="C1084" s="38">
        <v>42903</v>
      </c>
      <c r="D1084">
        <f t="shared" si="71"/>
        <v>12</v>
      </c>
      <c r="E1084">
        <v>147</v>
      </c>
      <c r="F1084">
        <v>65</v>
      </c>
      <c r="G1084">
        <v>129</v>
      </c>
      <c r="H1084">
        <v>88</v>
      </c>
      <c r="I1084">
        <f t="shared" si="70"/>
        <v>429</v>
      </c>
      <c r="J1084">
        <f t="shared" si="69"/>
        <v>11238</v>
      </c>
    </row>
    <row r="1085" spans="1:10" x14ac:dyDescent="0.3">
      <c r="A1085" s="80" t="str">
        <f t="shared" si="68"/>
        <v>Jun</v>
      </c>
      <c r="B1085" t="s">
        <v>87</v>
      </c>
      <c r="C1085" s="38">
        <v>42904</v>
      </c>
      <c r="D1085">
        <f t="shared" si="71"/>
        <v>12</v>
      </c>
      <c r="E1085">
        <v>131</v>
      </c>
      <c r="F1085">
        <v>75</v>
      </c>
      <c r="G1085">
        <v>91</v>
      </c>
      <c r="H1085">
        <v>114</v>
      </c>
      <c r="I1085">
        <f t="shared" si="70"/>
        <v>411</v>
      </c>
      <c r="J1085">
        <f t="shared" si="69"/>
        <v>11238</v>
      </c>
    </row>
    <row r="1086" spans="1:10" x14ac:dyDescent="0.3">
      <c r="A1086" s="80" t="str">
        <f t="shared" si="68"/>
        <v>Jun</v>
      </c>
      <c r="B1086" t="s">
        <v>87</v>
      </c>
      <c r="C1086" s="38">
        <v>42905</v>
      </c>
      <c r="D1086">
        <f t="shared" si="71"/>
        <v>12</v>
      </c>
      <c r="E1086">
        <v>43</v>
      </c>
      <c r="F1086">
        <v>50</v>
      </c>
      <c r="G1086">
        <v>53</v>
      </c>
      <c r="H1086">
        <v>41</v>
      </c>
      <c r="I1086">
        <f t="shared" si="70"/>
        <v>187</v>
      </c>
      <c r="J1086">
        <f t="shared" si="69"/>
        <v>11238</v>
      </c>
    </row>
    <row r="1087" spans="1:10" x14ac:dyDescent="0.3">
      <c r="A1087" s="80" t="str">
        <f t="shared" si="68"/>
        <v>Jun</v>
      </c>
      <c r="B1087" t="s">
        <v>87</v>
      </c>
      <c r="C1087" s="38">
        <v>42906</v>
      </c>
      <c r="D1087">
        <f t="shared" si="71"/>
        <v>12</v>
      </c>
      <c r="E1087">
        <v>56</v>
      </c>
      <c r="F1087">
        <v>91</v>
      </c>
      <c r="G1087">
        <v>97</v>
      </c>
      <c r="H1087">
        <v>69</v>
      </c>
      <c r="I1087">
        <f t="shared" si="70"/>
        <v>313</v>
      </c>
      <c r="J1087">
        <f t="shared" si="69"/>
        <v>11238</v>
      </c>
    </row>
    <row r="1088" spans="1:10" x14ac:dyDescent="0.3">
      <c r="A1088" s="80" t="str">
        <f t="shared" si="68"/>
        <v>Jun</v>
      </c>
      <c r="B1088" t="s">
        <v>87</v>
      </c>
      <c r="C1088" s="38">
        <v>42907</v>
      </c>
      <c r="D1088">
        <f t="shared" si="71"/>
        <v>12</v>
      </c>
      <c r="E1088">
        <v>129</v>
      </c>
      <c r="F1088">
        <v>59</v>
      </c>
      <c r="G1088">
        <v>125</v>
      </c>
      <c r="H1088">
        <v>59</v>
      </c>
      <c r="I1088">
        <f t="shared" si="70"/>
        <v>372</v>
      </c>
      <c r="J1088">
        <f t="shared" si="69"/>
        <v>11238</v>
      </c>
    </row>
    <row r="1089" spans="1:10" x14ac:dyDescent="0.3">
      <c r="A1089" s="80" t="str">
        <f t="shared" si="68"/>
        <v>Jun</v>
      </c>
      <c r="B1089" t="s">
        <v>87</v>
      </c>
      <c r="C1089" s="38">
        <v>42908</v>
      </c>
      <c r="D1089">
        <f t="shared" si="71"/>
        <v>12</v>
      </c>
      <c r="E1089">
        <v>148</v>
      </c>
      <c r="F1089">
        <v>111</v>
      </c>
      <c r="G1089">
        <v>74</v>
      </c>
      <c r="H1089">
        <v>146</v>
      </c>
      <c r="I1089">
        <f t="shared" si="70"/>
        <v>479</v>
      </c>
      <c r="J1089">
        <f t="shared" si="69"/>
        <v>11238</v>
      </c>
    </row>
    <row r="1090" spans="1:10" x14ac:dyDescent="0.3">
      <c r="A1090" s="80" t="str">
        <f t="shared" si="68"/>
        <v>Jun</v>
      </c>
      <c r="B1090" t="s">
        <v>87</v>
      </c>
      <c r="C1090" s="38">
        <v>42909</v>
      </c>
      <c r="D1090">
        <f t="shared" si="71"/>
        <v>12</v>
      </c>
      <c r="E1090">
        <v>86</v>
      </c>
      <c r="F1090">
        <v>44</v>
      </c>
      <c r="G1090">
        <v>50</v>
      </c>
      <c r="H1090">
        <v>126</v>
      </c>
      <c r="I1090">
        <f t="shared" si="70"/>
        <v>306</v>
      </c>
      <c r="J1090">
        <f t="shared" si="69"/>
        <v>11238</v>
      </c>
    </row>
    <row r="1091" spans="1:10" x14ac:dyDescent="0.3">
      <c r="A1091" s="80" t="str">
        <f t="shared" ref="A1091:A1154" si="72">TEXT(C1091,"mmm")</f>
        <v>Jun</v>
      </c>
      <c r="B1091" t="s">
        <v>87</v>
      </c>
      <c r="C1091" s="38">
        <v>42910</v>
      </c>
      <c r="D1091">
        <f t="shared" si="71"/>
        <v>12</v>
      </c>
      <c r="E1091">
        <v>65</v>
      </c>
      <c r="F1091">
        <v>43</v>
      </c>
      <c r="G1091">
        <v>143</v>
      </c>
      <c r="H1091">
        <v>105</v>
      </c>
      <c r="I1091">
        <f t="shared" si="70"/>
        <v>356</v>
      </c>
      <c r="J1091">
        <f t="shared" ref="J1091:J1154" si="73">SUMIFS($I$3:$I$1462,$B$3:$B$1462,B1091,$D$3:$D$1462,D1091)</f>
        <v>11238</v>
      </c>
    </row>
    <row r="1092" spans="1:10" x14ac:dyDescent="0.3">
      <c r="A1092" s="80" t="str">
        <f t="shared" si="72"/>
        <v>Jun</v>
      </c>
      <c r="B1092" t="s">
        <v>87</v>
      </c>
      <c r="C1092" s="38">
        <v>42911</v>
      </c>
      <c r="D1092">
        <f t="shared" si="71"/>
        <v>12</v>
      </c>
      <c r="E1092">
        <v>108</v>
      </c>
      <c r="F1092">
        <v>127</v>
      </c>
      <c r="G1092">
        <v>69</v>
      </c>
      <c r="H1092">
        <v>51</v>
      </c>
      <c r="I1092">
        <f t="shared" si="70"/>
        <v>355</v>
      </c>
      <c r="J1092">
        <f t="shared" si="73"/>
        <v>11238</v>
      </c>
    </row>
    <row r="1093" spans="1:10" x14ac:dyDescent="0.3">
      <c r="A1093" s="80" t="str">
        <f t="shared" si="72"/>
        <v>Jun</v>
      </c>
      <c r="B1093" t="s">
        <v>87</v>
      </c>
      <c r="C1093" s="38">
        <v>42912</v>
      </c>
      <c r="D1093">
        <f t="shared" si="71"/>
        <v>12</v>
      </c>
      <c r="E1093">
        <v>132</v>
      </c>
      <c r="F1093">
        <v>65</v>
      </c>
      <c r="G1093">
        <v>105</v>
      </c>
      <c r="H1093">
        <v>130</v>
      </c>
      <c r="I1093">
        <f t="shared" si="70"/>
        <v>432</v>
      </c>
      <c r="J1093">
        <f t="shared" si="73"/>
        <v>11238</v>
      </c>
    </row>
    <row r="1094" spans="1:10" x14ac:dyDescent="0.3">
      <c r="A1094" s="80" t="str">
        <f t="shared" si="72"/>
        <v>Jun</v>
      </c>
      <c r="B1094" t="s">
        <v>87</v>
      </c>
      <c r="C1094" s="38">
        <v>42913</v>
      </c>
      <c r="D1094">
        <f t="shared" si="71"/>
        <v>12</v>
      </c>
      <c r="E1094">
        <v>87</v>
      </c>
      <c r="F1094">
        <v>99</v>
      </c>
      <c r="G1094">
        <v>59</v>
      </c>
      <c r="H1094">
        <v>100</v>
      </c>
      <c r="I1094">
        <f t="shared" si="70"/>
        <v>345</v>
      </c>
      <c r="J1094">
        <f t="shared" si="73"/>
        <v>11238</v>
      </c>
    </row>
    <row r="1095" spans="1:10" x14ac:dyDescent="0.3">
      <c r="A1095" s="80" t="str">
        <f t="shared" si="72"/>
        <v>Jun</v>
      </c>
      <c r="B1095" t="s">
        <v>87</v>
      </c>
      <c r="C1095" s="38">
        <v>42914</v>
      </c>
      <c r="D1095">
        <f t="shared" si="71"/>
        <v>12</v>
      </c>
      <c r="E1095">
        <v>42</v>
      </c>
      <c r="F1095">
        <v>128</v>
      </c>
      <c r="G1095">
        <v>123</v>
      </c>
      <c r="H1095">
        <v>138</v>
      </c>
      <c r="I1095">
        <f t="shared" si="70"/>
        <v>431</v>
      </c>
      <c r="J1095">
        <f t="shared" si="73"/>
        <v>11238</v>
      </c>
    </row>
    <row r="1096" spans="1:10" x14ac:dyDescent="0.3">
      <c r="A1096" s="80" t="str">
        <f t="shared" si="72"/>
        <v>Jun</v>
      </c>
      <c r="B1096" t="s">
        <v>87</v>
      </c>
      <c r="C1096" s="38">
        <v>42915</v>
      </c>
      <c r="D1096">
        <f t="shared" si="71"/>
        <v>12</v>
      </c>
      <c r="E1096">
        <v>81</v>
      </c>
      <c r="F1096">
        <v>107</v>
      </c>
      <c r="G1096">
        <v>144</v>
      </c>
      <c r="H1096">
        <v>82</v>
      </c>
      <c r="I1096">
        <f t="shared" si="70"/>
        <v>414</v>
      </c>
      <c r="J1096">
        <f t="shared" si="73"/>
        <v>11238</v>
      </c>
    </row>
    <row r="1097" spans="1:10" x14ac:dyDescent="0.3">
      <c r="A1097" s="80" t="str">
        <f t="shared" si="72"/>
        <v>Jun</v>
      </c>
      <c r="B1097" t="s">
        <v>87</v>
      </c>
      <c r="C1097" s="38">
        <v>42916</v>
      </c>
      <c r="D1097">
        <f t="shared" si="71"/>
        <v>12</v>
      </c>
      <c r="E1097">
        <v>127</v>
      </c>
      <c r="F1097">
        <v>74</v>
      </c>
      <c r="G1097">
        <v>44</v>
      </c>
      <c r="H1097">
        <v>65</v>
      </c>
      <c r="I1097">
        <f t="shared" si="70"/>
        <v>310</v>
      </c>
      <c r="J1097">
        <f t="shared" si="73"/>
        <v>11238</v>
      </c>
    </row>
    <row r="1098" spans="1:10" x14ac:dyDescent="0.3">
      <c r="A1098" s="80" t="str">
        <f t="shared" si="72"/>
        <v>Jul</v>
      </c>
      <c r="B1098" t="s">
        <v>63</v>
      </c>
      <c r="C1098" s="38">
        <v>42552</v>
      </c>
      <c r="D1098">
        <f t="shared" si="71"/>
        <v>1</v>
      </c>
      <c r="E1098">
        <v>56</v>
      </c>
      <c r="F1098">
        <v>70</v>
      </c>
      <c r="G1098">
        <v>120</v>
      </c>
      <c r="H1098">
        <v>95</v>
      </c>
      <c r="I1098">
        <f t="shared" si="70"/>
        <v>341</v>
      </c>
      <c r="J1098">
        <f t="shared" si="73"/>
        <v>12144</v>
      </c>
    </row>
    <row r="1099" spans="1:10" x14ac:dyDescent="0.3">
      <c r="A1099" s="80" t="str">
        <f t="shared" si="72"/>
        <v>Jul</v>
      </c>
      <c r="B1099" t="s">
        <v>63</v>
      </c>
      <c r="C1099" s="38">
        <v>42553</v>
      </c>
      <c r="D1099">
        <f t="shared" si="71"/>
        <v>1</v>
      </c>
      <c r="E1099">
        <v>138</v>
      </c>
      <c r="F1099">
        <v>103</v>
      </c>
      <c r="G1099">
        <v>132</v>
      </c>
      <c r="H1099">
        <v>41</v>
      </c>
      <c r="I1099">
        <f t="shared" si="70"/>
        <v>414</v>
      </c>
      <c r="J1099">
        <f t="shared" si="73"/>
        <v>12144</v>
      </c>
    </row>
    <row r="1100" spans="1:10" x14ac:dyDescent="0.3">
      <c r="A1100" s="80" t="str">
        <f t="shared" si="72"/>
        <v>Jul</v>
      </c>
      <c r="B1100" t="s">
        <v>63</v>
      </c>
      <c r="C1100" s="38">
        <v>42554</v>
      </c>
      <c r="D1100">
        <f t="shared" si="71"/>
        <v>1</v>
      </c>
      <c r="E1100">
        <v>83</v>
      </c>
      <c r="F1100">
        <v>142</v>
      </c>
      <c r="G1100">
        <v>88</v>
      </c>
      <c r="H1100">
        <v>109</v>
      </c>
      <c r="I1100">
        <f t="shared" si="70"/>
        <v>422</v>
      </c>
      <c r="J1100">
        <f t="shared" si="73"/>
        <v>12144</v>
      </c>
    </row>
    <row r="1101" spans="1:10" x14ac:dyDescent="0.3">
      <c r="A1101" s="80" t="str">
        <f t="shared" si="72"/>
        <v>Jul</v>
      </c>
      <c r="B1101" t="s">
        <v>63</v>
      </c>
      <c r="C1101" s="38">
        <v>42555</v>
      </c>
      <c r="D1101">
        <f t="shared" si="71"/>
        <v>1</v>
      </c>
      <c r="E1101">
        <v>147</v>
      </c>
      <c r="F1101">
        <v>126</v>
      </c>
      <c r="G1101">
        <v>71</v>
      </c>
      <c r="H1101">
        <v>130</v>
      </c>
      <c r="I1101">
        <f t="shared" si="70"/>
        <v>474</v>
      </c>
      <c r="J1101">
        <f t="shared" si="73"/>
        <v>12144</v>
      </c>
    </row>
    <row r="1102" spans="1:10" x14ac:dyDescent="0.3">
      <c r="A1102" s="80" t="str">
        <f t="shared" si="72"/>
        <v>Jul</v>
      </c>
      <c r="B1102" t="s">
        <v>63</v>
      </c>
      <c r="C1102" s="38">
        <v>42556</v>
      </c>
      <c r="D1102">
        <f t="shared" si="71"/>
        <v>1</v>
      </c>
      <c r="E1102">
        <v>146</v>
      </c>
      <c r="F1102">
        <v>114</v>
      </c>
      <c r="G1102">
        <v>87</v>
      </c>
      <c r="H1102">
        <v>50</v>
      </c>
      <c r="I1102">
        <f t="shared" si="70"/>
        <v>397</v>
      </c>
      <c r="J1102">
        <f t="shared" si="73"/>
        <v>12144</v>
      </c>
    </row>
    <row r="1103" spans="1:10" x14ac:dyDescent="0.3">
      <c r="A1103" s="80" t="str">
        <f t="shared" si="72"/>
        <v>Jul</v>
      </c>
      <c r="B1103" t="s">
        <v>63</v>
      </c>
      <c r="C1103" s="38">
        <v>42557</v>
      </c>
      <c r="D1103">
        <f t="shared" si="71"/>
        <v>1</v>
      </c>
      <c r="E1103">
        <v>74</v>
      </c>
      <c r="F1103">
        <v>149</v>
      </c>
      <c r="G1103">
        <v>48</v>
      </c>
      <c r="H1103">
        <v>40</v>
      </c>
      <c r="I1103">
        <f t="shared" si="70"/>
        <v>311</v>
      </c>
      <c r="J1103">
        <f t="shared" si="73"/>
        <v>12144</v>
      </c>
    </row>
    <row r="1104" spans="1:10" x14ac:dyDescent="0.3">
      <c r="A1104" s="80" t="str">
        <f t="shared" si="72"/>
        <v>Jul</v>
      </c>
      <c r="B1104" t="s">
        <v>63</v>
      </c>
      <c r="C1104" s="38">
        <v>42558</v>
      </c>
      <c r="D1104">
        <f t="shared" si="71"/>
        <v>1</v>
      </c>
      <c r="E1104">
        <v>92</v>
      </c>
      <c r="F1104">
        <v>107</v>
      </c>
      <c r="G1104">
        <v>89</v>
      </c>
      <c r="H1104">
        <v>105</v>
      </c>
      <c r="I1104">
        <f t="shared" si="70"/>
        <v>393</v>
      </c>
      <c r="J1104">
        <f t="shared" si="73"/>
        <v>12144</v>
      </c>
    </row>
    <row r="1105" spans="1:10" x14ac:dyDescent="0.3">
      <c r="A1105" s="80" t="str">
        <f t="shared" si="72"/>
        <v>Jul</v>
      </c>
      <c r="B1105" t="s">
        <v>63</v>
      </c>
      <c r="C1105" s="38">
        <v>42559</v>
      </c>
      <c r="D1105">
        <f t="shared" si="71"/>
        <v>1</v>
      </c>
      <c r="E1105">
        <v>149</v>
      </c>
      <c r="F1105">
        <v>107</v>
      </c>
      <c r="G1105">
        <v>52</v>
      </c>
      <c r="H1105">
        <v>52</v>
      </c>
      <c r="I1105">
        <f t="shared" si="70"/>
        <v>360</v>
      </c>
      <c r="J1105">
        <f t="shared" si="73"/>
        <v>12144</v>
      </c>
    </row>
    <row r="1106" spans="1:10" x14ac:dyDescent="0.3">
      <c r="A1106" s="80" t="str">
        <f t="shared" si="72"/>
        <v>Jul</v>
      </c>
      <c r="B1106" t="s">
        <v>63</v>
      </c>
      <c r="C1106" s="38">
        <v>42560</v>
      </c>
      <c r="D1106">
        <f t="shared" si="71"/>
        <v>1</v>
      </c>
      <c r="E1106">
        <v>104</v>
      </c>
      <c r="F1106">
        <v>70</v>
      </c>
      <c r="G1106">
        <v>63</v>
      </c>
      <c r="H1106">
        <v>74</v>
      </c>
      <c r="I1106">
        <f t="shared" si="70"/>
        <v>311</v>
      </c>
      <c r="J1106">
        <f t="shared" si="73"/>
        <v>12144</v>
      </c>
    </row>
    <row r="1107" spans="1:10" x14ac:dyDescent="0.3">
      <c r="A1107" s="80" t="str">
        <f t="shared" si="72"/>
        <v>Jul</v>
      </c>
      <c r="B1107" t="s">
        <v>63</v>
      </c>
      <c r="C1107" s="38">
        <v>42561</v>
      </c>
      <c r="D1107">
        <f t="shared" si="71"/>
        <v>1</v>
      </c>
      <c r="E1107">
        <v>142</v>
      </c>
      <c r="F1107">
        <v>104</v>
      </c>
      <c r="G1107">
        <v>146</v>
      </c>
      <c r="H1107">
        <v>91</v>
      </c>
      <c r="I1107">
        <f t="shared" si="70"/>
        <v>483</v>
      </c>
      <c r="J1107">
        <f t="shared" si="73"/>
        <v>12144</v>
      </c>
    </row>
    <row r="1108" spans="1:10" x14ac:dyDescent="0.3">
      <c r="A1108" s="80" t="str">
        <f t="shared" si="72"/>
        <v>Jul</v>
      </c>
      <c r="B1108" t="s">
        <v>63</v>
      </c>
      <c r="C1108" s="38">
        <v>42562</v>
      </c>
      <c r="D1108">
        <f t="shared" si="71"/>
        <v>1</v>
      </c>
      <c r="E1108">
        <v>84</v>
      </c>
      <c r="F1108">
        <v>147</v>
      </c>
      <c r="G1108">
        <v>44</v>
      </c>
      <c r="H1108">
        <v>141</v>
      </c>
      <c r="I1108">
        <f t="shared" si="70"/>
        <v>416</v>
      </c>
      <c r="J1108">
        <f t="shared" si="73"/>
        <v>12144</v>
      </c>
    </row>
    <row r="1109" spans="1:10" x14ac:dyDescent="0.3">
      <c r="A1109" s="80" t="str">
        <f t="shared" si="72"/>
        <v>Jul</v>
      </c>
      <c r="B1109" t="s">
        <v>63</v>
      </c>
      <c r="C1109" s="38">
        <v>42563</v>
      </c>
      <c r="D1109">
        <f t="shared" si="71"/>
        <v>1</v>
      </c>
      <c r="E1109">
        <v>109</v>
      </c>
      <c r="F1109">
        <v>52</v>
      </c>
      <c r="G1109">
        <v>84</v>
      </c>
      <c r="H1109">
        <v>96</v>
      </c>
      <c r="I1109">
        <f t="shared" si="70"/>
        <v>341</v>
      </c>
      <c r="J1109">
        <f t="shared" si="73"/>
        <v>12144</v>
      </c>
    </row>
    <row r="1110" spans="1:10" x14ac:dyDescent="0.3">
      <c r="A1110" s="80" t="str">
        <f t="shared" si="72"/>
        <v>Jul</v>
      </c>
      <c r="B1110" t="s">
        <v>63</v>
      </c>
      <c r="C1110" s="38">
        <v>42564</v>
      </c>
      <c r="D1110">
        <f t="shared" si="71"/>
        <v>1</v>
      </c>
      <c r="E1110">
        <v>59</v>
      </c>
      <c r="F1110">
        <v>101</v>
      </c>
      <c r="G1110">
        <v>142</v>
      </c>
      <c r="H1110">
        <v>90</v>
      </c>
      <c r="I1110">
        <f t="shared" ref="I1110:I1173" si="74">SUM(E1110:H1110)</f>
        <v>392</v>
      </c>
      <c r="J1110">
        <f t="shared" si="73"/>
        <v>12144</v>
      </c>
    </row>
    <row r="1111" spans="1:10" x14ac:dyDescent="0.3">
      <c r="A1111" s="80" t="str">
        <f t="shared" si="72"/>
        <v>Jul</v>
      </c>
      <c r="B1111" t="s">
        <v>63</v>
      </c>
      <c r="C1111" s="38">
        <v>42565</v>
      </c>
      <c r="D1111">
        <f t="shared" si="71"/>
        <v>1</v>
      </c>
      <c r="E1111">
        <v>48</v>
      </c>
      <c r="F1111">
        <v>148</v>
      </c>
      <c r="G1111">
        <v>126</v>
      </c>
      <c r="H1111">
        <v>55</v>
      </c>
      <c r="I1111">
        <f t="shared" si="74"/>
        <v>377</v>
      </c>
      <c r="J1111">
        <f t="shared" si="73"/>
        <v>12144</v>
      </c>
    </row>
    <row r="1112" spans="1:10" x14ac:dyDescent="0.3">
      <c r="A1112" s="80" t="str">
        <f t="shared" si="72"/>
        <v>Jul</v>
      </c>
      <c r="B1112" t="s">
        <v>63</v>
      </c>
      <c r="C1112" s="38">
        <v>42566</v>
      </c>
      <c r="D1112">
        <f t="shared" si="71"/>
        <v>1</v>
      </c>
      <c r="E1112">
        <v>115</v>
      </c>
      <c r="F1112">
        <v>74</v>
      </c>
      <c r="G1112">
        <v>138</v>
      </c>
      <c r="H1112">
        <v>91</v>
      </c>
      <c r="I1112">
        <f t="shared" si="74"/>
        <v>418</v>
      </c>
      <c r="J1112">
        <f t="shared" si="73"/>
        <v>12144</v>
      </c>
    </row>
    <row r="1113" spans="1:10" x14ac:dyDescent="0.3">
      <c r="A1113" s="80" t="str">
        <f t="shared" si="72"/>
        <v>Jul</v>
      </c>
      <c r="B1113" t="s">
        <v>63</v>
      </c>
      <c r="C1113" s="38">
        <v>42567</v>
      </c>
      <c r="D1113">
        <f t="shared" si="71"/>
        <v>1</v>
      </c>
      <c r="E1113">
        <v>88</v>
      </c>
      <c r="F1113">
        <v>113</v>
      </c>
      <c r="G1113">
        <v>77</v>
      </c>
      <c r="H1113">
        <v>106</v>
      </c>
      <c r="I1113">
        <f t="shared" si="74"/>
        <v>384</v>
      </c>
      <c r="J1113">
        <f t="shared" si="73"/>
        <v>12144</v>
      </c>
    </row>
    <row r="1114" spans="1:10" x14ac:dyDescent="0.3">
      <c r="A1114" s="80" t="str">
        <f t="shared" si="72"/>
        <v>Jul</v>
      </c>
      <c r="B1114" t="s">
        <v>63</v>
      </c>
      <c r="C1114" s="38">
        <v>42568</v>
      </c>
      <c r="D1114">
        <f t="shared" si="71"/>
        <v>1</v>
      </c>
      <c r="E1114">
        <v>62</v>
      </c>
      <c r="F1114">
        <v>144</v>
      </c>
      <c r="G1114">
        <v>40</v>
      </c>
      <c r="H1114">
        <v>59</v>
      </c>
      <c r="I1114">
        <f t="shared" si="74"/>
        <v>305</v>
      </c>
      <c r="J1114">
        <f t="shared" si="73"/>
        <v>12144</v>
      </c>
    </row>
    <row r="1115" spans="1:10" x14ac:dyDescent="0.3">
      <c r="A1115" s="80" t="str">
        <f t="shared" si="72"/>
        <v>Jul</v>
      </c>
      <c r="B1115" t="s">
        <v>63</v>
      </c>
      <c r="C1115" s="38">
        <v>42569</v>
      </c>
      <c r="D1115">
        <f t="shared" si="71"/>
        <v>1</v>
      </c>
      <c r="E1115">
        <v>42</v>
      </c>
      <c r="F1115">
        <v>150</v>
      </c>
      <c r="G1115">
        <v>141</v>
      </c>
      <c r="H1115">
        <v>131</v>
      </c>
      <c r="I1115">
        <f t="shared" si="74"/>
        <v>464</v>
      </c>
      <c r="J1115">
        <f t="shared" si="73"/>
        <v>12144</v>
      </c>
    </row>
    <row r="1116" spans="1:10" x14ac:dyDescent="0.3">
      <c r="A1116" s="80" t="str">
        <f t="shared" si="72"/>
        <v>Jul</v>
      </c>
      <c r="B1116" t="s">
        <v>63</v>
      </c>
      <c r="C1116" s="38">
        <v>42570</v>
      </c>
      <c r="D1116">
        <f t="shared" si="71"/>
        <v>1</v>
      </c>
      <c r="E1116">
        <v>93</v>
      </c>
      <c r="F1116">
        <v>125</v>
      </c>
      <c r="G1116">
        <v>80</v>
      </c>
      <c r="H1116">
        <v>139</v>
      </c>
      <c r="I1116">
        <f t="shared" si="74"/>
        <v>437</v>
      </c>
      <c r="J1116">
        <f t="shared" si="73"/>
        <v>12144</v>
      </c>
    </row>
    <row r="1117" spans="1:10" x14ac:dyDescent="0.3">
      <c r="A1117" s="80" t="str">
        <f t="shared" si="72"/>
        <v>Jul</v>
      </c>
      <c r="B1117" t="s">
        <v>63</v>
      </c>
      <c r="C1117" s="38">
        <v>42571</v>
      </c>
      <c r="D1117">
        <f t="shared" si="71"/>
        <v>1</v>
      </c>
      <c r="E1117">
        <v>147</v>
      </c>
      <c r="F1117">
        <v>101</v>
      </c>
      <c r="G1117">
        <v>77</v>
      </c>
      <c r="H1117">
        <v>92</v>
      </c>
      <c r="I1117">
        <f t="shared" si="74"/>
        <v>417</v>
      </c>
      <c r="J1117">
        <f t="shared" si="73"/>
        <v>12144</v>
      </c>
    </row>
    <row r="1118" spans="1:10" x14ac:dyDescent="0.3">
      <c r="A1118" s="80" t="str">
        <f t="shared" si="72"/>
        <v>Jul</v>
      </c>
      <c r="B1118" t="s">
        <v>63</v>
      </c>
      <c r="C1118" s="38">
        <v>42572</v>
      </c>
      <c r="D1118">
        <f t="shared" si="71"/>
        <v>1</v>
      </c>
      <c r="E1118">
        <v>73</v>
      </c>
      <c r="F1118">
        <v>59</v>
      </c>
      <c r="G1118">
        <v>65</v>
      </c>
      <c r="H1118">
        <v>81</v>
      </c>
      <c r="I1118">
        <f t="shared" si="74"/>
        <v>278</v>
      </c>
      <c r="J1118">
        <f t="shared" si="73"/>
        <v>12144</v>
      </c>
    </row>
    <row r="1119" spans="1:10" x14ac:dyDescent="0.3">
      <c r="A1119" s="80" t="str">
        <f t="shared" si="72"/>
        <v>Jul</v>
      </c>
      <c r="B1119" t="s">
        <v>63</v>
      </c>
      <c r="C1119" s="38">
        <v>42573</v>
      </c>
      <c r="D1119">
        <f t="shared" si="71"/>
        <v>1</v>
      </c>
      <c r="E1119">
        <v>46</v>
      </c>
      <c r="F1119">
        <v>131</v>
      </c>
      <c r="G1119">
        <v>120</v>
      </c>
      <c r="H1119">
        <v>149</v>
      </c>
      <c r="I1119">
        <f t="shared" si="74"/>
        <v>446</v>
      </c>
      <c r="J1119">
        <f t="shared" si="73"/>
        <v>12144</v>
      </c>
    </row>
    <row r="1120" spans="1:10" x14ac:dyDescent="0.3">
      <c r="A1120" s="80" t="str">
        <f t="shared" si="72"/>
        <v>Jul</v>
      </c>
      <c r="B1120" t="s">
        <v>63</v>
      </c>
      <c r="C1120" s="38">
        <v>42574</v>
      </c>
      <c r="D1120">
        <f t="shared" si="71"/>
        <v>1</v>
      </c>
      <c r="E1120">
        <v>98</v>
      </c>
      <c r="F1120">
        <v>138</v>
      </c>
      <c r="G1120">
        <v>69</v>
      </c>
      <c r="H1120">
        <v>43</v>
      </c>
      <c r="I1120">
        <f t="shared" si="74"/>
        <v>348</v>
      </c>
      <c r="J1120">
        <f t="shared" si="73"/>
        <v>12144</v>
      </c>
    </row>
    <row r="1121" spans="1:10" x14ac:dyDescent="0.3">
      <c r="A1121" s="80" t="str">
        <f t="shared" si="72"/>
        <v>Jul</v>
      </c>
      <c r="B1121" t="s">
        <v>63</v>
      </c>
      <c r="C1121" s="38">
        <v>42575</v>
      </c>
      <c r="D1121">
        <f t="shared" si="71"/>
        <v>1</v>
      </c>
      <c r="E1121">
        <v>59</v>
      </c>
      <c r="F1121">
        <v>106</v>
      </c>
      <c r="G1121">
        <v>133</v>
      </c>
      <c r="H1121">
        <v>52</v>
      </c>
      <c r="I1121">
        <f t="shared" si="74"/>
        <v>350</v>
      </c>
      <c r="J1121">
        <f t="shared" si="73"/>
        <v>12144</v>
      </c>
    </row>
    <row r="1122" spans="1:10" x14ac:dyDescent="0.3">
      <c r="A1122" s="80" t="str">
        <f t="shared" si="72"/>
        <v>Jul</v>
      </c>
      <c r="B1122" t="s">
        <v>63</v>
      </c>
      <c r="C1122" s="38">
        <v>42576</v>
      </c>
      <c r="D1122">
        <f t="shared" si="71"/>
        <v>1</v>
      </c>
      <c r="E1122">
        <v>102</v>
      </c>
      <c r="F1122">
        <v>134</v>
      </c>
      <c r="G1122">
        <v>43</v>
      </c>
      <c r="H1122">
        <v>61</v>
      </c>
      <c r="I1122">
        <f t="shared" si="74"/>
        <v>340</v>
      </c>
      <c r="J1122">
        <f t="shared" si="73"/>
        <v>12144</v>
      </c>
    </row>
    <row r="1123" spans="1:10" x14ac:dyDescent="0.3">
      <c r="A1123" s="80" t="str">
        <f t="shared" si="72"/>
        <v>Jul</v>
      </c>
      <c r="B1123" t="s">
        <v>63</v>
      </c>
      <c r="C1123" s="38">
        <v>42577</v>
      </c>
      <c r="D1123">
        <f t="shared" si="71"/>
        <v>1</v>
      </c>
      <c r="E1123">
        <v>71</v>
      </c>
      <c r="F1123">
        <v>114</v>
      </c>
      <c r="G1123">
        <v>133</v>
      </c>
      <c r="H1123">
        <v>110</v>
      </c>
      <c r="I1123">
        <f t="shared" si="74"/>
        <v>428</v>
      </c>
      <c r="J1123">
        <f t="shared" si="73"/>
        <v>12144</v>
      </c>
    </row>
    <row r="1124" spans="1:10" x14ac:dyDescent="0.3">
      <c r="A1124" s="80" t="str">
        <f t="shared" si="72"/>
        <v>Jul</v>
      </c>
      <c r="B1124" t="s">
        <v>63</v>
      </c>
      <c r="C1124" s="38">
        <v>42578</v>
      </c>
      <c r="D1124">
        <f t="shared" si="71"/>
        <v>1</v>
      </c>
      <c r="E1124">
        <v>126</v>
      </c>
      <c r="F1124">
        <v>137</v>
      </c>
      <c r="G1124">
        <v>143</v>
      </c>
      <c r="H1124">
        <v>43</v>
      </c>
      <c r="I1124">
        <f t="shared" si="74"/>
        <v>449</v>
      </c>
      <c r="J1124">
        <f t="shared" si="73"/>
        <v>12144</v>
      </c>
    </row>
    <row r="1125" spans="1:10" x14ac:dyDescent="0.3">
      <c r="A1125" s="80" t="str">
        <f t="shared" si="72"/>
        <v>Jul</v>
      </c>
      <c r="B1125" t="s">
        <v>63</v>
      </c>
      <c r="C1125" s="38">
        <v>42579</v>
      </c>
      <c r="D1125">
        <f t="shared" si="71"/>
        <v>1</v>
      </c>
      <c r="E1125">
        <v>90</v>
      </c>
      <c r="F1125">
        <v>126</v>
      </c>
      <c r="G1125">
        <v>84</v>
      </c>
      <c r="H1125">
        <v>147</v>
      </c>
      <c r="I1125">
        <f t="shared" si="74"/>
        <v>447</v>
      </c>
      <c r="J1125">
        <f t="shared" si="73"/>
        <v>12144</v>
      </c>
    </row>
    <row r="1126" spans="1:10" x14ac:dyDescent="0.3">
      <c r="A1126" s="80" t="str">
        <f t="shared" si="72"/>
        <v>Jul</v>
      </c>
      <c r="B1126" t="s">
        <v>63</v>
      </c>
      <c r="C1126" s="38">
        <v>42580</v>
      </c>
      <c r="D1126">
        <f t="shared" si="71"/>
        <v>1</v>
      </c>
      <c r="E1126">
        <v>123</v>
      </c>
      <c r="F1126">
        <v>109</v>
      </c>
      <c r="G1126">
        <v>81</v>
      </c>
      <c r="H1126">
        <v>117</v>
      </c>
      <c r="I1126">
        <f t="shared" si="74"/>
        <v>430</v>
      </c>
      <c r="J1126">
        <f t="shared" si="73"/>
        <v>12144</v>
      </c>
    </row>
    <row r="1127" spans="1:10" x14ac:dyDescent="0.3">
      <c r="A1127" s="80" t="str">
        <f t="shared" si="72"/>
        <v>Jul</v>
      </c>
      <c r="B1127" t="s">
        <v>63</v>
      </c>
      <c r="C1127" s="38">
        <v>42581</v>
      </c>
      <c r="D1127">
        <f t="shared" si="71"/>
        <v>1</v>
      </c>
      <c r="E1127">
        <v>53</v>
      </c>
      <c r="F1127">
        <v>99</v>
      </c>
      <c r="G1127">
        <v>101</v>
      </c>
      <c r="H1127">
        <v>123</v>
      </c>
      <c r="I1127">
        <f t="shared" si="74"/>
        <v>376</v>
      </c>
      <c r="J1127">
        <f t="shared" si="73"/>
        <v>12144</v>
      </c>
    </row>
    <row r="1128" spans="1:10" x14ac:dyDescent="0.3">
      <c r="A1128" s="80" t="str">
        <f t="shared" si="72"/>
        <v>Jul</v>
      </c>
      <c r="B1128" t="s">
        <v>63</v>
      </c>
      <c r="C1128" s="38">
        <v>42582</v>
      </c>
      <c r="D1128">
        <f t="shared" ref="D1128:D1191" si="75">CHOOSE(MONTH(C1128),7,8,9,10,11,12,1,2,3,4,5,6)</f>
        <v>1</v>
      </c>
      <c r="E1128">
        <v>112</v>
      </c>
      <c r="F1128">
        <v>100</v>
      </c>
      <c r="G1128">
        <v>92</v>
      </c>
      <c r="H1128">
        <v>91</v>
      </c>
      <c r="I1128">
        <f t="shared" si="74"/>
        <v>395</v>
      </c>
      <c r="J1128">
        <f t="shared" si="73"/>
        <v>12144</v>
      </c>
    </row>
    <row r="1129" spans="1:10" x14ac:dyDescent="0.3">
      <c r="A1129" s="80" t="str">
        <f t="shared" si="72"/>
        <v>Aug</v>
      </c>
      <c r="B1129" t="s">
        <v>63</v>
      </c>
      <c r="C1129" s="38">
        <v>42583</v>
      </c>
      <c r="D1129">
        <f t="shared" si="75"/>
        <v>2</v>
      </c>
      <c r="E1129">
        <v>61</v>
      </c>
      <c r="F1129">
        <v>74</v>
      </c>
      <c r="G1129">
        <v>48</v>
      </c>
      <c r="H1129">
        <v>132</v>
      </c>
      <c r="I1129">
        <f t="shared" si="74"/>
        <v>315</v>
      </c>
      <c r="J1129">
        <f t="shared" si="73"/>
        <v>11673</v>
      </c>
    </row>
    <row r="1130" spans="1:10" x14ac:dyDescent="0.3">
      <c r="A1130" s="80" t="str">
        <f t="shared" si="72"/>
        <v>Aug</v>
      </c>
      <c r="B1130" t="s">
        <v>63</v>
      </c>
      <c r="C1130" s="38">
        <v>42584</v>
      </c>
      <c r="D1130">
        <f t="shared" si="75"/>
        <v>2</v>
      </c>
      <c r="E1130">
        <v>55</v>
      </c>
      <c r="F1130">
        <v>110</v>
      </c>
      <c r="G1130">
        <v>149</v>
      </c>
      <c r="H1130">
        <v>75</v>
      </c>
      <c r="I1130">
        <f t="shared" si="74"/>
        <v>389</v>
      </c>
      <c r="J1130">
        <f t="shared" si="73"/>
        <v>11673</v>
      </c>
    </row>
    <row r="1131" spans="1:10" x14ac:dyDescent="0.3">
      <c r="A1131" s="80" t="str">
        <f t="shared" si="72"/>
        <v>Aug</v>
      </c>
      <c r="B1131" t="s">
        <v>63</v>
      </c>
      <c r="C1131" s="38">
        <v>42585</v>
      </c>
      <c r="D1131">
        <f t="shared" si="75"/>
        <v>2</v>
      </c>
      <c r="E1131">
        <v>105</v>
      </c>
      <c r="F1131">
        <v>58</v>
      </c>
      <c r="G1131">
        <v>106</v>
      </c>
      <c r="H1131">
        <v>100</v>
      </c>
      <c r="I1131">
        <f t="shared" si="74"/>
        <v>369</v>
      </c>
      <c r="J1131">
        <f t="shared" si="73"/>
        <v>11673</v>
      </c>
    </row>
    <row r="1132" spans="1:10" x14ac:dyDescent="0.3">
      <c r="A1132" s="80" t="str">
        <f t="shared" si="72"/>
        <v>Aug</v>
      </c>
      <c r="B1132" t="s">
        <v>63</v>
      </c>
      <c r="C1132" s="38">
        <v>42586</v>
      </c>
      <c r="D1132">
        <f t="shared" si="75"/>
        <v>2</v>
      </c>
      <c r="E1132">
        <v>77</v>
      </c>
      <c r="F1132">
        <v>81</v>
      </c>
      <c r="G1132">
        <v>89</v>
      </c>
      <c r="H1132">
        <v>71</v>
      </c>
      <c r="I1132">
        <f t="shared" si="74"/>
        <v>318</v>
      </c>
      <c r="J1132">
        <f t="shared" si="73"/>
        <v>11673</v>
      </c>
    </row>
    <row r="1133" spans="1:10" x14ac:dyDescent="0.3">
      <c r="A1133" s="80" t="str">
        <f t="shared" si="72"/>
        <v>Aug</v>
      </c>
      <c r="B1133" t="s">
        <v>63</v>
      </c>
      <c r="C1133" s="38">
        <v>42587</v>
      </c>
      <c r="D1133">
        <f t="shared" si="75"/>
        <v>2</v>
      </c>
      <c r="E1133">
        <v>144</v>
      </c>
      <c r="F1133">
        <v>130</v>
      </c>
      <c r="G1133">
        <v>76</v>
      </c>
      <c r="H1133">
        <v>77</v>
      </c>
      <c r="I1133">
        <f t="shared" si="74"/>
        <v>427</v>
      </c>
      <c r="J1133">
        <f t="shared" si="73"/>
        <v>11673</v>
      </c>
    </row>
    <row r="1134" spans="1:10" x14ac:dyDescent="0.3">
      <c r="A1134" s="80" t="str">
        <f t="shared" si="72"/>
        <v>Aug</v>
      </c>
      <c r="B1134" t="s">
        <v>63</v>
      </c>
      <c r="C1134" s="38">
        <v>42588</v>
      </c>
      <c r="D1134">
        <f t="shared" si="75"/>
        <v>2</v>
      </c>
      <c r="E1134">
        <v>88</v>
      </c>
      <c r="F1134">
        <v>138</v>
      </c>
      <c r="G1134">
        <v>65</v>
      </c>
      <c r="H1134">
        <v>84</v>
      </c>
      <c r="I1134">
        <f t="shared" si="74"/>
        <v>375</v>
      </c>
      <c r="J1134">
        <f t="shared" si="73"/>
        <v>11673</v>
      </c>
    </row>
    <row r="1135" spans="1:10" x14ac:dyDescent="0.3">
      <c r="A1135" s="80" t="str">
        <f t="shared" si="72"/>
        <v>Aug</v>
      </c>
      <c r="B1135" t="s">
        <v>63</v>
      </c>
      <c r="C1135" s="38">
        <v>42589</v>
      </c>
      <c r="D1135">
        <f t="shared" si="75"/>
        <v>2</v>
      </c>
      <c r="E1135">
        <v>70</v>
      </c>
      <c r="F1135">
        <v>74</v>
      </c>
      <c r="G1135">
        <v>91</v>
      </c>
      <c r="H1135">
        <v>46</v>
      </c>
      <c r="I1135">
        <f t="shared" si="74"/>
        <v>281</v>
      </c>
      <c r="J1135">
        <f t="shared" si="73"/>
        <v>11673</v>
      </c>
    </row>
    <row r="1136" spans="1:10" x14ac:dyDescent="0.3">
      <c r="A1136" s="80" t="str">
        <f t="shared" si="72"/>
        <v>Aug</v>
      </c>
      <c r="B1136" t="s">
        <v>63</v>
      </c>
      <c r="C1136" s="38">
        <v>42590</v>
      </c>
      <c r="D1136">
        <f t="shared" si="75"/>
        <v>2</v>
      </c>
      <c r="E1136">
        <v>70</v>
      </c>
      <c r="F1136">
        <v>148</v>
      </c>
      <c r="G1136">
        <v>45</v>
      </c>
      <c r="H1136">
        <v>112</v>
      </c>
      <c r="I1136">
        <f t="shared" si="74"/>
        <v>375</v>
      </c>
      <c r="J1136">
        <f t="shared" si="73"/>
        <v>11673</v>
      </c>
    </row>
    <row r="1137" spans="1:10" x14ac:dyDescent="0.3">
      <c r="A1137" s="80" t="str">
        <f t="shared" si="72"/>
        <v>Aug</v>
      </c>
      <c r="B1137" t="s">
        <v>63</v>
      </c>
      <c r="C1137" s="38">
        <v>42591</v>
      </c>
      <c r="D1137">
        <f t="shared" si="75"/>
        <v>2</v>
      </c>
      <c r="E1137">
        <v>65</v>
      </c>
      <c r="F1137">
        <v>95</v>
      </c>
      <c r="G1137">
        <v>97</v>
      </c>
      <c r="H1137">
        <v>124</v>
      </c>
      <c r="I1137">
        <f t="shared" si="74"/>
        <v>381</v>
      </c>
      <c r="J1137">
        <f t="shared" si="73"/>
        <v>11673</v>
      </c>
    </row>
    <row r="1138" spans="1:10" x14ac:dyDescent="0.3">
      <c r="A1138" s="80" t="str">
        <f t="shared" si="72"/>
        <v>Aug</v>
      </c>
      <c r="B1138" t="s">
        <v>63</v>
      </c>
      <c r="C1138" s="38">
        <v>42592</v>
      </c>
      <c r="D1138">
        <f t="shared" si="75"/>
        <v>2</v>
      </c>
      <c r="E1138">
        <v>97</v>
      </c>
      <c r="F1138">
        <v>148</v>
      </c>
      <c r="G1138">
        <v>125</v>
      </c>
      <c r="H1138">
        <v>78</v>
      </c>
      <c r="I1138">
        <f t="shared" si="74"/>
        <v>448</v>
      </c>
      <c r="J1138">
        <f t="shared" si="73"/>
        <v>11673</v>
      </c>
    </row>
    <row r="1139" spans="1:10" x14ac:dyDescent="0.3">
      <c r="A1139" s="80" t="str">
        <f t="shared" si="72"/>
        <v>Aug</v>
      </c>
      <c r="B1139" t="s">
        <v>63</v>
      </c>
      <c r="C1139" s="38">
        <v>42593</v>
      </c>
      <c r="D1139">
        <f t="shared" si="75"/>
        <v>2</v>
      </c>
      <c r="E1139">
        <v>123</v>
      </c>
      <c r="F1139">
        <v>149</v>
      </c>
      <c r="G1139">
        <v>72</v>
      </c>
      <c r="H1139">
        <v>93</v>
      </c>
      <c r="I1139">
        <f t="shared" si="74"/>
        <v>437</v>
      </c>
      <c r="J1139">
        <f t="shared" si="73"/>
        <v>11673</v>
      </c>
    </row>
    <row r="1140" spans="1:10" x14ac:dyDescent="0.3">
      <c r="A1140" s="80" t="str">
        <f t="shared" si="72"/>
        <v>Aug</v>
      </c>
      <c r="B1140" t="s">
        <v>63</v>
      </c>
      <c r="C1140" s="38">
        <v>42594</v>
      </c>
      <c r="D1140">
        <f t="shared" si="75"/>
        <v>2</v>
      </c>
      <c r="E1140">
        <v>66</v>
      </c>
      <c r="F1140">
        <v>111</v>
      </c>
      <c r="G1140">
        <v>143</v>
      </c>
      <c r="H1140">
        <v>96</v>
      </c>
      <c r="I1140">
        <f t="shared" si="74"/>
        <v>416</v>
      </c>
      <c r="J1140">
        <f t="shared" si="73"/>
        <v>11673</v>
      </c>
    </row>
    <row r="1141" spans="1:10" x14ac:dyDescent="0.3">
      <c r="A1141" s="80" t="str">
        <f t="shared" si="72"/>
        <v>Aug</v>
      </c>
      <c r="B1141" t="s">
        <v>63</v>
      </c>
      <c r="C1141" s="38">
        <v>42595</v>
      </c>
      <c r="D1141">
        <f t="shared" si="75"/>
        <v>2</v>
      </c>
      <c r="E1141">
        <v>54</v>
      </c>
      <c r="F1141">
        <v>117</v>
      </c>
      <c r="G1141">
        <v>80</v>
      </c>
      <c r="H1141">
        <v>107</v>
      </c>
      <c r="I1141">
        <f t="shared" si="74"/>
        <v>358</v>
      </c>
      <c r="J1141">
        <f t="shared" si="73"/>
        <v>11673</v>
      </c>
    </row>
    <row r="1142" spans="1:10" x14ac:dyDescent="0.3">
      <c r="A1142" s="80" t="str">
        <f t="shared" si="72"/>
        <v>Aug</v>
      </c>
      <c r="B1142" t="s">
        <v>63</v>
      </c>
      <c r="C1142" s="38">
        <v>42596</v>
      </c>
      <c r="D1142">
        <f t="shared" si="75"/>
        <v>2</v>
      </c>
      <c r="E1142">
        <v>62</v>
      </c>
      <c r="F1142">
        <v>72</v>
      </c>
      <c r="G1142">
        <v>41</v>
      </c>
      <c r="H1142">
        <v>102</v>
      </c>
      <c r="I1142">
        <f t="shared" si="74"/>
        <v>277</v>
      </c>
      <c r="J1142">
        <f t="shared" si="73"/>
        <v>11673</v>
      </c>
    </row>
    <row r="1143" spans="1:10" x14ac:dyDescent="0.3">
      <c r="A1143" s="80" t="str">
        <f t="shared" si="72"/>
        <v>Aug</v>
      </c>
      <c r="B1143" t="s">
        <v>63</v>
      </c>
      <c r="C1143" s="38">
        <v>42597</v>
      </c>
      <c r="D1143">
        <f t="shared" si="75"/>
        <v>2</v>
      </c>
      <c r="E1143">
        <v>138</v>
      </c>
      <c r="F1143">
        <v>79</v>
      </c>
      <c r="G1143">
        <v>131</v>
      </c>
      <c r="H1143">
        <v>59</v>
      </c>
      <c r="I1143">
        <f t="shared" si="74"/>
        <v>407</v>
      </c>
      <c r="J1143">
        <f t="shared" si="73"/>
        <v>11673</v>
      </c>
    </row>
    <row r="1144" spans="1:10" x14ac:dyDescent="0.3">
      <c r="A1144" s="80" t="str">
        <f t="shared" si="72"/>
        <v>Aug</v>
      </c>
      <c r="B1144" t="s">
        <v>63</v>
      </c>
      <c r="C1144" s="38">
        <v>42598</v>
      </c>
      <c r="D1144">
        <f t="shared" si="75"/>
        <v>2</v>
      </c>
      <c r="E1144">
        <v>96</v>
      </c>
      <c r="F1144">
        <v>135</v>
      </c>
      <c r="G1144">
        <v>107</v>
      </c>
      <c r="H1144">
        <v>131</v>
      </c>
      <c r="I1144">
        <f t="shared" si="74"/>
        <v>469</v>
      </c>
      <c r="J1144">
        <f t="shared" si="73"/>
        <v>11673</v>
      </c>
    </row>
    <row r="1145" spans="1:10" x14ac:dyDescent="0.3">
      <c r="A1145" s="80" t="str">
        <f t="shared" si="72"/>
        <v>Aug</v>
      </c>
      <c r="B1145" t="s">
        <v>63</v>
      </c>
      <c r="C1145" s="38">
        <v>42599</v>
      </c>
      <c r="D1145">
        <f t="shared" si="75"/>
        <v>2</v>
      </c>
      <c r="E1145">
        <v>140</v>
      </c>
      <c r="F1145">
        <v>52</v>
      </c>
      <c r="G1145">
        <v>139</v>
      </c>
      <c r="H1145">
        <v>142</v>
      </c>
      <c r="I1145">
        <f t="shared" si="74"/>
        <v>473</v>
      </c>
      <c r="J1145">
        <f t="shared" si="73"/>
        <v>11673</v>
      </c>
    </row>
    <row r="1146" spans="1:10" x14ac:dyDescent="0.3">
      <c r="A1146" s="80" t="str">
        <f t="shared" si="72"/>
        <v>Aug</v>
      </c>
      <c r="B1146" t="s">
        <v>63</v>
      </c>
      <c r="C1146" s="38">
        <v>42600</v>
      </c>
      <c r="D1146">
        <f t="shared" si="75"/>
        <v>2</v>
      </c>
      <c r="E1146">
        <v>118</v>
      </c>
      <c r="F1146">
        <v>57</v>
      </c>
      <c r="G1146">
        <v>81</v>
      </c>
      <c r="H1146">
        <v>125</v>
      </c>
      <c r="I1146">
        <f t="shared" si="74"/>
        <v>381</v>
      </c>
      <c r="J1146">
        <f t="shared" si="73"/>
        <v>11673</v>
      </c>
    </row>
    <row r="1147" spans="1:10" x14ac:dyDescent="0.3">
      <c r="A1147" s="80" t="str">
        <f t="shared" si="72"/>
        <v>Aug</v>
      </c>
      <c r="B1147" t="s">
        <v>63</v>
      </c>
      <c r="C1147" s="38">
        <v>42601</v>
      </c>
      <c r="D1147">
        <f t="shared" si="75"/>
        <v>2</v>
      </c>
      <c r="E1147">
        <v>127</v>
      </c>
      <c r="F1147">
        <v>121</v>
      </c>
      <c r="G1147">
        <v>43</v>
      </c>
      <c r="H1147">
        <v>83</v>
      </c>
      <c r="I1147">
        <f t="shared" si="74"/>
        <v>374</v>
      </c>
      <c r="J1147">
        <f t="shared" si="73"/>
        <v>11673</v>
      </c>
    </row>
    <row r="1148" spans="1:10" x14ac:dyDescent="0.3">
      <c r="A1148" s="80" t="str">
        <f t="shared" si="72"/>
        <v>Aug</v>
      </c>
      <c r="B1148" t="s">
        <v>63</v>
      </c>
      <c r="C1148" s="38">
        <v>42602</v>
      </c>
      <c r="D1148">
        <f t="shared" si="75"/>
        <v>2</v>
      </c>
      <c r="E1148">
        <v>58</v>
      </c>
      <c r="F1148">
        <v>112</v>
      </c>
      <c r="G1148">
        <v>79</v>
      </c>
      <c r="H1148">
        <v>141</v>
      </c>
      <c r="I1148">
        <f t="shared" si="74"/>
        <v>390</v>
      </c>
      <c r="J1148">
        <f t="shared" si="73"/>
        <v>11673</v>
      </c>
    </row>
    <row r="1149" spans="1:10" x14ac:dyDescent="0.3">
      <c r="A1149" s="80" t="str">
        <f t="shared" si="72"/>
        <v>Aug</v>
      </c>
      <c r="B1149" t="s">
        <v>63</v>
      </c>
      <c r="C1149" s="38">
        <v>42603</v>
      </c>
      <c r="D1149">
        <f t="shared" si="75"/>
        <v>2</v>
      </c>
      <c r="E1149">
        <v>143</v>
      </c>
      <c r="F1149">
        <v>52</v>
      </c>
      <c r="G1149">
        <v>120</v>
      </c>
      <c r="H1149">
        <v>45</v>
      </c>
      <c r="I1149">
        <f t="shared" si="74"/>
        <v>360</v>
      </c>
      <c r="J1149">
        <f t="shared" si="73"/>
        <v>11673</v>
      </c>
    </row>
    <row r="1150" spans="1:10" x14ac:dyDescent="0.3">
      <c r="A1150" s="80" t="str">
        <f t="shared" si="72"/>
        <v>Aug</v>
      </c>
      <c r="B1150" t="s">
        <v>63</v>
      </c>
      <c r="C1150" s="38">
        <v>42604</v>
      </c>
      <c r="D1150">
        <f t="shared" si="75"/>
        <v>2</v>
      </c>
      <c r="E1150">
        <v>80</v>
      </c>
      <c r="F1150">
        <v>68</v>
      </c>
      <c r="G1150">
        <v>122</v>
      </c>
      <c r="H1150">
        <v>60</v>
      </c>
      <c r="I1150">
        <f t="shared" si="74"/>
        <v>330</v>
      </c>
      <c r="J1150">
        <f t="shared" si="73"/>
        <v>11673</v>
      </c>
    </row>
    <row r="1151" spans="1:10" x14ac:dyDescent="0.3">
      <c r="A1151" s="80" t="str">
        <f t="shared" si="72"/>
        <v>Aug</v>
      </c>
      <c r="B1151" t="s">
        <v>63</v>
      </c>
      <c r="C1151" s="38">
        <v>42605</v>
      </c>
      <c r="D1151">
        <f t="shared" si="75"/>
        <v>2</v>
      </c>
      <c r="E1151">
        <v>57</v>
      </c>
      <c r="F1151">
        <v>101</v>
      </c>
      <c r="G1151">
        <v>143</v>
      </c>
      <c r="H1151">
        <v>91</v>
      </c>
      <c r="I1151">
        <f t="shared" si="74"/>
        <v>392</v>
      </c>
      <c r="J1151">
        <f t="shared" si="73"/>
        <v>11673</v>
      </c>
    </row>
    <row r="1152" spans="1:10" x14ac:dyDescent="0.3">
      <c r="A1152" s="80" t="str">
        <f t="shared" si="72"/>
        <v>Aug</v>
      </c>
      <c r="B1152" t="s">
        <v>63</v>
      </c>
      <c r="C1152" s="38">
        <v>42606</v>
      </c>
      <c r="D1152">
        <f t="shared" si="75"/>
        <v>2</v>
      </c>
      <c r="E1152">
        <v>133</v>
      </c>
      <c r="F1152">
        <v>123</v>
      </c>
      <c r="G1152">
        <v>108</v>
      </c>
      <c r="H1152">
        <v>55</v>
      </c>
      <c r="I1152">
        <f t="shared" si="74"/>
        <v>419</v>
      </c>
      <c r="J1152">
        <f t="shared" si="73"/>
        <v>11673</v>
      </c>
    </row>
    <row r="1153" spans="1:10" x14ac:dyDescent="0.3">
      <c r="A1153" s="80" t="str">
        <f t="shared" si="72"/>
        <v>Aug</v>
      </c>
      <c r="B1153" t="s">
        <v>63</v>
      </c>
      <c r="C1153" s="38">
        <v>42607</v>
      </c>
      <c r="D1153">
        <f t="shared" si="75"/>
        <v>2</v>
      </c>
      <c r="E1153">
        <v>58</v>
      </c>
      <c r="F1153">
        <v>76</v>
      </c>
      <c r="G1153">
        <v>91</v>
      </c>
      <c r="H1153">
        <v>72</v>
      </c>
      <c r="I1153">
        <f t="shared" si="74"/>
        <v>297</v>
      </c>
      <c r="J1153">
        <f t="shared" si="73"/>
        <v>11673</v>
      </c>
    </row>
    <row r="1154" spans="1:10" x14ac:dyDescent="0.3">
      <c r="A1154" s="80" t="str">
        <f t="shared" si="72"/>
        <v>Aug</v>
      </c>
      <c r="B1154" t="s">
        <v>63</v>
      </c>
      <c r="C1154" s="38">
        <v>42608</v>
      </c>
      <c r="D1154">
        <f t="shared" si="75"/>
        <v>2</v>
      </c>
      <c r="E1154">
        <v>138</v>
      </c>
      <c r="F1154">
        <v>101</v>
      </c>
      <c r="G1154">
        <v>131</v>
      </c>
      <c r="H1154">
        <v>43</v>
      </c>
      <c r="I1154">
        <f t="shared" si="74"/>
        <v>413</v>
      </c>
      <c r="J1154">
        <f t="shared" si="73"/>
        <v>11673</v>
      </c>
    </row>
    <row r="1155" spans="1:10" x14ac:dyDescent="0.3">
      <c r="A1155" s="80" t="str">
        <f t="shared" ref="A1155:A1218" si="76">TEXT(C1155,"mmm")</f>
        <v>Aug</v>
      </c>
      <c r="B1155" t="s">
        <v>63</v>
      </c>
      <c r="C1155" s="38">
        <v>42609</v>
      </c>
      <c r="D1155">
        <f t="shared" si="75"/>
        <v>2</v>
      </c>
      <c r="E1155">
        <v>95</v>
      </c>
      <c r="F1155">
        <v>50</v>
      </c>
      <c r="G1155">
        <v>92</v>
      </c>
      <c r="H1155">
        <v>69</v>
      </c>
      <c r="I1155">
        <f t="shared" si="74"/>
        <v>306</v>
      </c>
      <c r="J1155">
        <f t="shared" ref="J1155:J1218" si="77">SUMIFS($I$3:$I$1462,$B$3:$B$1462,B1155,$D$3:$D$1462,D1155)</f>
        <v>11673</v>
      </c>
    </row>
    <row r="1156" spans="1:10" x14ac:dyDescent="0.3">
      <c r="A1156" s="80" t="str">
        <f t="shared" si="76"/>
        <v>Aug</v>
      </c>
      <c r="B1156" t="s">
        <v>63</v>
      </c>
      <c r="C1156" s="38">
        <v>42610</v>
      </c>
      <c r="D1156">
        <f t="shared" si="75"/>
        <v>2</v>
      </c>
      <c r="E1156">
        <v>43</v>
      </c>
      <c r="F1156">
        <v>48</v>
      </c>
      <c r="G1156">
        <v>145</v>
      </c>
      <c r="H1156">
        <v>80</v>
      </c>
      <c r="I1156">
        <f t="shared" si="74"/>
        <v>316</v>
      </c>
      <c r="J1156">
        <f t="shared" si="77"/>
        <v>11673</v>
      </c>
    </row>
    <row r="1157" spans="1:10" x14ac:dyDescent="0.3">
      <c r="A1157" s="80" t="str">
        <f t="shared" si="76"/>
        <v>Aug</v>
      </c>
      <c r="B1157" t="s">
        <v>63</v>
      </c>
      <c r="C1157" s="38">
        <v>42611</v>
      </c>
      <c r="D1157">
        <f t="shared" si="75"/>
        <v>2</v>
      </c>
      <c r="E1157">
        <v>150</v>
      </c>
      <c r="F1157">
        <v>89</v>
      </c>
      <c r="G1157">
        <v>110</v>
      </c>
      <c r="H1157">
        <v>97</v>
      </c>
      <c r="I1157">
        <f t="shared" si="74"/>
        <v>446</v>
      </c>
      <c r="J1157">
        <f t="shared" si="77"/>
        <v>11673</v>
      </c>
    </row>
    <row r="1158" spans="1:10" x14ac:dyDescent="0.3">
      <c r="A1158" s="80" t="str">
        <f t="shared" si="76"/>
        <v>Aug</v>
      </c>
      <c r="B1158" t="s">
        <v>63</v>
      </c>
      <c r="C1158" s="38">
        <v>42612</v>
      </c>
      <c r="D1158">
        <f t="shared" si="75"/>
        <v>2</v>
      </c>
      <c r="E1158">
        <v>72</v>
      </c>
      <c r="F1158">
        <v>54</v>
      </c>
      <c r="G1158">
        <v>137</v>
      </c>
      <c r="H1158">
        <v>136</v>
      </c>
      <c r="I1158">
        <f t="shared" si="74"/>
        <v>399</v>
      </c>
      <c r="J1158">
        <f t="shared" si="77"/>
        <v>11673</v>
      </c>
    </row>
    <row r="1159" spans="1:10" x14ac:dyDescent="0.3">
      <c r="A1159" s="80" t="str">
        <f t="shared" si="76"/>
        <v>Aug</v>
      </c>
      <c r="B1159" t="s">
        <v>63</v>
      </c>
      <c r="C1159" s="38">
        <v>42613</v>
      </c>
      <c r="D1159">
        <f t="shared" si="75"/>
        <v>2</v>
      </c>
      <c r="E1159">
        <v>70</v>
      </c>
      <c r="F1159">
        <v>140</v>
      </c>
      <c r="G1159">
        <v>43</v>
      </c>
      <c r="H1159">
        <v>82</v>
      </c>
      <c r="I1159">
        <f t="shared" si="74"/>
        <v>335</v>
      </c>
      <c r="J1159">
        <f t="shared" si="77"/>
        <v>11673</v>
      </c>
    </row>
    <row r="1160" spans="1:10" x14ac:dyDescent="0.3">
      <c r="A1160" s="80" t="str">
        <f t="shared" si="76"/>
        <v>Sep</v>
      </c>
      <c r="B1160" t="s">
        <v>63</v>
      </c>
      <c r="C1160" s="38">
        <v>42614</v>
      </c>
      <c r="D1160">
        <f t="shared" si="75"/>
        <v>3</v>
      </c>
      <c r="E1160">
        <v>57</v>
      </c>
      <c r="F1160">
        <v>104</v>
      </c>
      <c r="G1160">
        <v>106</v>
      </c>
      <c r="H1160">
        <v>96</v>
      </c>
      <c r="I1160">
        <f t="shared" si="74"/>
        <v>363</v>
      </c>
      <c r="J1160">
        <f t="shared" si="77"/>
        <v>11252</v>
      </c>
    </row>
    <row r="1161" spans="1:10" x14ac:dyDescent="0.3">
      <c r="A1161" s="80" t="str">
        <f t="shared" si="76"/>
        <v>Sep</v>
      </c>
      <c r="B1161" t="s">
        <v>63</v>
      </c>
      <c r="C1161" s="38">
        <v>42615</v>
      </c>
      <c r="D1161">
        <f t="shared" si="75"/>
        <v>3</v>
      </c>
      <c r="E1161">
        <v>140</v>
      </c>
      <c r="F1161">
        <v>88</v>
      </c>
      <c r="G1161">
        <v>102</v>
      </c>
      <c r="H1161">
        <v>52</v>
      </c>
      <c r="I1161">
        <f t="shared" si="74"/>
        <v>382</v>
      </c>
      <c r="J1161">
        <f t="shared" si="77"/>
        <v>11252</v>
      </c>
    </row>
    <row r="1162" spans="1:10" x14ac:dyDescent="0.3">
      <c r="A1162" s="80" t="str">
        <f t="shared" si="76"/>
        <v>Sep</v>
      </c>
      <c r="B1162" t="s">
        <v>63</v>
      </c>
      <c r="C1162" s="38">
        <v>42616</v>
      </c>
      <c r="D1162">
        <f t="shared" si="75"/>
        <v>3</v>
      </c>
      <c r="E1162">
        <v>108</v>
      </c>
      <c r="F1162">
        <v>48</v>
      </c>
      <c r="G1162">
        <v>78</v>
      </c>
      <c r="H1162">
        <v>68</v>
      </c>
      <c r="I1162">
        <f t="shared" si="74"/>
        <v>302</v>
      </c>
      <c r="J1162">
        <f t="shared" si="77"/>
        <v>11252</v>
      </c>
    </row>
    <row r="1163" spans="1:10" x14ac:dyDescent="0.3">
      <c r="A1163" s="80" t="str">
        <f t="shared" si="76"/>
        <v>Sep</v>
      </c>
      <c r="B1163" t="s">
        <v>63</v>
      </c>
      <c r="C1163" s="38">
        <v>42617</v>
      </c>
      <c r="D1163">
        <f t="shared" si="75"/>
        <v>3</v>
      </c>
      <c r="E1163">
        <v>147</v>
      </c>
      <c r="F1163">
        <v>140</v>
      </c>
      <c r="G1163">
        <v>134</v>
      </c>
      <c r="H1163">
        <v>117</v>
      </c>
      <c r="I1163">
        <f t="shared" si="74"/>
        <v>538</v>
      </c>
      <c r="J1163">
        <f t="shared" si="77"/>
        <v>11252</v>
      </c>
    </row>
    <row r="1164" spans="1:10" x14ac:dyDescent="0.3">
      <c r="A1164" s="80" t="str">
        <f t="shared" si="76"/>
        <v>Sep</v>
      </c>
      <c r="B1164" t="s">
        <v>63</v>
      </c>
      <c r="C1164" s="38">
        <v>42618</v>
      </c>
      <c r="D1164">
        <f t="shared" si="75"/>
        <v>3</v>
      </c>
      <c r="E1164">
        <v>104</v>
      </c>
      <c r="F1164">
        <v>100</v>
      </c>
      <c r="G1164">
        <v>145</v>
      </c>
      <c r="H1164">
        <v>59</v>
      </c>
      <c r="I1164">
        <f t="shared" si="74"/>
        <v>408</v>
      </c>
      <c r="J1164">
        <f t="shared" si="77"/>
        <v>11252</v>
      </c>
    </row>
    <row r="1165" spans="1:10" x14ac:dyDescent="0.3">
      <c r="A1165" s="80" t="str">
        <f t="shared" si="76"/>
        <v>Sep</v>
      </c>
      <c r="B1165" t="s">
        <v>63</v>
      </c>
      <c r="C1165" s="38">
        <v>42619</v>
      </c>
      <c r="D1165">
        <f t="shared" si="75"/>
        <v>3</v>
      </c>
      <c r="E1165">
        <v>81</v>
      </c>
      <c r="F1165">
        <v>136</v>
      </c>
      <c r="G1165">
        <v>73</v>
      </c>
      <c r="H1165">
        <v>58</v>
      </c>
      <c r="I1165">
        <f t="shared" si="74"/>
        <v>348</v>
      </c>
      <c r="J1165">
        <f t="shared" si="77"/>
        <v>11252</v>
      </c>
    </row>
    <row r="1166" spans="1:10" x14ac:dyDescent="0.3">
      <c r="A1166" s="80" t="str">
        <f t="shared" si="76"/>
        <v>Sep</v>
      </c>
      <c r="B1166" t="s">
        <v>63</v>
      </c>
      <c r="C1166" s="38">
        <v>42620</v>
      </c>
      <c r="D1166">
        <f t="shared" si="75"/>
        <v>3</v>
      </c>
      <c r="E1166">
        <v>72</v>
      </c>
      <c r="F1166">
        <v>140</v>
      </c>
      <c r="G1166">
        <v>77</v>
      </c>
      <c r="H1166">
        <v>83</v>
      </c>
      <c r="I1166">
        <f t="shared" si="74"/>
        <v>372</v>
      </c>
      <c r="J1166">
        <f t="shared" si="77"/>
        <v>11252</v>
      </c>
    </row>
    <row r="1167" spans="1:10" x14ac:dyDescent="0.3">
      <c r="A1167" s="80" t="str">
        <f t="shared" si="76"/>
        <v>Sep</v>
      </c>
      <c r="B1167" t="s">
        <v>63</v>
      </c>
      <c r="C1167" s="38">
        <v>42621</v>
      </c>
      <c r="D1167">
        <f t="shared" si="75"/>
        <v>3</v>
      </c>
      <c r="E1167">
        <v>121</v>
      </c>
      <c r="F1167">
        <v>43</v>
      </c>
      <c r="G1167">
        <v>144</v>
      </c>
      <c r="H1167">
        <v>103</v>
      </c>
      <c r="I1167">
        <f t="shared" si="74"/>
        <v>411</v>
      </c>
      <c r="J1167">
        <f t="shared" si="77"/>
        <v>11252</v>
      </c>
    </row>
    <row r="1168" spans="1:10" x14ac:dyDescent="0.3">
      <c r="A1168" s="80" t="str">
        <f t="shared" si="76"/>
        <v>Sep</v>
      </c>
      <c r="B1168" t="s">
        <v>63</v>
      </c>
      <c r="C1168" s="38">
        <v>42622</v>
      </c>
      <c r="D1168">
        <f t="shared" si="75"/>
        <v>3</v>
      </c>
      <c r="E1168">
        <v>127</v>
      </c>
      <c r="F1168">
        <v>134</v>
      </c>
      <c r="G1168">
        <v>136</v>
      </c>
      <c r="H1168">
        <v>128</v>
      </c>
      <c r="I1168">
        <f t="shared" si="74"/>
        <v>525</v>
      </c>
      <c r="J1168">
        <f t="shared" si="77"/>
        <v>11252</v>
      </c>
    </row>
    <row r="1169" spans="1:10" x14ac:dyDescent="0.3">
      <c r="A1169" s="80" t="str">
        <f t="shared" si="76"/>
        <v>Sep</v>
      </c>
      <c r="B1169" t="s">
        <v>63</v>
      </c>
      <c r="C1169" s="38">
        <v>42623</v>
      </c>
      <c r="D1169">
        <f t="shared" si="75"/>
        <v>3</v>
      </c>
      <c r="E1169">
        <v>142</v>
      </c>
      <c r="F1169">
        <v>63</v>
      </c>
      <c r="G1169">
        <v>118</v>
      </c>
      <c r="H1169">
        <v>56</v>
      </c>
      <c r="I1169">
        <f t="shared" si="74"/>
        <v>379</v>
      </c>
      <c r="J1169">
        <f t="shared" si="77"/>
        <v>11252</v>
      </c>
    </row>
    <row r="1170" spans="1:10" x14ac:dyDescent="0.3">
      <c r="A1170" s="80" t="str">
        <f t="shared" si="76"/>
        <v>Sep</v>
      </c>
      <c r="B1170" t="s">
        <v>63</v>
      </c>
      <c r="C1170" s="38">
        <v>42624</v>
      </c>
      <c r="D1170">
        <f t="shared" si="75"/>
        <v>3</v>
      </c>
      <c r="E1170">
        <v>140</v>
      </c>
      <c r="F1170">
        <v>79</v>
      </c>
      <c r="G1170">
        <v>71</v>
      </c>
      <c r="H1170">
        <v>84</v>
      </c>
      <c r="I1170">
        <f t="shared" si="74"/>
        <v>374</v>
      </c>
      <c r="J1170">
        <f t="shared" si="77"/>
        <v>11252</v>
      </c>
    </row>
    <row r="1171" spans="1:10" x14ac:dyDescent="0.3">
      <c r="A1171" s="80" t="str">
        <f t="shared" si="76"/>
        <v>Sep</v>
      </c>
      <c r="B1171" t="s">
        <v>63</v>
      </c>
      <c r="C1171" s="38">
        <v>42625</v>
      </c>
      <c r="D1171">
        <f t="shared" si="75"/>
        <v>3</v>
      </c>
      <c r="E1171">
        <v>73</v>
      </c>
      <c r="F1171">
        <v>58</v>
      </c>
      <c r="G1171">
        <v>68</v>
      </c>
      <c r="H1171">
        <v>46</v>
      </c>
      <c r="I1171">
        <f t="shared" si="74"/>
        <v>245</v>
      </c>
      <c r="J1171">
        <f t="shared" si="77"/>
        <v>11252</v>
      </c>
    </row>
    <row r="1172" spans="1:10" x14ac:dyDescent="0.3">
      <c r="A1172" s="80" t="str">
        <f t="shared" si="76"/>
        <v>Sep</v>
      </c>
      <c r="B1172" t="s">
        <v>63</v>
      </c>
      <c r="C1172" s="38">
        <v>42626</v>
      </c>
      <c r="D1172">
        <f t="shared" si="75"/>
        <v>3</v>
      </c>
      <c r="E1172">
        <v>51</v>
      </c>
      <c r="F1172">
        <v>52</v>
      </c>
      <c r="G1172">
        <v>121</v>
      </c>
      <c r="H1172">
        <v>122</v>
      </c>
      <c r="I1172">
        <f t="shared" si="74"/>
        <v>346</v>
      </c>
      <c r="J1172">
        <f t="shared" si="77"/>
        <v>11252</v>
      </c>
    </row>
    <row r="1173" spans="1:10" x14ac:dyDescent="0.3">
      <c r="A1173" s="80" t="str">
        <f t="shared" si="76"/>
        <v>Sep</v>
      </c>
      <c r="B1173" t="s">
        <v>63</v>
      </c>
      <c r="C1173" s="38">
        <v>42627</v>
      </c>
      <c r="D1173">
        <f t="shared" si="75"/>
        <v>3</v>
      </c>
      <c r="E1173">
        <v>137</v>
      </c>
      <c r="F1173">
        <v>51</v>
      </c>
      <c r="G1173">
        <v>53</v>
      </c>
      <c r="H1173">
        <v>114</v>
      </c>
      <c r="I1173">
        <f t="shared" si="74"/>
        <v>355</v>
      </c>
      <c r="J1173">
        <f t="shared" si="77"/>
        <v>11252</v>
      </c>
    </row>
    <row r="1174" spans="1:10" x14ac:dyDescent="0.3">
      <c r="A1174" s="80" t="str">
        <f t="shared" si="76"/>
        <v>Sep</v>
      </c>
      <c r="B1174" t="s">
        <v>63</v>
      </c>
      <c r="C1174" s="38">
        <v>42628</v>
      </c>
      <c r="D1174">
        <f t="shared" si="75"/>
        <v>3</v>
      </c>
      <c r="E1174">
        <v>78</v>
      </c>
      <c r="F1174">
        <v>72</v>
      </c>
      <c r="G1174">
        <v>110</v>
      </c>
      <c r="H1174">
        <v>68</v>
      </c>
      <c r="I1174">
        <f t="shared" ref="I1174:I1237" si="78">SUM(E1174:H1174)</f>
        <v>328</v>
      </c>
      <c r="J1174">
        <f t="shared" si="77"/>
        <v>11252</v>
      </c>
    </row>
    <row r="1175" spans="1:10" x14ac:dyDescent="0.3">
      <c r="A1175" s="80" t="str">
        <f t="shared" si="76"/>
        <v>Sep</v>
      </c>
      <c r="B1175" t="s">
        <v>63</v>
      </c>
      <c r="C1175" s="38">
        <v>42629</v>
      </c>
      <c r="D1175">
        <f t="shared" si="75"/>
        <v>3</v>
      </c>
      <c r="E1175">
        <v>66</v>
      </c>
      <c r="F1175">
        <v>97</v>
      </c>
      <c r="G1175">
        <v>73</v>
      </c>
      <c r="H1175">
        <v>77</v>
      </c>
      <c r="I1175">
        <f t="shared" si="78"/>
        <v>313</v>
      </c>
      <c r="J1175">
        <f t="shared" si="77"/>
        <v>11252</v>
      </c>
    </row>
    <row r="1176" spans="1:10" x14ac:dyDescent="0.3">
      <c r="A1176" s="80" t="str">
        <f t="shared" si="76"/>
        <v>Sep</v>
      </c>
      <c r="B1176" t="s">
        <v>63</v>
      </c>
      <c r="C1176" s="38">
        <v>42630</v>
      </c>
      <c r="D1176">
        <f t="shared" si="75"/>
        <v>3</v>
      </c>
      <c r="E1176">
        <v>46</v>
      </c>
      <c r="F1176">
        <v>55</v>
      </c>
      <c r="G1176">
        <v>134</v>
      </c>
      <c r="H1176">
        <v>72</v>
      </c>
      <c r="I1176">
        <f t="shared" si="78"/>
        <v>307</v>
      </c>
      <c r="J1176">
        <f t="shared" si="77"/>
        <v>11252</v>
      </c>
    </row>
    <row r="1177" spans="1:10" x14ac:dyDescent="0.3">
      <c r="A1177" s="80" t="str">
        <f t="shared" si="76"/>
        <v>Sep</v>
      </c>
      <c r="B1177" t="s">
        <v>63</v>
      </c>
      <c r="C1177" s="38">
        <v>42631</v>
      </c>
      <c r="D1177">
        <f t="shared" si="75"/>
        <v>3</v>
      </c>
      <c r="E1177">
        <v>42</v>
      </c>
      <c r="F1177">
        <v>129</v>
      </c>
      <c r="G1177">
        <v>76</v>
      </c>
      <c r="H1177">
        <v>104</v>
      </c>
      <c r="I1177">
        <f t="shared" si="78"/>
        <v>351</v>
      </c>
      <c r="J1177">
        <f t="shared" si="77"/>
        <v>11252</v>
      </c>
    </row>
    <row r="1178" spans="1:10" x14ac:dyDescent="0.3">
      <c r="A1178" s="80" t="str">
        <f t="shared" si="76"/>
        <v>Sep</v>
      </c>
      <c r="B1178" t="s">
        <v>63</v>
      </c>
      <c r="C1178" s="38">
        <v>42632</v>
      </c>
      <c r="D1178">
        <f t="shared" si="75"/>
        <v>3</v>
      </c>
      <c r="E1178">
        <v>54</v>
      </c>
      <c r="F1178">
        <v>122</v>
      </c>
      <c r="G1178">
        <v>58</v>
      </c>
      <c r="H1178">
        <v>54</v>
      </c>
      <c r="I1178">
        <f t="shared" si="78"/>
        <v>288</v>
      </c>
      <c r="J1178">
        <f t="shared" si="77"/>
        <v>11252</v>
      </c>
    </row>
    <row r="1179" spans="1:10" x14ac:dyDescent="0.3">
      <c r="A1179" s="80" t="str">
        <f t="shared" si="76"/>
        <v>Sep</v>
      </c>
      <c r="B1179" t="s">
        <v>63</v>
      </c>
      <c r="C1179" s="38">
        <v>42633</v>
      </c>
      <c r="D1179">
        <f t="shared" si="75"/>
        <v>3</v>
      </c>
      <c r="E1179">
        <v>76</v>
      </c>
      <c r="F1179">
        <v>141</v>
      </c>
      <c r="G1179">
        <v>128</v>
      </c>
      <c r="H1179">
        <v>52</v>
      </c>
      <c r="I1179">
        <f t="shared" si="78"/>
        <v>397</v>
      </c>
      <c r="J1179">
        <f t="shared" si="77"/>
        <v>11252</v>
      </c>
    </row>
    <row r="1180" spans="1:10" x14ac:dyDescent="0.3">
      <c r="A1180" s="80" t="str">
        <f t="shared" si="76"/>
        <v>Sep</v>
      </c>
      <c r="B1180" t="s">
        <v>63</v>
      </c>
      <c r="C1180" s="38">
        <v>42634</v>
      </c>
      <c r="D1180">
        <f t="shared" si="75"/>
        <v>3</v>
      </c>
      <c r="E1180">
        <v>127</v>
      </c>
      <c r="F1180">
        <v>141</v>
      </c>
      <c r="G1180">
        <v>108</v>
      </c>
      <c r="H1180">
        <v>138</v>
      </c>
      <c r="I1180">
        <f t="shared" si="78"/>
        <v>514</v>
      </c>
      <c r="J1180">
        <f t="shared" si="77"/>
        <v>11252</v>
      </c>
    </row>
    <row r="1181" spans="1:10" x14ac:dyDescent="0.3">
      <c r="A1181" s="80" t="str">
        <f t="shared" si="76"/>
        <v>Sep</v>
      </c>
      <c r="B1181" t="s">
        <v>63</v>
      </c>
      <c r="C1181" s="38">
        <v>42635</v>
      </c>
      <c r="D1181">
        <f t="shared" si="75"/>
        <v>3</v>
      </c>
      <c r="E1181">
        <v>45</v>
      </c>
      <c r="F1181">
        <v>103</v>
      </c>
      <c r="G1181">
        <v>87</v>
      </c>
      <c r="H1181">
        <v>79</v>
      </c>
      <c r="I1181">
        <f t="shared" si="78"/>
        <v>314</v>
      </c>
      <c r="J1181">
        <f t="shared" si="77"/>
        <v>11252</v>
      </c>
    </row>
    <row r="1182" spans="1:10" x14ac:dyDescent="0.3">
      <c r="A1182" s="80" t="str">
        <f t="shared" si="76"/>
        <v>Sep</v>
      </c>
      <c r="B1182" t="s">
        <v>63</v>
      </c>
      <c r="C1182" s="38">
        <v>42636</v>
      </c>
      <c r="D1182">
        <f t="shared" si="75"/>
        <v>3</v>
      </c>
      <c r="E1182">
        <v>93</v>
      </c>
      <c r="F1182">
        <v>85</v>
      </c>
      <c r="G1182">
        <v>110</v>
      </c>
      <c r="H1182">
        <v>129</v>
      </c>
      <c r="I1182">
        <f t="shared" si="78"/>
        <v>417</v>
      </c>
      <c r="J1182">
        <f t="shared" si="77"/>
        <v>11252</v>
      </c>
    </row>
    <row r="1183" spans="1:10" x14ac:dyDescent="0.3">
      <c r="A1183" s="80" t="str">
        <f t="shared" si="76"/>
        <v>Sep</v>
      </c>
      <c r="B1183" t="s">
        <v>63</v>
      </c>
      <c r="C1183" s="38">
        <v>42637</v>
      </c>
      <c r="D1183">
        <f t="shared" si="75"/>
        <v>3</v>
      </c>
      <c r="E1183">
        <v>98</v>
      </c>
      <c r="F1183">
        <v>111</v>
      </c>
      <c r="G1183">
        <v>115</v>
      </c>
      <c r="H1183">
        <v>87</v>
      </c>
      <c r="I1183">
        <f t="shared" si="78"/>
        <v>411</v>
      </c>
      <c r="J1183">
        <f t="shared" si="77"/>
        <v>11252</v>
      </c>
    </row>
    <row r="1184" spans="1:10" x14ac:dyDescent="0.3">
      <c r="A1184" s="80" t="str">
        <f t="shared" si="76"/>
        <v>Sep</v>
      </c>
      <c r="B1184" t="s">
        <v>63</v>
      </c>
      <c r="C1184" s="38">
        <v>42638</v>
      </c>
      <c r="D1184">
        <f t="shared" si="75"/>
        <v>3</v>
      </c>
      <c r="E1184">
        <v>119</v>
      </c>
      <c r="F1184">
        <v>108</v>
      </c>
      <c r="G1184">
        <v>50</v>
      </c>
      <c r="H1184">
        <v>122</v>
      </c>
      <c r="I1184">
        <f t="shared" si="78"/>
        <v>399</v>
      </c>
      <c r="J1184">
        <f t="shared" si="77"/>
        <v>11252</v>
      </c>
    </row>
    <row r="1185" spans="1:10" x14ac:dyDescent="0.3">
      <c r="A1185" s="80" t="str">
        <f t="shared" si="76"/>
        <v>Sep</v>
      </c>
      <c r="B1185" t="s">
        <v>63</v>
      </c>
      <c r="C1185" s="38">
        <v>42639</v>
      </c>
      <c r="D1185">
        <f t="shared" si="75"/>
        <v>3</v>
      </c>
      <c r="E1185">
        <v>68</v>
      </c>
      <c r="F1185">
        <v>76</v>
      </c>
      <c r="G1185">
        <v>73</v>
      </c>
      <c r="H1185">
        <v>140</v>
      </c>
      <c r="I1185">
        <f t="shared" si="78"/>
        <v>357</v>
      </c>
      <c r="J1185">
        <f t="shared" si="77"/>
        <v>11252</v>
      </c>
    </row>
    <row r="1186" spans="1:10" x14ac:dyDescent="0.3">
      <c r="A1186" s="80" t="str">
        <f t="shared" si="76"/>
        <v>Sep</v>
      </c>
      <c r="B1186" t="s">
        <v>63</v>
      </c>
      <c r="C1186" s="38">
        <v>42640</v>
      </c>
      <c r="D1186">
        <f t="shared" si="75"/>
        <v>3</v>
      </c>
      <c r="E1186">
        <v>133</v>
      </c>
      <c r="F1186">
        <v>104</v>
      </c>
      <c r="G1186">
        <v>121</v>
      </c>
      <c r="H1186">
        <v>87</v>
      </c>
      <c r="I1186">
        <f t="shared" si="78"/>
        <v>445</v>
      </c>
      <c r="J1186">
        <f t="shared" si="77"/>
        <v>11252</v>
      </c>
    </row>
    <row r="1187" spans="1:10" x14ac:dyDescent="0.3">
      <c r="A1187" s="80" t="str">
        <f t="shared" si="76"/>
        <v>Sep</v>
      </c>
      <c r="B1187" t="s">
        <v>63</v>
      </c>
      <c r="C1187" s="38">
        <v>42641</v>
      </c>
      <c r="D1187">
        <f t="shared" si="75"/>
        <v>3</v>
      </c>
      <c r="E1187">
        <v>81</v>
      </c>
      <c r="F1187">
        <v>114</v>
      </c>
      <c r="G1187">
        <v>54</v>
      </c>
      <c r="H1187">
        <v>138</v>
      </c>
      <c r="I1187">
        <f t="shared" si="78"/>
        <v>387</v>
      </c>
      <c r="J1187">
        <f t="shared" si="77"/>
        <v>11252</v>
      </c>
    </row>
    <row r="1188" spans="1:10" x14ac:dyDescent="0.3">
      <c r="A1188" s="80" t="str">
        <f t="shared" si="76"/>
        <v>Sep</v>
      </c>
      <c r="B1188" t="s">
        <v>63</v>
      </c>
      <c r="C1188" s="38">
        <v>42642</v>
      </c>
      <c r="D1188">
        <f t="shared" si="75"/>
        <v>3</v>
      </c>
      <c r="E1188">
        <v>71</v>
      </c>
      <c r="F1188">
        <v>107</v>
      </c>
      <c r="G1188">
        <v>79</v>
      </c>
      <c r="H1188">
        <v>78</v>
      </c>
      <c r="I1188">
        <f t="shared" si="78"/>
        <v>335</v>
      </c>
      <c r="J1188">
        <f t="shared" si="77"/>
        <v>11252</v>
      </c>
    </row>
    <row r="1189" spans="1:10" x14ac:dyDescent="0.3">
      <c r="A1189" s="80" t="str">
        <f t="shared" si="76"/>
        <v>Sep</v>
      </c>
      <c r="B1189" t="s">
        <v>63</v>
      </c>
      <c r="C1189" s="38">
        <v>42643</v>
      </c>
      <c r="D1189">
        <f t="shared" si="75"/>
        <v>3</v>
      </c>
      <c r="E1189">
        <v>114</v>
      </c>
      <c r="F1189">
        <v>84</v>
      </c>
      <c r="G1189">
        <v>96</v>
      </c>
      <c r="H1189">
        <v>47</v>
      </c>
      <c r="I1189">
        <f t="shared" si="78"/>
        <v>341</v>
      </c>
      <c r="J1189">
        <f t="shared" si="77"/>
        <v>11252</v>
      </c>
    </row>
    <row r="1190" spans="1:10" x14ac:dyDescent="0.3">
      <c r="A1190" s="80" t="str">
        <f t="shared" si="76"/>
        <v>Oct</v>
      </c>
      <c r="B1190" t="s">
        <v>63</v>
      </c>
      <c r="C1190" s="38">
        <v>42644</v>
      </c>
      <c r="D1190">
        <f t="shared" si="75"/>
        <v>4</v>
      </c>
      <c r="E1190">
        <v>94</v>
      </c>
      <c r="F1190">
        <v>40</v>
      </c>
      <c r="G1190">
        <v>112</v>
      </c>
      <c r="H1190">
        <v>68</v>
      </c>
      <c r="I1190">
        <f t="shared" si="78"/>
        <v>314</v>
      </c>
      <c r="J1190">
        <f t="shared" si="77"/>
        <v>11824</v>
      </c>
    </row>
    <row r="1191" spans="1:10" x14ac:dyDescent="0.3">
      <c r="A1191" s="80" t="str">
        <f t="shared" si="76"/>
        <v>Oct</v>
      </c>
      <c r="B1191" t="s">
        <v>63</v>
      </c>
      <c r="C1191" s="38">
        <v>42645</v>
      </c>
      <c r="D1191">
        <f t="shared" si="75"/>
        <v>4</v>
      </c>
      <c r="E1191">
        <v>101</v>
      </c>
      <c r="F1191">
        <v>120</v>
      </c>
      <c r="G1191">
        <v>111</v>
      </c>
      <c r="H1191">
        <v>87</v>
      </c>
      <c r="I1191">
        <f t="shared" si="78"/>
        <v>419</v>
      </c>
      <c r="J1191">
        <f t="shared" si="77"/>
        <v>11824</v>
      </c>
    </row>
    <row r="1192" spans="1:10" x14ac:dyDescent="0.3">
      <c r="A1192" s="80" t="str">
        <f t="shared" si="76"/>
        <v>Oct</v>
      </c>
      <c r="B1192" t="s">
        <v>63</v>
      </c>
      <c r="C1192" s="38">
        <v>42646</v>
      </c>
      <c r="D1192">
        <f t="shared" ref="D1192:D1255" si="79">CHOOSE(MONTH(C1192),7,8,9,10,11,12,1,2,3,4,5,6)</f>
        <v>4</v>
      </c>
      <c r="E1192">
        <v>64</v>
      </c>
      <c r="F1192">
        <v>127</v>
      </c>
      <c r="G1192">
        <v>124</v>
      </c>
      <c r="H1192">
        <v>146</v>
      </c>
      <c r="I1192">
        <f t="shared" si="78"/>
        <v>461</v>
      </c>
      <c r="J1192">
        <f t="shared" si="77"/>
        <v>11824</v>
      </c>
    </row>
    <row r="1193" spans="1:10" x14ac:dyDescent="0.3">
      <c r="A1193" s="80" t="str">
        <f t="shared" si="76"/>
        <v>Oct</v>
      </c>
      <c r="B1193" t="s">
        <v>63</v>
      </c>
      <c r="C1193" s="38">
        <v>42647</v>
      </c>
      <c r="D1193">
        <f t="shared" si="79"/>
        <v>4</v>
      </c>
      <c r="E1193">
        <v>124</v>
      </c>
      <c r="F1193">
        <v>57</v>
      </c>
      <c r="G1193">
        <v>47</v>
      </c>
      <c r="H1193">
        <v>75</v>
      </c>
      <c r="I1193">
        <f t="shared" si="78"/>
        <v>303</v>
      </c>
      <c r="J1193">
        <f t="shared" si="77"/>
        <v>11824</v>
      </c>
    </row>
    <row r="1194" spans="1:10" x14ac:dyDescent="0.3">
      <c r="A1194" s="80" t="str">
        <f t="shared" si="76"/>
        <v>Oct</v>
      </c>
      <c r="B1194" t="s">
        <v>63</v>
      </c>
      <c r="C1194" s="38">
        <v>42648</v>
      </c>
      <c r="D1194">
        <f t="shared" si="79"/>
        <v>4</v>
      </c>
      <c r="E1194">
        <v>114</v>
      </c>
      <c r="F1194">
        <v>101</v>
      </c>
      <c r="G1194">
        <v>90</v>
      </c>
      <c r="H1194">
        <v>79</v>
      </c>
      <c r="I1194">
        <f t="shared" si="78"/>
        <v>384</v>
      </c>
      <c r="J1194">
        <f t="shared" si="77"/>
        <v>11824</v>
      </c>
    </row>
    <row r="1195" spans="1:10" x14ac:dyDescent="0.3">
      <c r="A1195" s="80" t="str">
        <f t="shared" si="76"/>
        <v>Oct</v>
      </c>
      <c r="B1195" t="s">
        <v>63</v>
      </c>
      <c r="C1195" s="38">
        <v>42649</v>
      </c>
      <c r="D1195">
        <f t="shared" si="79"/>
        <v>4</v>
      </c>
      <c r="E1195">
        <v>116</v>
      </c>
      <c r="F1195">
        <v>100</v>
      </c>
      <c r="G1195">
        <v>67</v>
      </c>
      <c r="H1195">
        <v>109</v>
      </c>
      <c r="I1195">
        <f t="shared" si="78"/>
        <v>392</v>
      </c>
      <c r="J1195">
        <f t="shared" si="77"/>
        <v>11824</v>
      </c>
    </row>
    <row r="1196" spans="1:10" x14ac:dyDescent="0.3">
      <c r="A1196" s="80" t="str">
        <f t="shared" si="76"/>
        <v>Oct</v>
      </c>
      <c r="B1196" t="s">
        <v>63</v>
      </c>
      <c r="C1196" s="38">
        <v>42650</v>
      </c>
      <c r="D1196">
        <f t="shared" si="79"/>
        <v>4</v>
      </c>
      <c r="E1196">
        <v>89</v>
      </c>
      <c r="F1196">
        <v>89</v>
      </c>
      <c r="G1196">
        <v>91</v>
      </c>
      <c r="H1196">
        <v>95</v>
      </c>
      <c r="I1196">
        <f t="shared" si="78"/>
        <v>364</v>
      </c>
      <c r="J1196">
        <f t="shared" si="77"/>
        <v>11824</v>
      </c>
    </row>
    <row r="1197" spans="1:10" x14ac:dyDescent="0.3">
      <c r="A1197" s="80" t="str">
        <f t="shared" si="76"/>
        <v>Oct</v>
      </c>
      <c r="B1197" t="s">
        <v>63</v>
      </c>
      <c r="C1197" s="38">
        <v>42651</v>
      </c>
      <c r="D1197">
        <f t="shared" si="79"/>
        <v>4</v>
      </c>
      <c r="E1197">
        <v>101</v>
      </c>
      <c r="F1197">
        <v>132</v>
      </c>
      <c r="G1197">
        <v>42</v>
      </c>
      <c r="H1197">
        <v>117</v>
      </c>
      <c r="I1197">
        <f t="shared" si="78"/>
        <v>392</v>
      </c>
      <c r="J1197">
        <f t="shared" si="77"/>
        <v>11824</v>
      </c>
    </row>
    <row r="1198" spans="1:10" x14ac:dyDescent="0.3">
      <c r="A1198" s="80" t="str">
        <f t="shared" si="76"/>
        <v>Oct</v>
      </c>
      <c r="B1198" t="s">
        <v>63</v>
      </c>
      <c r="C1198" s="38">
        <v>42652</v>
      </c>
      <c r="D1198">
        <f t="shared" si="79"/>
        <v>4</v>
      </c>
      <c r="E1198">
        <v>101</v>
      </c>
      <c r="F1198">
        <v>133</v>
      </c>
      <c r="G1198">
        <v>87</v>
      </c>
      <c r="H1198">
        <v>100</v>
      </c>
      <c r="I1198">
        <f t="shared" si="78"/>
        <v>421</v>
      </c>
      <c r="J1198">
        <f t="shared" si="77"/>
        <v>11824</v>
      </c>
    </row>
    <row r="1199" spans="1:10" x14ac:dyDescent="0.3">
      <c r="A1199" s="80" t="str">
        <f t="shared" si="76"/>
        <v>Oct</v>
      </c>
      <c r="B1199" t="s">
        <v>63</v>
      </c>
      <c r="C1199" s="38">
        <v>42653</v>
      </c>
      <c r="D1199">
        <f t="shared" si="79"/>
        <v>4</v>
      </c>
      <c r="E1199">
        <v>117</v>
      </c>
      <c r="F1199">
        <v>61</v>
      </c>
      <c r="G1199">
        <v>65</v>
      </c>
      <c r="H1199">
        <v>48</v>
      </c>
      <c r="I1199">
        <f t="shared" si="78"/>
        <v>291</v>
      </c>
      <c r="J1199">
        <f t="shared" si="77"/>
        <v>11824</v>
      </c>
    </row>
    <row r="1200" spans="1:10" x14ac:dyDescent="0.3">
      <c r="A1200" s="80" t="str">
        <f t="shared" si="76"/>
        <v>Oct</v>
      </c>
      <c r="B1200" t="s">
        <v>63</v>
      </c>
      <c r="C1200" s="38">
        <v>42654</v>
      </c>
      <c r="D1200">
        <f t="shared" si="79"/>
        <v>4</v>
      </c>
      <c r="E1200">
        <v>80</v>
      </c>
      <c r="F1200">
        <v>47</v>
      </c>
      <c r="G1200">
        <v>126</v>
      </c>
      <c r="H1200">
        <v>133</v>
      </c>
      <c r="I1200">
        <f t="shared" si="78"/>
        <v>386</v>
      </c>
      <c r="J1200">
        <f t="shared" si="77"/>
        <v>11824</v>
      </c>
    </row>
    <row r="1201" spans="1:10" x14ac:dyDescent="0.3">
      <c r="A1201" s="80" t="str">
        <f t="shared" si="76"/>
        <v>Oct</v>
      </c>
      <c r="B1201" t="s">
        <v>63</v>
      </c>
      <c r="C1201" s="38">
        <v>42655</v>
      </c>
      <c r="D1201">
        <f t="shared" si="79"/>
        <v>4</v>
      </c>
      <c r="E1201">
        <v>133</v>
      </c>
      <c r="F1201">
        <v>54</v>
      </c>
      <c r="G1201">
        <v>46</v>
      </c>
      <c r="H1201">
        <v>92</v>
      </c>
      <c r="I1201">
        <f t="shared" si="78"/>
        <v>325</v>
      </c>
      <c r="J1201">
        <f t="shared" si="77"/>
        <v>11824</v>
      </c>
    </row>
    <row r="1202" spans="1:10" x14ac:dyDescent="0.3">
      <c r="A1202" s="80" t="str">
        <f t="shared" si="76"/>
        <v>Oct</v>
      </c>
      <c r="B1202" t="s">
        <v>63</v>
      </c>
      <c r="C1202" s="38">
        <v>42656</v>
      </c>
      <c r="D1202">
        <f t="shared" si="79"/>
        <v>4</v>
      </c>
      <c r="E1202">
        <v>112</v>
      </c>
      <c r="F1202">
        <v>102</v>
      </c>
      <c r="G1202">
        <v>125</v>
      </c>
      <c r="H1202">
        <v>52</v>
      </c>
      <c r="I1202">
        <f t="shared" si="78"/>
        <v>391</v>
      </c>
      <c r="J1202">
        <f t="shared" si="77"/>
        <v>11824</v>
      </c>
    </row>
    <row r="1203" spans="1:10" x14ac:dyDescent="0.3">
      <c r="A1203" s="80" t="str">
        <f t="shared" si="76"/>
        <v>Oct</v>
      </c>
      <c r="B1203" t="s">
        <v>63</v>
      </c>
      <c r="C1203" s="38">
        <v>42657</v>
      </c>
      <c r="D1203">
        <f t="shared" si="79"/>
        <v>4</v>
      </c>
      <c r="E1203">
        <v>98</v>
      </c>
      <c r="F1203">
        <v>63</v>
      </c>
      <c r="G1203">
        <v>138</v>
      </c>
      <c r="H1203">
        <v>83</v>
      </c>
      <c r="I1203">
        <f t="shared" si="78"/>
        <v>382</v>
      </c>
      <c r="J1203">
        <f t="shared" si="77"/>
        <v>11824</v>
      </c>
    </row>
    <row r="1204" spans="1:10" x14ac:dyDescent="0.3">
      <c r="A1204" s="80" t="str">
        <f t="shared" si="76"/>
        <v>Oct</v>
      </c>
      <c r="B1204" t="s">
        <v>63</v>
      </c>
      <c r="C1204" s="38">
        <v>42658</v>
      </c>
      <c r="D1204">
        <f t="shared" si="79"/>
        <v>4</v>
      </c>
      <c r="E1204">
        <v>50</v>
      </c>
      <c r="F1204">
        <v>119</v>
      </c>
      <c r="G1204">
        <v>44</v>
      </c>
      <c r="H1204">
        <v>56</v>
      </c>
      <c r="I1204">
        <f t="shared" si="78"/>
        <v>269</v>
      </c>
      <c r="J1204">
        <f t="shared" si="77"/>
        <v>11824</v>
      </c>
    </row>
    <row r="1205" spans="1:10" x14ac:dyDescent="0.3">
      <c r="A1205" s="80" t="str">
        <f t="shared" si="76"/>
        <v>Oct</v>
      </c>
      <c r="B1205" t="s">
        <v>63</v>
      </c>
      <c r="C1205" s="38">
        <v>42659</v>
      </c>
      <c r="D1205">
        <f t="shared" si="79"/>
        <v>4</v>
      </c>
      <c r="E1205">
        <v>111</v>
      </c>
      <c r="F1205">
        <v>66</v>
      </c>
      <c r="G1205">
        <v>107</v>
      </c>
      <c r="H1205">
        <v>129</v>
      </c>
      <c r="I1205">
        <f t="shared" si="78"/>
        <v>413</v>
      </c>
      <c r="J1205">
        <f t="shared" si="77"/>
        <v>11824</v>
      </c>
    </row>
    <row r="1206" spans="1:10" x14ac:dyDescent="0.3">
      <c r="A1206" s="80" t="str">
        <f t="shared" si="76"/>
        <v>Oct</v>
      </c>
      <c r="B1206" t="s">
        <v>63</v>
      </c>
      <c r="C1206" s="38">
        <v>42660</v>
      </c>
      <c r="D1206">
        <f t="shared" si="79"/>
        <v>4</v>
      </c>
      <c r="E1206">
        <v>96</v>
      </c>
      <c r="F1206">
        <v>107</v>
      </c>
      <c r="G1206">
        <v>136</v>
      </c>
      <c r="H1206">
        <v>64</v>
      </c>
      <c r="I1206">
        <f t="shared" si="78"/>
        <v>403</v>
      </c>
      <c r="J1206">
        <f t="shared" si="77"/>
        <v>11824</v>
      </c>
    </row>
    <row r="1207" spans="1:10" x14ac:dyDescent="0.3">
      <c r="A1207" s="80" t="str">
        <f t="shared" si="76"/>
        <v>Oct</v>
      </c>
      <c r="B1207" t="s">
        <v>63</v>
      </c>
      <c r="C1207" s="38">
        <v>42661</v>
      </c>
      <c r="D1207">
        <f t="shared" si="79"/>
        <v>4</v>
      </c>
      <c r="E1207">
        <v>41</v>
      </c>
      <c r="F1207">
        <v>122</v>
      </c>
      <c r="G1207">
        <v>114</v>
      </c>
      <c r="H1207">
        <v>97</v>
      </c>
      <c r="I1207">
        <f t="shared" si="78"/>
        <v>374</v>
      </c>
      <c r="J1207">
        <f t="shared" si="77"/>
        <v>11824</v>
      </c>
    </row>
    <row r="1208" spans="1:10" x14ac:dyDescent="0.3">
      <c r="A1208" s="80" t="str">
        <f t="shared" si="76"/>
        <v>Oct</v>
      </c>
      <c r="B1208" t="s">
        <v>63</v>
      </c>
      <c r="C1208" s="38">
        <v>42662</v>
      </c>
      <c r="D1208">
        <f t="shared" si="79"/>
        <v>4</v>
      </c>
      <c r="E1208">
        <v>108</v>
      </c>
      <c r="F1208">
        <v>93</v>
      </c>
      <c r="G1208">
        <v>75</v>
      </c>
      <c r="H1208">
        <v>62</v>
      </c>
      <c r="I1208">
        <f t="shared" si="78"/>
        <v>338</v>
      </c>
      <c r="J1208">
        <f t="shared" si="77"/>
        <v>11824</v>
      </c>
    </row>
    <row r="1209" spans="1:10" x14ac:dyDescent="0.3">
      <c r="A1209" s="80" t="str">
        <f t="shared" si="76"/>
        <v>Oct</v>
      </c>
      <c r="B1209" t="s">
        <v>63</v>
      </c>
      <c r="C1209" s="38">
        <v>42663</v>
      </c>
      <c r="D1209">
        <f t="shared" si="79"/>
        <v>4</v>
      </c>
      <c r="E1209">
        <v>61</v>
      </c>
      <c r="F1209">
        <v>111</v>
      </c>
      <c r="G1209">
        <v>140</v>
      </c>
      <c r="H1209">
        <v>42</v>
      </c>
      <c r="I1209">
        <f t="shared" si="78"/>
        <v>354</v>
      </c>
      <c r="J1209">
        <f t="shared" si="77"/>
        <v>11824</v>
      </c>
    </row>
    <row r="1210" spans="1:10" x14ac:dyDescent="0.3">
      <c r="A1210" s="80" t="str">
        <f t="shared" si="76"/>
        <v>Oct</v>
      </c>
      <c r="B1210" t="s">
        <v>63</v>
      </c>
      <c r="C1210" s="38">
        <v>42664</v>
      </c>
      <c r="D1210">
        <f t="shared" si="79"/>
        <v>4</v>
      </c>
      <c r="E1210">
        <v>90</v>
      </c>
      <c r="F1210">
        <v>101</v>
      </c>
      <c r="G1210">
        <v>49</v>
      </c>
      <c r="H1210">
        <v>112</v>
      </c>
      <c r="I1210">
        <f t="shared" si="78"/>
        <v>352</v>
      </c>
      <c r="J1210">
        <f t="shared" si="77"/>
        <v>11824</v>
      </c>
    </row>
    <row r="1211" spans="1:10" x14ac:dyDescent="0.3">
      <c r="A1211" s="80" t="str">
        <f t="shared" si="76"/>
        <v>Oct</v>
      </c>
      <c r="B1211" t="s">
        <v>63</v>
      </c>
      <c r="C1211" s="38">
        <v>42665</v>
      </c>
      <c r="D1211">
        <f t="shared" si="79"/>
        <v>4</v>
      </c>
      <c r="E1211">
        <v>54</v>
      </c>
      <c r="F1211">
        <v>46</v>
      </c>
      <c r="G1211">
        <v>105</v>
      </c>
      <c r="H1211">
        <v>84</v>
      </c>
      <c r="I1211">
        <f t="shared" si="78"/>
        <v>289</v>
      </c>
      <c r="J1211">
        <f t="shared" si="77"/>
        <v>11824</v>
      </c>
    </row>
    <row r="1212" spans="1:10" x14ac:dyDescent="0.3">
      <c r="A1212" s="80" t="str">
        <f t="shared" si="76"/>
        <v>Oct</v>
      </c>
      <c r="B1212" t="s">
        <v>63</v>
      </c>
      <c r="C1212" s="38">
        <v>42666</v>
      </c>
      <c r="D1212">
        <f t="shared" si="79"/>
        <v>4</v>
      </c>
      <c r="E1212">
        <v>143</v>
      </c>
      <c r="F1212">
        <v>107</v>
      </c>
      <c r="G1212">
        <v>111</v>
      </c>
      <c r="H1212">
        <v>80</v>
      </c>
      <c r="I1212">
        <f t="shared" si="78"/>
        <v>441</v>
      </c>
      <c r="J1212">
        <f t="shared" si="77"/>
        <v>11824</v>
      </c>
    </row>
    <row r="1213" spans="1:10" x14ac:dyDescent="0.3">
      <c r="A1213" s="80" t="str">
        <f t="shared" si="76"/>
        <v>Oct</v>
      </c>
      <c r="B1213" t="s">
        <v>63</v>
      </c>
      <c r="C1213" s="38">
        <v>42667</v>
      </c>
      <c r="D1213">
        <f t="shared" si="79"/>
        <v>4</v>
      </c>
      <c r="E1213">
        <v>80</v>
      </c>
      <c r="F1213">
        <v>102</v>
      </c>
      <c r="G1213">
        <v>102</v>
      </c>
      <c r="H1213">
        <v>128</v>
      </c>
      <c r="I1213">
        <f t="shared" si="78"/>
        <v>412</v>
      </c>
      <c r="J1213">
        <f t="shared" si="77"/>
        <v>11824</v>
      </c>
    </row>
    <row r="1214" spans="1:10" x14ac:dyDescent="0.3">
      <c r="A1214" s="80" t="str">
        <f t="shared" si="76"/>
        <v>Oct</v>
      </c>
      <c r="B1214" t="s">
        <v>63</v>
      </c>
      <c r="C1214" s="38">
        <v>42668</v>
      </c>
      <c r="D1214">
        <f t="shared" si="79"/>
        <v>4</v>
      </c>
      <c r="E1214">
        <v>81</v>
      </c>
      <c r="F1214">
        <v>146</v>
      </c>
      <c r="G1214">
        <v>59</v>
      </c>
      <c r="H1214">
        <v>119</v>
      </c>
      <c r="I1214">
        <f t="shared" si="78"/>
        <v>405</v>
      </c>
      <c r="J1214">
        <f t="shared" si="77"/>
        <v>11824</v>
      </c>
    </row>
    <row r="1215" spans="1:10" x14ac:dyDescent="0.3">
      <c r="A1215" s="80" t="str">
        <f t="shared" si="76"/>
        <v>Oct</v>
      </c>
      <c r="B1215" t="s">
        <v>63</v>
      </c>
      <c r="C1215" s="38">
        <v>42669</v>
      </c>
      <c r="D1215">
        <f t="shared" si="79"/>
        <v>4</v>
      </c>
      <c r="E1215">
        <v>115</v>
      </c>
      <c r="F1215">
        <v>132</v>
      </c>
      <c r="G1215">
        <v>144</v>
      </c>
      <c r="H1215">
        <v>51</v>
      </c>
      <c r="I1215">
        <f t="shared" si="78"/>
        <v>442</v>
      </c>
      <c r="J1215">
        <f t="shared" si="77"/>
        <v>11824</v>
      </c>
    </row>
    <row r="1216" spans="1:10" x14ac:dyDescent="0.3">
      <c r="A1216" s="80" t="str">
        <f t="shared" si="76"/>
        <v>Oct</v>
      </c>
      <c r="B1216" t="s">
        <v>63</v>
      </c>
      <c r="C1216" s="38">
        <v>42670</v>
      </c>
      <c r="D1216">
        <f t="shared" si="79"/>
        <v>4</v>
      </c>
      <c r="E1216">
        <v>140</v>
      </c>
      <c r="F1216">
        <v>98</v>
      </c>
      <c r="G1216">
        <v>105</v>
      </c>
      <c r="H1216">
        <v>143</v>
      </c>
      <c r="I1216">
        <f t="shared" si="78"/>
        <v>486</v>
      </c>
      <c r="J1216">
        <f t="shared" si="77"/>
        <v>11824</v>
      </c>
    </row>
    <row r="1217" spans="1:10" x14ac:dyDescent="0.3">
      <c r="A1217" s="80" t="str">
        <f t="shared" si="76"/>
        <v>Oct</v>
      </c>
      <c r="B1217" t="s">
        <v>63</v>
      </c>
      <c r="C1217" s="38">
        <v>42671</v>
      </c>
      <c r="D1217">
        <f t="shared" si="79"/>
        <v>4</v>
      </c>
      <c r="E1217">
        <v>50</v>
      </c>
      <c r="F1217">
        <v>85</v>
      </c>
      <c r="G1217">
        <v>145</v>
      </c>
      <c r="H1217">
        <v>148</v>
      </c>
      <c r="I1217">
        <f t="shared" si="78"/>
        <v>428</v>
      </c>
      <c r="J1217">
        <f t="shared" si="77"/>
        <v>11824</v>
      </c>
    </row>
    <row r="1218" spans="1:10" x14ac:dyDescent="0.3">
      <c r="A1218" s="80" t="str">
        <f t="shared" si="76"/>
        <v>Oct</v>
      </c>
      <c r="B1218" t="s">
        <v>63</v>
      </c>
      <c r="C1218" s="38">
        <v>42672</v>
      </c>
      <c r="D1218">
        <f t="shared" si="79"/>
        <v>4</v>
      </c>
      <c r="E1218">
        <v>86</v>
      </c>
      <c r="F1218">
        <v>92</v>
      </c>
      <c r="G1218">
        <v>97</v>
      </c>
      <c r="H1218">
        <v>57</v>
      </c>
      <c r="I1218">
        <f t="shared" si="78"/>
        <v>332</v>
      </c>
      <c r="J1218">
        <f t="shared" si="77"/>
        <v>11824</v>
      </c>
    </row>
    <row r="1219" spans="1:10" x14ac:dyDescent="0.3">
      <c r="A1219" s="80" t="str">
        <f t="shared" ref="A1219:A1282" si="80">TEXT(C1219,"mmm")</f>
        <v>Oct</v>
      </c>
      <c r="B1219" t="s">
        <v>63</v>
      </c>
      <c r="C1219" s="38">
        <v>42673</v>
      </c>
      <c r="D1219">
        <f t="shared" si="79"/>
        <v>4</v>
      </c>
      <c r="E1219">
        <v>87</v>
      </c>
      <c r="F1219">
        <v>113</v>
      </c>
      <c r="G1219">
        <v>134</v>
      </c>
      <c r="H1219">
        <v>80</v>
      </c>
      <c r="I1219">
        <f t="shared" si="78"/>
        <v>414</v>
      </c>
      <c r="J1219">
        <f t="shared" ref="J1219:J1282" si="81">SUMIFS($I$3:$I$1462,$B$3:$B$1462,B1219,$D$3:$D$1462,D1219)</f>
        <v>11824</v>
      </c>
    </row>
    <row r="1220" spans="1:10" x14ac:dyDescent="0.3">
      <c r="A1220" s="80" t="str">
        <f t="shared" si="80"/>
        <v>Oct</v>
      </c>
      <c r="B1220" t="s">
        <v>63</v>
      </c>
      <c r="C1220" s="38">
        <v>42674</v>
      </c>
      <c r="D1220">
        <f t="shared" si="79"/>
        <v>4</v>
      </c>
      <c r="E1220">
        <v>121</v>
      </c>
      <c r="F1220">
        <v>78</v>
      </c>
      <c r="G1220">
        <v>138</v>
      </c>
      <c r="H1220">
        <v>110</v>
      </c>
      <c r="I1220">
        <f t="shared" si="78"/>
        <v>447</v>
      </c>
      <c r="J1220">
        <f t="shared" si="81"/>
        <v>11824</v>
      </c>
    </row>
    <row r="1221" spans="1:10" x14ac:dyDescent="0.3">
      <c r="A1221" s="80" t="str">
        <f t="shared" si="80"/>
        <v>Nov</v>
      </c>
      <c r="B1221" t="s">
        <v>63</v>
      </c>
      <c r="C1221" s="38">
        <v>42675</v>
      </c>
      <c r="D1221">
        <f t="shared" si="79"/>
        <v>5</v>
      </c>
      <c r="E1221">
        <v>54</v>
      </c>
      <c r="F1221">
        <v>54</v>
      </c>
      <c r="G1221">
        <v>122</v>
      </c>
      <c r="H1221">
        <v>103</v>
      </c>
      <c r="I1221">
        <f t="shared" si="78"/>
        <v>333</v>
      </c>
      <c r="J1221">
        <f t="shared" si="81"/>
        <v>11401</v>
      </c>
    </row>
    <row r="1222" spans="1:10" x14ac:dyDescent="0.3">
      <c r="A1222" s="80" t="str">
        <f t="shared" si="80"/>
        <v>Nov</v>
      </c>
      <c r="B1222" t="s">
        <v>63</v>
      </c>
      <c r="C1222" s="38">
        <v>42676</v>
      </c>
      <c r="D1222">
        <f t="shared" si="79"/>
        <v>5</v>
      </c>
      <c r="E1222">
        <v>42</v>
      </c>
      <c r="F1222">
        <v>51</v>
      </c>
      <c r="G1222">
        <v>89</v>
      </c>
      <c r="H1222">
        <v>77</v>
      </c>
      <c r="I1222">
        <f t="shared" si="78"/>
        <v>259</v>
      </c>
      <c r="J1222">
        <f t="shared" si="81"/>
        <v>11401</v>
      </c>
    </row>
    <row r="1223" spans="1:10" x14ac:dyDescent="0.3">
      <c r="A1223" s="80" t="str">
        <f t="shared" si="80"/>
        <v>Nov</v>
      </c>
      <c r="B1223" t="s">
        <v>63</v>
      </c>
      <c r="C1223" s="38">
        <v>42677</v>
      </c>
      <c r="D1223">
        <f t="shared" si="79"/>
        <v>5</v>
      </c>
      <c r="E1223">
        <v>127</v>
      </c>
      <c r="F1223">
        <v>43</v>
      </c>
      <c r="G1223">
        <v>58</v>
      </c>
      <c r="H1223">
        <v>118</v>
      </c>
      <c r="I1223">
        <f t="shared" si="78"/>
        <v>346</v>
      </c>
      <c r="J1223">
        <f t="shared" si="81"/>
        <v>11401</v>
      </c>
    </row>
    <row r="1224" spans="1:10" x14ac:dyDescent="0.3">
      <c r="A1224" s="80" t="str">
        <f t="shared" si="80"/>
        <v>Nov</v>
      </c>
      <c r="B1224" t="s">
        <v>63</v>
      </c>
      <c r="C1224" s="38">
        <v>42678</v>
      </c>
      <c r="D1224">
        <f t="shared" si="79"/>
        <v>5</v>
      </c>
      <c r="E1224">
        <v>137</v>
      </c>
      <c r="F1224">
        <v>134</v>
      </c>
      <c r="G1224">
        <v>46</v>
      </c>
      <c r="H1224">
        <v>83</v>
      </c>
      <c r="I1224">
        <f t="shared" si="78"/>
        <v>400</v>
      </c>
      <c r="J1224">
        <f t="shared" si="81"/>
        <v>11401</v>
      </c>
    </row>
    <row r="1225" spans="1:10" x14ac:dyDescent="0.3">
      <c r="A1225" s="80" t="str">
        <f t="shared" si="80"/>
        <v>Nov</v>
      </c>
      <c r="B1225" t="s">
        <v>63</v>
      </c>
      <c r="C1225" s="38">
        <v>42679</v>
      </c>
      <c r="D1225">
        <f t="shared" si="79"/>
        <v>5</v>
      </c>
      <c r="E1225">
        <v>75</v>
      </c>
      <c r="F1225">
        <v>97</v>
      </c>
      <c r="G1225">
        <v>149</v>
      </c>
      <c r="H1225">
        <v>57</v>
      </c>
      <c r="I1225">
        <f t="shared" si="78"/>
        <v>378</v>
      </c>
      <c r="J1225">
        <f t="shared" si="81"/>
        <v>11401</v>
      </c>
    </row>
    <row r="1226" spans="1:10" x14ac:dyDescent="0.3">
      <c r="A1226" s="80" t="str">
        <f t="shared" si="80"/>
        <v>Nov</v>
      </c>
      <c r="B1226" t="s">
        <v>63</v>
      </c>
      <c r="C1226" s="38">
        <v>42680</v>
      </c>
      <c r="D1226">
        <f t="shared" si="79"/>
        <v>5</v>
      </c>
      <c r="E1226">
        <v>73</v>
      </c>
      <c r="F1226">
        <v>149</v>
      </c>
      <c r="G1226">
        <v>44</v>
      </c>
      <c r="H1226">
        <v>97</v>
      </c>
      <c r="I1226">
        <f t="shared" si="78"/>
        <v>363</v>
      </c>
      <c r="J1226">
        <f t="shared" si="81"/>
        <v>11401</v>
      </c>
    </row>
    <row r="1227" spans="1:10" x14ac:dyDescent="0.3">
      <c r="A1227" s="80" t="str">
        <f t="shared" si="80"/>
        <v>Nov</v>
      </c>
      <c r="B1227" t="s">
        <v>63</v>
      </c>
      <c r="C1227" s="38">
        <v>42681</v>
      </c>
      <c r="D1227">
        <f t="shared" si="79"/>
        <v>5</v>
      </c>
      <c r="E1227">
        <v>83</v>
      </c>
      <c r="F1227">
        <v>92</v>
      </c>
      <c r="G1227">
        <v>109</v>
      </c>
      <c r="H1227">
        <v>141</v>
      </c>
      <c r="I1227">
        <f t="shared" si="78"/>
        <v>425</v>
      </c>
      <c r="J1227">
        <f t="shared" si="81"/>
        <v>11401</v>
      </c>
    </row>
    <row r="1228" spans="1:10" x14ac:dyDescent="0.3">
      <c r="A1228" s="80" t="str">
        <f t="shared" si="80"/>
        <v>Nov</v>
      </c>
      <c r="B1228" t="s">
        <v>63</v>
      </c>
      <c r="C1228" s="38">
        <v>42682</v>
      </c>
      <c r="D1228">
        <f t="shared" si="79"/>
        <v>5</v>
      </c>
      <c r="E1228">
        <v>82</v>
      </c>
      <c r="F1228">
        <v>110</v>
      </c>
      <c r="G1228">
        <v>138</v>
      </c>
      <c r="H1228">
        <v>132</v>
      </c>
      <c r="I1228">
        <f t="shared" si="78"/>
        <v>462</v>
      </c>
      <c r="J1228">
        <f t="shared" si="81"/>
        <v>11401</v>
      </c>
    </row>
    <row r="1229" spans="1:10" x14ac:dyDescent="0.3">
      <c r="A1229" s="80" t="str">
        <f t="shared" si="80"/>
        <v>Nov</v>
      </c>
      <c r="B1229" t="s">
        <v>63</v>
      </c>
      <c r="C1229" s="38">
        <v>42683</v>
      </c>
      <c r="D1229">
        <f t="shared" si="79"/>
        <v>5</v>
      </c>
      <c r="E1229">
        <v>119</v>
      </c>
      <c r="F1229">
        <v>117</v>
      </c>
      <c r="G1229">
        <v>118</v>
      </c>
      <c r="H1229">
        <v>55</v>
      </c>
      <c r="I1229">
        <f t="shared" si="78"/>
        <v>409</v>
      </c>
      <c r="J1229">
        <f t="shared" si="81"/>
        <v>11401</v>
      </c>
    </row>
    <row r="1230" spans="1:10" x14ac:dyDescent="0.3">
      <c r="A1230" s="80" t="str">
        <f t="shared" si="80"/>
        <v>Nov</v>
      </c>
      <c r="B1230" t="s">
        <v>63</v>
      </c>
      <c r="C1230" s="38">
        <v>42684</v>
      </c>
      <c r="D1230">
        <f t="shared" si="79"/>
        <v>5</v>
      </c>
      <c r="E1230">
        <v>107</v>
      </c>
      <c r="F1230">
        <v>116</v>
      </c>
      <c r="G1230">
        <v>123</v>
      </c>
      <c r="H1230">
        <v>72</v>
      </c>
      <c r="I1230">
        <f t="shared" si="78"/>
        <v>418</v>
      </c>
      <c r="J1230">
        <f t="shared" si="81"/>
        <v>11401</v>
      </c>
    </row>
    <row r="1231" spans="1:10" x14ac:dyDescent="0.3">
      <c r="A1231" s="80" t="str">
        <f t="shared" si="80"/>
        <v>Nov</v>
      </c>
      <c r="B1231" t="s">
        <v>63</v>
      </c>
      <c r="C1231" s="38">
        <v>42685</v>
      </c>
      <c r="D1231">
        <f t="shared" si="79"/>
        <v>5</v>
      </c>
      <c r="E1231">
        <v>81</v>
      </c>
      <c r="F1231">
        <v>79</v>
      </c>
      <c r="G1231">
        <v>120</v>
      </c>
      <c r="H1231">
        <v>100</v>
      </c>
      <c r="I1231">
        <f t="shared" si="78"/>
        <v>380</v>
      </c>
      <c r="J1231">
        <f t="shared" si="81"/>
        <v>11401</v>
      </c>
    </row>
    <row r="1232" spans="1:10" x14ac:dyDescent="0.3">
      <c r="A1232" s="80" t="str">
        <f t="shared" si="80"/>
        <v>Nov</v>
      </c>
      <c r="B1232" t="s">
        <v>63</v>
      </c>
      <c r="C1232" s="38">
        <v>42686</v>
      </c>
      <c r="D1232">
        <f t="shared" si="79"/>
        <v>5</v>
      </c>
      <c r="E1232">
        <v>66</v>
      </c>
      <c r="F1232">
        <v>106</v>
      </c>
      <c r="G1232">
        <v>60</v>
      </c>
      <c r="H1232">
        <v>90</v>
      </c>
      <c r="I1232">
        <f t="shared" si="78"/>
        <v>322</v>
      </c>
      <c r="J1232">
        <f t="shared" si="81"/>
        <v>11401</v>
      </c>
    </row>
    <row r="1233" spans="1:10" x14ac:dyDescent="0.3">
      <c r="A1233" s="80" t="str">
        <f t="shared" si="80"/>
        <v>Nov</v>
      </c>
      <c r="B1233" t="s">
        <v>63</v>
      </c>
      <c r="C1233" s="38">
        <v>42687</v>
      </c>
      <c r="D1233">
        <f t="shared" si="79"/>
        <v>5</v>
      </c>
      <c r="E1233">
        <v>84</v>
      </c>
      <c r="F1233">
        <v>123</v>
      </c>
      <c r="G1233">
        <v>96</v>
      </c>
      <c r="H1233">
        <v>118</v>
      </c>
      <c r="I1233">
        <f t="shared" si="78"/>
        <v>421</v>
      </c>
      <c r="J1233">
        <f t="shared" si="81"/>
        <v>11401</v>
      </c>
    </row>
    <row r="1234" spans="1:10" x14ac:dyDescent="0.3">
      <c r="A1234" s="80" t="str">
        <f t="shared" si="80"/>
        <v>Nov</v>
      </c>
      <c r="B1234" t="s">
        <v>63</v>
      </c>
      <c r="C1234" s="38">
        <v>42688</v>
      </c>
      <c r="D1234">
        <f t="shared" si="79"/>
        <v>5</v>
      </c>
      <c r="E1234">
        <v>133</v>
      </c>
      <c r="F1234">
        <v>74</v>
      </c>
      <c r="G1234">
        <v>133</v>
      </c>
      <c r="H1234">
        <v>130</v>
      </c>
      <c r="I1234">
        <f t="shared" si="78"/>
        <v>470</v>
      </c>
      <c r="J1234">
        <f t="shared" si="81"/>
        <v>11401</v>
      </c>
    </row>
    <row r="1235" spans="1:10" x14ac:dyDescent="0.3">
      <c r="A1235" s="80" t="str">
        <f t="shared" si="80"/>
        <v>Nov</v>
      </c>
      <c r="B1235" t="s">
        <v>63</v>
      </c>
      <c r="C1235" s="38">
        <v>42689</v>
      </c>
      <c r="D1235">
        <f t="shared" si="79"/>
        <v>5</v>
      </c>
      <c r="E1235">
        <v>99</v>
      </c>
      <c r="F1235">
        <v>101</v>
      </c>
      <c r="G1235">
        <v>73</v>
      </c>
      <c r="H1235">
        <v>126</v>
      </c>
      <c r="I1235">
        <f t="shared" si="78"/>
        <v>399</v>
      </c>
      <c r="J1235">
        <f t="shared" si="81"/>
        <v>11401</v>
      </c>
    </row>
    <row r="1236" spans="1:10" x14ac:dyDescent="0.3">
      <c r="A1236" s="80" t="str">
        <f t="shared" si="80"/>
        <v>Nov</v>
      </c>
      <c r="B1236" t="s">
        <v>63</v>
      </c>
      <c r="C1236" s="38">
        <v>42690</v>
      </c>
      <c r="D1236">
        <f t="shared" si="79"/>
        <v>5</v>
      </c>
      <c r="E1236">
        <v>76</v>
      </c>
      <c r="F1236">
        <v>65</v>
      </c>
      <c r="G1236">
        <v>114</v>
      </c>
      <c r="H1236">
        <v>43</v>
      </c>
      <c r="I1236">
        <f t="shared" si="78"/>
        <v>298</v>
      </c>
      <c r="J1236">
        <f t="shared" si="81"/>
        <v>11401</v>
      </c>
    </row>
    <row r="1237" spans="1:10" x14ac:dyDescent="0.3">
      <c r="A1237" s="80" t="str">
        <f t="shared" si="80"/>
        <v>Nov</v>
      </c>
      <c r="B1237" t="s">
        <v>63</v>
      </c>
      <c r="C1237" s="38">
        <v>42691</v>
      </c>
      <c r="D1237">
        <f t="shared" si="79"/>
        <v>5</v>
      </c>
      <c r="E1237">
        <v>54</v>
      </c>
      <c r="F1237">
        <v>73</v>
      </c>
      <c r="G1237">
        <v>112</v>
      </c>
      <c r="H1237">
        <v>53</v>
      </c>
      <c r="I1237">
        <f t="shared" si="78"/>
        <v>292</v>
      </c>
      <c r="J1237">
        <f t="shared" si="81"/>
        <v>11401</v>
      </c>
    </row>
    <row r="1238" spans="1:10" x14ac:dyDescent="0.3">
      <c r="A1238" s="80" t="str">
        <f t="shared" si="80"/>
        <v>Nov</v>
      </c>
      <c r="B1238" t="s">
        <v>63</v>
      </c>
      <c r="C1238" s="38">
        <v>42692</v>
      </c>
      <c r="D1238">
        <f t="shared" si="79"/>
        <v>5</v>
      </c>
      <c r="E1238">
        <v>50</v>
      </c>
      <c r="F1238">
        <v>141</v>
      </c>
      <c r="G1238">
        <v>57</v>
      </c>
      <c r="H1238">
        <v>147</v>
      </c>
      <c r="I1238">
        <f t="shared" ref="I1238:I1301" si="82">SUM(E1238:H1238)</f>
        <v>395</v>
      </c>
      <c r="J1238">
        <f t="shared" si="81"/>
        <v>11401</v>
      </c>
    </row>
    <row r="1239" spans="1:10" x14ac:dyDescent="0.3">
      <c r="A1239" s="80" t="str">
        <f t="shared" si="80"/>
        <v>Nov</v>
      </c>
      <c r="B1239" t="s">
        <v>63</v>
      </c>
      <c r="C1239" s="38">
        <v>42693</v>
      </c>
      <c r="D1239">
        <f t="shared" si="79"/>
        <v>5</v>
      </c>
      <c r="E1239">
        <v>86</v>
      </c>
      <c r="F1239">
        <v>55</v>
      </c>
      <c r="G1239">
        <v>111</v>
      </c>
      <c r="H1239">
        <v>52</v>
      </c>
      <c r="I1239">
        <f t="shared" si="82"/>
        <v>304</v>
      </c>
      <c r="J1239">
        <f t="shared" si="81"/>
        <v>11401</v>
      </c>
    </row>
    <row r="1240" spans="1:10" x14ac:dyDescent="0.3">
      <c r="A1240" s="80" t="str">
        <f t="shared" si="80"/>
        <v>Nov</v>
      </c>
      <c r="B1240" t="s">
        <v>63</v>
      </c>
      <c r="C1240" s="38">
        <v>42694</v>
      </c>
      <c r="D1240">
        <f t="shared" si="79"/>
        <v>5</v>
      </c>
      <c r="E1240">
        <v>101</v>
      </c>
      <c r="F1240">
        <v>51</v>
      </c>
      <c r="G1240">
        <v>136</v>
      </c>
      <c r="H1240">
        <v>104</v>
      </c>
      <c r="I1240">
        <f t="shared" si="82"/>
        <v>392</v>
      </c>
      <c r="J1240">
        <f t="shared" si="81"/>
        <v>11401</v>
      </c>
    </row>
    <row r="1241" spans="1:10" x14ac:dyDescent="0.3">
      <c r="A1241" s="80" t="str">
        <f t="shared" si="80"/>
        <v>Nov</v>
      </c>
      <c r="B1241" t="s">
        <v>63</v>
      </c>
      <c r="C1241" s="38">
        <v>42695</v>
      </c>
      <c r="D1241">
        <f t="shared" si="79"/>
        <v>5</v>
      </c>
      <c r="E1241">
        <v>124</v>
      </c>
      <c r="F1241">
        <v>69</v>
      </c>
      <c r="G1241">
        <v>96</v>
      </c>
      <c r="H1241">
        <v>104</v>
      </c>
      <c r="I1241">
        <f t="shared" si="82"/>
        <v>393</v>
      </c>
      <c r="J1241">
        <f t="shared" si="81"/>
        <v>11401</v>
      </c>
    </row>
    <row r="1242" spans="1:10" x14ac:dyDescent="0.3">
      <c r="A1242" s="80" t="str">
        <f t="shared" si="80"/>
        <v>Nov</v>
      </c>
      <c r="B1242" t="s">
        <v>63</v>
      </c>
      <c r="C1242" s="38">
        <v>42696</v>
      </c>
      <c r="D1242">
        <f t="shared" si="79"/>
        <v>5</v>
      </c>
      <c r="E1242">
        <v>72</v>
      </c>
      <c r="F1242">
        <v>123</v>
      </c>
      <c r="G1242">
        <v>65</v>
      </c>
      <c r="H1242">
        <v>134</v>
      </c>
      <c r="I1242">
        <f t="shared" si="82"/>
        <v>394</v>
      </c>
      <c r="J1242">
        <f t="shared" si="81"/>
        <v>11401</v>
      </c>
    </row>
    <row r="1243" spans="1:10" x14ac:dyDescent="0.3">
      <c r="A1243" s="80" t="str">
        <f t="shared" si="80"/>
        <v>Nov</v>
      </c>
      <c r="B1243" t="s">
        <v>63</v>
      </c>
      <c r="C1243" s="38">
        <v>42697</v>
      </c>
      <c r="D1243">
        <f t="shared" si="79"/>
        <v>5</v>
      </c>
      <c r="E1243">
        <v>144</v>
      </c>
      <c r="F1243">
        <v>80</v>
      </c>
      <c r="G1243">
        <v>124</v>
      </c>
      <c r="H1243">
        <v>134</v>
      </c>
      <c r="I1243">
        <f t="shared" si="82"/>
        <v>482</v>
      </c>
      <c r="J1243">
        <f t="shared" si="81"/>
        <v>11401</v>
      </c>
    </row>
    <row r="1244" spans="1:10" x14ac:dyDescent="0.3">
      <c r="A1244" s="80" t="str">
        <f t="shared" si="80"/>
        <v>Nov</v>
      </c>
      <c r="B1244" t="s">
        <v>63</v>
      </c>
      <c r="C1244" s="38">
        <v>42698</v>
      </c>
      <c r="D1244">
        <f t="shared" si="79"/>
        <v>5</v>
      </c>
      <c r="E1244">
        <v>146</v>
      </c>
      <c r="F1244">
        <v>95</v>
      </c>
      <c r="G1244">
        <v>51</v>
      </c>
      <c r="H1244">
        <v>75</v>
      </c>
      <c r="I1244">
        <f t="shared" si="82"/>
        <v>367</v>
      </c>
      <c r="J1244">
        <f t="shared" si="81"/>
        <v>11401</v>
      </c>
    </row>
    <row r="1245" spans="1:10" x14ac:dyDescent="0.3">
      <c r="A1245" s="80" t="str">
        <f t="shared" si="80"/>
        <v>Nov</v>
      </c>
      <c r="B1245" t="s">
        <v>63</v>
      </c>
      <c r="C1245" s="38">
        <v>42699</v>
      </c>
      <c r="D1245">
        <f t="shared" si="79"/>
        <v>5</v>
      </c>
      <c r="E1245">
        <v>146</v>
      </c>
      <c r="F1245">
        <v>76</v>
      </c>
      <c r="G1245">
        <v>134</v>
      </c>
      <c r="H1245">
        <v>135</v>
      </c>
      <c r="I1245">
        <f t="shared" si="82"/>
        <v>491</v>
      </c>
      <c r="J1245">
        <f t="shared" si="81"/>
        <v>11401</v>
      </c>
    </row>
    <row r="1246" spans="1:10" x14ac:dyDescent="0.3">
      <c r="A1246" s="80" t="str">
        <f t="shared" si="80"/>
        <v>Nov</v>
      </c>
      <c r="B1246" t="s">
        <v>63</v>
      </c>
      <c r="C1246" s="38">
        <v>42700</v>
      </c>
      <c r="D1246">
        <f t="shared" si="79"/>
        <v>5</v>
      </c>
      <c r="E1246">
        <v>126</v>
      </c>
      <c r="F1246">
        <v>117</v>
      </c>
      <c r="G1246">
        <v>107</v>
      </c>
      <c r="H1246">
        <v>104</v>
      </c>
      <c r="I1246">
        <f t="shared" si="82"/>
        <v>454</v>
      </c>
      <c r="J1246">
        <f t="shared" si="81"/>
        <v>11401</v>
      </c>
    </row>
    <row r="1247" spans="1:10" x14ac:dyDescent="0.3">
      <c r="A1247" s="80" t="str">
        <f t="shared" si="80"/>
        <v>Nov</v>
      </c>
      <c r="B1247" t="s">
        <v>63</v>
      </c>
      <c r="C1247" s="38">
        <v>42701</v>
      </c>
      <c r="D1247">
        <f t="shared" si="79"/>
        <v>5</v>
      </c>
      <c r="E1247">
        <v>45</v>
      </c>
      <c r="F1247">
        <v>117</v>
      </c>
      <c r="G1247">
        <v>41</v>
      </c>
      <c r="H1247">
        <v>92</v>
      </c>
      <c r="I1247">
        <f t="shared" si="82"/>
        <v>295</v>
      </c>
      <c r="J1247">
        <f t="shared" si="81"/>
        <v>11401</v>
      </c>
    </row>
    <row r="1248" spans="1:10" x14ac:dyDescent="0.3">
      <c r="A1248" s="80" t="str">
        <f t="shared" si="80"/>
        <v>Nov</v>
      </c>
      <c r="B1248" t="s">
        <v>63</v>
      </c>
      <c r="C1248" s="38">
        <v>42702</v>
      </c>
      <c r="D1248">
        <f t="shared" si="79"/>
        <v>5</v>
      </c>
      <c r="E1248">
        <v>90</v>
      </c>
      <c r="F1248">
        <v>54</v>
      </c>
      <c r="G1248">
        <v>113</v>
      </c>
      <c r="H1248">
        <v>148</v>
      </c>
      <c r="I1248">
        <f t="shared" si="82"/>
        <v>405</v>
      </c>
      <c r="J1248">
        <f t="shared" si="81"/>
        <v>11401</v>
      </c>
    </row>
    <row r="1249" spans="1:10" x14ac:dyDescent="0.3">
      <c r="A1249" s="80" t="str">
        <f t="shared" si="80"/>
        <v>Nov</v>
      </c>
      <c r="B1249" t="s">
        <v>63</v>
      </c>
      <c r="C1249" s="38">
        <v>42703</v>
      </c>
      <c r="D1249">
        <f t="shared" si="79"/>
        <v>5</v>
      </c>
      <c r="E1249">
        <v>53</v>
      </c>
      <c r="F1249">
        <v>73</v>
      </c>
      <c r="G1249">
        <v>126</v>
      </c>
      <c r="H1249">
        <v>101</v>
      </c>
      <c r="I1249">
        <f t="shared" si="82"/>
        <v>353</v>
      </c>
      <c r="J1249">
        <f t="shared" si="81"/>
        <v>11401</v>
      </c>
    </row>
    <row r="1250" spans="1:10" x14ac:dyDescent="0.3">
      <c r="A1250" s="80" t="str">
        <f t="shared" si="80"/>
        <v>Nov</v>
      </c>
      <c r="B1250" t="s">
        <v>63</v>
      </c>
      <c r="C1250" s="38">
        <v>42704</v>
      </c>
      <c r="D1250">
        <f t="shared" si="79"/>
        <v>5</v>
      </c>
      <c r="E1250">
        <v>64</v>
      </c>
      <c r="F1250">
        <v>70</v>
      </c>
      <c r="G1250">
        <v>98</v>
      </c>
      <c r="H1250">
        <v>69</v>
      </c>
      <c r="I1250">
        <f t="shared" si="82"/>
        <v>301</v>
      </c>
      <c r="J1250">
        <f t="shared" si="81"/>
        <v>11401</v>
      </c>
    </row>
    <row r="1251" spans="1:10" x14ac:dyDescent="0.3">
      <c r="A1251" s="80" t="str">
        <f t="shared" si="80"/>
        <v>Dec</v>
      </c>
      <c r="B1251" t="s">
        <v>63</v>
      </c>
      <c r="C1251" s="38">
        <v>42705</v>
      </c>
      <c r="D1251">
        <f t="shared" si="79"/>
        <v>6</v>
      </c>
      <c r="E1251">
        <v>97</v>
      </c>
      <c r="F1251">
        <v>147</v>
      </c>
      <c r="G1251">
        <v>43</v>
      </c>
      <c r="H1251">
        <v>81</v>
      </c>
      <c r="I1251">
        <f t="shared" si="82"/>
        <v>368</v>
      </c>
      <c r="J1251">
        <f t="shared" si="81"/>
        <v>11325</v>
      </c>
    </row>
    <row r="1252" spans="1:10" x14ac:dyDescent="0.3">
      <c r="A1252" s="80" t="str">
        <f t="shared" si="80"/>
        <v>Dec</v>
      </c>
      <c r="B1252" t="s">
        <v>63</v>
      </c>
      <c r="C1252" s="38">
        <v>42706</v>
      </c>
      <c r="D1252">
        <f t="shared" si="79"/>
        <v>6</v>
      </c>
      <c r="E1252">
        <v>79</v>
      </c>
      <c r="F1252">
        <v>138</v>
      </c>
      <c r="G1252">
        <v>73</v>
      </c>
      <c r="H1252">
        <v>44</v>
      </c>
      <c r="I1252">
        <f t="shared" si="82"/>
        <v>334</v>
      </c>
      <c r="J1252">
        <f t="shared" si="81"/>
        <v>11325</v>
      </c>
    </row>
    <row r="1253" spans="1:10" x14ac:dyDescent="0.3">
      <c r="A1253" s="80" t="str">
        <f t="shared" si="80"/>
        <v>Dec</v>
      </c>
      <c r="B1253" t="s">
        <v>63</v>
      </c>
      <c r="C1253" s="38">
        <v>42707</v>
      </c>
      <c r="D1253">
        <f t="shared" si="79"/>
        <v>6</v>
      </c>
      <c r="E1253">
        <v>105</v>
      </c>
      <c r="F1253">
        <v>72</v>
      </c>
      <c r="G1253">
        <v>69</v>
      </c>
      <c r="H1253">
        <v>65</v>
      </c>
      <c r="I1253">
        <f t="shared" si="82"/>
        <v>311</v>
      </c>
      <c r="J1253">
        <f t="shared" si="81"/>
        <v>11325</v>
      </c>
    </row>
    <row r="1254" spans="1:10" x14ac:dyDescent="0.3">
      <c r="A1254" s="80" t="str">
        <f t="shared" si="80"/>
        <v>Dec</v>
      </c>
      <c r="B1254" t="s">
        <v>63</v>
      </c>
      <c r="C1254" s="38">
        <v>42708</v>
      </c>
      <c r="D1254">
        <f t="shared" si="79"/>
        <v>6</v>
      </c>
      <c r="E1254">
        <v>100</v>
      </c>
      <c r="F1254">
        <v>54</v>
      </c>
      <c r="G1254">
        <v>133</v>
      </c>
      <c r="H1254">
        <v>86</v>
      </c>
      <c r="I1254">
        <f t="shared" si="82"/>
        <v>373</v>
      </c>
      <c r="J1254">
        <f t="shared" si="81"/>
        <v>11325</v>
      </c>
    </row>
    <row r="1255" spans="1:10" x14ac:dyDescent="0.3">
      <c r="A1255" s="80" t="str">
        <f t="shared" si="80"/>
        <v>Dec</v>
      </c>
      <c r="B1255" t="s">
        <v>63</v>
      </c>
      <c r="C1255" s="38">
        <v>42709</v>
      </c>
      <c r="D1255">
        <f t="shared" si="79"/>
        <v>6</v>
      </c>
      <c r="E1255">
        <v>80</v>
      </c>
      <c r="F1255">
        <v>66</v>
      </c>
      <c r="G1255">
        <v>94</v>
      </c>
      <c r="H1255">
        <v>41</v>
      </c>
      <c r="I1255">
        <f t="shared" si="82"/>
        <v>281</v>
      </c>
      <c r="J1255">
        <f t="shared" si="81"/>
        <v>11325</v>
      </c>
    </row>
    <row r="1256" spans="1:10" x14ac:dyDescent="0.3">
      <c r="A1256" s="80" t="str">
        <f t="shared" si="80"/>
        <v>Dec</v>
      </c>
      <c r="B1256" t="s">
        <v>63</v>
      </c>
      <c r="C1256" s="38">
        <v>42710</v>
      </c>
      <c r="D1256">
        <f t="shared" ref="D1256:D1319" si="83">CHOOSE(MONTH(C1256),7,8,9,10,11,12,1,2,3,4,5,6)</f>
        <v>6</v>
      </c>
      <c r="E1256">
        <v>49</v>
      </c>
      <c r="F1256">
        <v>144</v>
      </c>
      <c r="G1256">
        <v>115</v>
      </c>
      <c r="H1256">
        <v>115</v>
      </c>
      <c r="I1256">
        <f t="shared" si="82"/>
        <v>423</v>
      </c>
      <c r="J1256">
        <f t="shared" si="81"/>
        <v>11325</v>
      </c>
    </row>
    <row r="1257" spans="1:10" x14ac:dyDescent="0.3">
      <c r="A1257" s="80" t="str">
        <f t="shared" si="80"/>
        <v>Dec</v>
      </c>
      <c r="B1257" t="s">
        <v>63</v>
      </c>
      <c r="C1257" s="38">
        <v>42711</v>
      </c>
      <c r="D1257">
        <f t="shared" si="83"/>
        <v>6</v>
      </c>
      <c r="E1257">
        <v>117</v>
      </c>
      <c r="F1257">
        <v>42</v>
      </c>
      <c r="G1257">
        <v>88</v>
      </c>
      <c r="H1257">
        <v>49</v>
      </c>
      <c r="I1257">
        <f t="shared" si="82"/>
        <v>296</v>
      </c>
      <c r="J1257">
        <f t="shared" si="81"/>
        <v>11325</v>
      </c>
    </row>
    <row r="1258" spans="1:10" x14ac:dyDescent="0.3">
      <c r="A1258" s="80" t="str">
        <f t="shared" si="80"/>
        <v>Dec</v>
      </c>
      <c r="B1258" t="s">
        <v>63</v>
      </c>
      <c r="C1258" s="38">
        <v>42712</v>
      </c>
      <c r="D1258">
        <f t="shared" si="83"/>
        <v>6</v>
      </c>
      <c r="E1258">
        <v>80</v>
      </c>
      <c r="F1258">
        <v>55</v>
      </c>
      <c r="G1258">
        <v>94</v>
      </c>
      <c r="H1258">
        <v>149</v>
      </c>
      <c r="I1258">
        <f t="shared" si="82"/>
        <v>378</v>
      </c>
      <c r="J1258">
        <f t="shared" si="81"/>
        <v>11325</v>
      </c>
    </row>
    <row r="1259" spans="1:10" x14ac:dyDescent="0.3">
      <c r="A1259" s="80" t="str">
        <f t="shared" si="80"/>
        <v>Dec</v>
      </c>
      <c r="B1259" t="s">
        <v>63</v>
      </c>
      <c r="C1259" s="38">
        <v>42713</v>
      </c>
      <c r="D1259">
        <f t="shared" si="83"/>
        <v>6</v>
      </c>
      <c r="E1259">
        <v>143</v>
      </c>
      <c r="F1259">
        <v>119</v>
      </c>
      <c r="G1259">
        <v>59</v>
      </c>
      <c r="H1259">
        <v>83</v>
      </c>
      <c r="I1259">
        <f t="shared" si="82"/>
        <v>404</v>
      </c>
      <c r="J1259">
        <f t="shared" si="81"/>
        <v>11325</v>
      </c>
    </row>
    <row r="1260" spans="1:10" x14ac:dyDescent="0.3">
      <c r="A1260" s="80" t="str">
        <f t="shared" si="80"/>
        <v>Dec</v>
      </c>
      <c r="B1260" t="s">
        <v>63</v>
      </c>
      <c r="C1260" s="38">
        <v>42714</v>
      </c>
      <c r="D1260">
        <f t="shared" si="83"/>
        <v>6</v>
      </c>
      <c r="E1260">
        <v>89</v>
      </c>
      <c r="F1260">
        <v>120</v>
      </c>
      <c r="G1260">
        <v>147</v>
      </c>
      <c r="H1260">
        <v>114</v>
      </c>
      <c r="I1260">
        <f t="shared" si="82"/>
        <v>470</v>
      </c>
      <c r="J1260">
        <f t="shared" si="81"/>
        <v>11325</v>
      </c>
    </row>
    <row r="1261" spans="1:10" x14ac:dyDescent="0.3">
      <c r="A1261" s="80" t="str">
        <f t="shared" si="80"/>
        <v>Dec</v>
      </c>
      <c r="B1261" t="s">
        <v>63</v>
      </c>
      <c r="C1261" s="38">
        <v>42715</v>
      </c>
      <c r="D1261">
        <f t="shared" si="83"/>
        <v>6</v>
      </c>
      <c r="E1261">
        <v>43</v>
      </c>
      <c r="F1261">
        <v>92</v>
      </c>
      <c r="G1261">
        <v>145</v>
      </c>
      <c r="H1261">
        <v>68</v>
      </c>
      <c r="I1261">
        <f t="shared" si="82"/>
        <v>348</v>
      </c>
      <c r="J1261">
        <f t="shared" si="81"/>
        <v>11325</v>
      </c>
    </row>
    <row r="1262" spans="1:10" x14ac:dyDescent="0.3">
      <c r="A1262" s="80" t="str">
        <f t="shared" si="80"/>
        <v>Dec</v>
      </c>
      <c r="B1262" t="s">
        <v>63</v>
      </c>
      <c r="C1262" s="38">
        <v>42716</v>
      </c>
      <c r="D1262">
        <f t="shared" si="83"/>
        <v>6</v>
      </c>
      <c r="E1262">
        <v>132</v>
      </c>
      <c r="F1262">
        <v>73</v>
      </c>
      <c r="G1262">
        <v>132</v>
      </c>
      <c r="H1262">
        <v>48</v>
      </c>
      <c r="I1262">
        <f t="shared" si="82"/>
        <v>385</v>
      </c>
      <c r="J1262">
        <f t="shared" si="81"/>
        <v>11325</v>
      </c>
    </row>
    <row r="1263" spans="1:10" x14ac:dyDescent="0.3">
      <c r="A1263" s="80" t="str">
        <f t="shared" si="80"/>
        <v>Dec</v>
      </c>
      <c r="B1263" t="s">
        <v>63</v>
      </c>
      <c r="C1263" s="38">
        <v>42717</v>
      </c>
      <c r="D1263">
        <f t="shared" si="83"/>
        <v>6</v>
      </c>
      <c r="E1263">
        <v>63</v>
      </c>
      <c r="F1263">
        <v>150</v>
      </c>
      <c r="G1263">
        <v>88</v>
      </c>
      <c r="H1263">
        <v>45</v>
      </c>
      <c r="I1263">
        <f t="shared" si="82"/>
        <v>346</v>
      </c>
      <c r="J1263">
        <f t="shared" si="81"/>
        <v>11325</v>
      </c>
    </row>
    <row r="1264" spans="1:10" x14ac:dyDescent="0.3">
      <c r="A1264" s="80" t="str">
        <f t="shared" si="80"/>
        <v>Dec</v>
      </c>
      <c r="B1264" t="s">
        <v>63</v>
      </c>
      <c r="C1264" s="38">
        <v>42718</v>
      </c>
      <c r="D1264">
        <f t="shared" si="83"/>
        <v>6</v>
      </c>
      <c r="E1264">
        <v>135</v>
      </c>
      <c r="F1264">
        <v>81</v>
      </c>
      <c r="G1264">
        <v>118</v>
      </c>
      <c r="H1264">
        <v>74</v>
      </c>
      <c r="I1264">
        <f t="shared" si="82"/>
        <v>408</v>
      </c>
      <c r="J1264">
        <f t="shared" si="81"/>
        <v>11325</v>
      </c>
    </row>
    <row r="1265" spans="1:10" x14ac:dyDescent="0.3">
      <c r="A1265" s="80" t="str">
        <f t="shared" si="80"/>
        <v>Dec</v>
      </c>
      <c r="B1265" t="s">
        <v>63</v>
      </c>
      <c r="C1265" s="38">
        <v>42719</v>
      </c>
      <c r="D1265">
        <f t="shared" si="83"/>
        <v>6</v>
      </c>
      <c r="E1265">
        <v>43</v>
      </c>
      <c r="F1265">
        <v>125</v>
      </c>
      <c r="G1265">
        <v>85</v>
      </c>
      <c r="H1265">
        <v>122</v>
      </c>
      <c r="I1265">
        <f t="shared" si="82"/>
        <v>375</v>
      </c>
      <c r="J1265">
        <f t="shared" si="81"/>
        <v>11325</v>
      </c>
    </row>
    <row r="1266" spans="1:10" x14ac:dyDescent="0.3">
      <c r="A1266" s="80" t="str">
        <f t="shared" si="80"/>
        <v>Dec</v>
      </c>
      <c r="B1266" t="s">
        <v>63</v>
      </c>
      <c r="C1266" s="38">
        <v>42720</v>
      </c>
      <c r="D1266">
        <f t="shared" si="83"/>
        <v>6</v>
      </c>
      <c r="E1266">
        <v>104</v>
      </c>
      <c r="F1266">
        <v>53</v>
      </c>
      <c r="G1266">
        <v>101</v>
      </c>
      <c r="H1266">
        <v>106</v>
      </c>
      <c r="I1266">
        <f t="shared" si="82"/>
        <v>364</v>
      </c>
      <c r="J1266">
        <f t="shared" si="81"/>
        <v>11325</v>
      </c>
    </row>
    <row r="1267" spans="1:10" x14ac:dyDescent="0.3">
      <c r="A1267" s="80" t="str">
        <f t="shared" si="80"/>
        <v>Dec</v>
      </c>
      <c r="B1267" t="s">
        <v>63</v>
      </c>
      <c r="C1267" s="38">
        <v>42721</v>
      </c>
      <c r="D1267">
        <f t="shared" si="83"/>
        <v>6</v>
      </c>
      <c r="E1267">
        <v>53</v>
      </c>
      <c r="F1267">
        <v>66</v>
      </c>
      <c r="G1267">
        <v>138</v>
      </c>
      <c r="H1267">
        <v>93</v>
      </c>
      <c r="I1267">
        <f t="shared" si="82"/>
        <v>350</v>
      </c>
      <c r="J1267">
        <f t="shared" si="81"/>
        <v>11325</v>
      </c>
    </row>
    <row r="1268" spans="1:10" x14ac:dyDescent="0.3">
      <c r="A1268" s="80" t="str">
        <f t="shared" si="80"/>
        <v>Dec</v>
      </c>
      <c r="B1268" t="s">
        <v>63</v>
      </c>
      <c r="C1268" s="38">
        <v>42722</v>
      </c>
      <c r="D1268">
        <f t="shared" si="83"/>
        <v>6</v>
      </c>
      <c r="E1268">
        <v>120</v>
      </c>
      <c r="F1268">
        <v>128</v>
      </c>
      <c r="G1268">
        <v>56</v>
      </c>
      <c r="H1268">
        <v>43</v>
      </c>
      <c r="I1268">
        <f t="shared" si="82"/>
        <v>347</v>
      </c>
      <c r="J1268">
        <f t="shared" si="81"/>
        <v>11325</v>
      </c>
    </row>
    <row r="1269" spans="1:10" x14ac:dyDescent="0.3">
      <c r="A1269" s="80" t="str">
        <f t="shared" si="80"/>
        <v>Dec</v>
      </c>
      <c r="B1269" t="s">
        <v>63</v>
      </c>
      <c r="C1269" s="38">
        <v>42723</v>
      </c>
      <c r="D1269">
        <f t="shared" si="83"/>
        <v>6</v>
      </c>
      <c r="E1269">
        <v>134</v>
      </c>
      <c r="F1269">
        <v>53</v>
      </c>
      <c r="G1269">
        <v>115</v>
      </c>
      <c r="H1269">
        <v>75</v>
      </c>
      <c r="I1269">
        <f t="shared" si="82"/>
        <v>377</v>
      </c>
      <c r="J1269">
        <f t="shared" si="81"/>
        <v>11325</v>
      </c>
    </row>
    <row r="1270" spans="1:10" x14ac:dyDescent="0.3">
      <c r="A1270" s="80" t="str">
        <f t="shared" si="80"/>
        <v>Dec</v>
      </c>
      <c r="B1270" t="s">
        <v>63</v>
      </c>
      <c r="C1270" s="38">
        <v>42724</v>
      </c>
      <c r="D1270">
        <f t="shared" si="83"/>
        <v>6</v>
      </c>
      <c r="E1270">
        <v>88</v>
      </c>
      <c r="F1270">
        <v>89</v>
      </c>
      <c r="G1270">
        <v>147</v>
      </c>
      <c r="H1270">
        <v>59</v>
      </c>
      <c r="I1270">
        <f t="shared" si="82"/>
        <v>383</v>
      </c>
      <c r="J1270">
        <f t="shared" si="81"/>
        <v>11325</v>
      </c>
    </row>
    <row r="1271" spans="1:10" x14ac:dyDescent="0.3">
      <c r="A1271" s="80" t="str">
        <f t="shared" si="80"/>
        <v>Dec</v>
      </c>
      <c r="B1271" t="s">
        <v>63</v>
      </c>
      <c r="C1271" s="38">
        <v>42725</v>
      </c>
      <c r="D1271">
        <f t="shared" si="83"/>
        <v>6</v>
      </c>
      <c r="E1271">
        <v>101</v>
      </c>
      <c r="F1271">
        <v>113</v>
      </c>
      <c r="G1271">
        <v>92</v>
      </c>
      <c r="H1271">
        <v>46</v>
      </c>
      <c r="I1271">
        <f t="shared" si="82"/>
        <v>352</v>
      </c>
      <c r="J1271">
        <f t="shared" si="81"/>
        <v>11325</v>
      </c>
    </row>
    <row r="1272" spans="1:10" x14ac:dyDescent="0.3">
      <c r="A1272" s="80" t="str">
        <f t="shared" si="80"/>
        <v>Dec</v>
      </c>
      <c r="B1272" t="s">
        <v>63</v>
      </c>
      <c r="C1272" s="38">
        <v>42726</v>
      </c>
      <c r="D1272">
        <f t="shared" si="83"/>
        <v>6</v>
      </c>
      <c r="E1272">
        <v>87</v>
      </c>
      <c r="F1272">
        <v>64</v>
      </c>
      <c r="G1272">
        <v>46</v>
      </c>
      <c r="H1272">
        <v>139</v>
      </c>
      <c r="I1272">
        <f t="shared" si="82"/>
        <v>336</v>
      </c>
      <c r="J1272">
        <f t="shared" si="81"/>
        <v>11325</v>
      </c>
    </row>
    <row r="1273" spans="1:10" x14ac:dyDescent="0.3">
      <c r="A1273" s="80" t="str">
        <f t="shared" si="80"/>
        <v>Dec</v>
      </c>
      <c r="B1273" t="s">
        <v>63</v>
      </c>
      <c r="C1273" s="38">
        <v>42727</v>
      </c>
      <c r="D1273">
        <f t="shared" si="83"/>
        <v>6</v>
      </c>
      <c r="E1273">
        <v>94</v>
      </c>
      <c r="F1273">
        <v>138</v>
      </c>
      <c r="G1273">
        <v>104</v>
      </c>
      <c r="H1273">
        <v>98</v>
      </c>
      <c r="I1273">
        <f t="shared" si="82"/>
        <v>434</v>
      </c>
      <c r="J1273">
        <f t="shared" si="81"/>
        <v>11325</v>
      </c>
    </row>
    <row r="1274" spans="1:10" x14ac:dyDescent="0.3">
      <c r="A1274" s="80" t="str">
        <f t="shared" si="80"/>
        <v>Dec</v>
      </c>
      <c r="B1274" t="s">
        <v>63</v>
      </c>
      <c r="C1274" s="38">
        <v>42728</v>
      </c>
      <c r="D1274">
        <f t="shared" si="83"/>
        <v>6</v>
      </c>
      <c r="E1274">
        <v>148</v>
      </c>
      <c r="F1274">
        <v>44</v>
      </c>
      <c r="G1274">
        <v>62</v>
      </c>
      <c r="H1274">
        <v>137</v>
      </c>
      <c r="I1274">
        <f t="shared" si="82"/>
        <v>391</v>
      </c>
      <c r="J1274">
        <f t="shared" si="81"/>
        <v>11325</v>
      </c>
    </row>
    <row r="1275" spans="1:10" x14ac:dyDescent="0.3">
      <c r="A1275" s="80" t="str">
        <f t="shared" si="80"/>
        <v>Dec</v>
      </c>
      <c r="B1275" t="s">
        <v>63</v>
      </c>
      <c r="C1275" s="38">
        <v>42729</v>
      </c>
      <c r="D1275">
        <f t="shared" si="83"/>
        <v>6</v>
      </c>
      <c r="E1275">
        <v>72</v>
      </c>
      <c r="F1275">
        <v>47</v>
      </c>
      <c r="G1275">
        <v>56</v>
      </c>
      <c r="H1275">
        <v>68</v>
      </c>
      <c r="I1275">
        <f t="shared" si="82"/>
        <v>243</v>
      </c>
      <c r="J1275">
        <f t="shared" si="81"/>
        <v>11325</v>
      </c>
    </row>
    <row r="1276" spans="1:10" x14ac:dyDescent="0.3">
      <c r="A1276" s="80" t="str">
        <f t="shared" si="80"/>
        <v>Dec</v>
      </c>
      <c r="B1276" t="s">
        <v>63</v>
      </c>
      <c r="C1276" s="38">
        <v>42730</v>
      </c>
      <c r="D1276">
        <f t="shared" si="83"/>
        <v>6</v>
      </c>
      <c r="E1276">
        <v>75</v>
      </c>
      <c r="F1276">
        <v>45</v>
      </c>
      <c r="G1276">
        <v>117</v>
      </c>
      <c r="H1276">
        <v>81</v>
      </c>
      <c r="I1276">
        <f t="shared" si="82"/>
        <v>318</v>
      </c>
      <c r="J1276">
        <f t="shared" si="81"/>
        <v>11325</v>
      </c>
    </row>
    <row r="1277" spans="1:10" x14ac:dyDescent="0.3">
      <c r="A1277" s="80" t="str">
        <f t="shared" si="80"/>
        <v>Dec</v>
      </c>
      <c r="B1277" t="s">
        <v>63</v>
      </c>
      <c r="C1277" s="38">
        <v>42731</v>
      </c>
      <c r="D1277">
        <f t="shared" si="83"/>
        <v>6</v>
      </c>
      <c r="E1277">
        <v>122</v>
      </c>
      <c r="F1277">
        <v>81</v>
      </c>
      <c r="G1277">
        <v>118</v>
      </c>
      <c r="H1277">
        <v>42</v>
      </c>
      <c r="I1277">
        <f t="shared" si="82"/>
        <v>363</v>
      </c>
      <c r="J1277">
        <f t="shared" si="81"/>
        <v>11325</v>
      </c>
    </row>
    <row r="1278" spans="1:10" x14ac:dyDescent="0.3">
      <c r="A1278" s="80" t="str">
        <f t="shared" si="80"/>
        <v>Dec</v>
      </c>
      <c r="B1278" t="s">
        <v>63</v>
      </c>
      <c r="C1278" s="38">
        <v>42732</v>
      </c>
      <c r="D1278">
        <f t="shared" si="83"/>
        <v>6</v>
      </c>
      <c r="E1278">
        <v>60</v>
      </c>
      <c r="F1278">
        <v>141</v>
      </c>
      <c r="G1278">
        <v>119</v>
      </c>
      <c r="H1278">
        <v>127</v>
      </c>
      <c r="I1278">
        <f t="shared" si="82"/>
        <v>447</v>
      </c>
      <c r="J1278">
        <f t="shared" si="81"/>
        <v>11325</v>
      </c>
    </row>
    <row r="1279" spans="1:10" x14ac:dyDescent="0.3">
      <c r="A1279" s="80" t="str">
        <f t="shared" si="80"/>
        <v>Dec</v>
      </c>
      <c r="B1279" t="s">
        <v>63</v>
      </c>
      <c r="C1279" s="38">
        <v>42733</v>
      </c>
      <c r="D1279">
        <f t="shared" si="83"/>
        <v>6</v>
      </c>
      <c r="E1279">
        <v>104</v>
      </c>
      <c r="F1279">
        <v>111</v>
      </c>
      <c r="G1279">
        <v>90</v>
      </c>
      <c r="H1279">
        <v>142</v>
      </c>
      <c r="I1279">
        <f t="shared" si="82"/>
        <v>447</v>
      </c>
      <c r="J1279">
        <f t="shared" si="81"/>
        <v>11325</v>
      </c>
    </row>
    <row r="1280" spans="1:10" x14ac:dyDescent="0.3">
      <c r="A1280" s="80" t="str">
        <f t="shared" si="80"/>
        <v>Dec</v>
      </c>
      <c r="B1280" t="s">
        <v>63</v>
      </c>
      <c r="C1280" s="38">
        <v>42734</v>
      </c>
      <c r="D1280">
        <f t="shared" si="83"/>
        <v>6</v>
      </c>
      <c r="E1280">
        <v>114</v>
      </c>
      <c r="F1280">
        <v>148</v>
      </c>
      <c r="G1280">
        <v>92</v>
      </c>
      <c r="H1280">
        <v>42</v>
      </c>
      <c r="I1280">
        <f t="shared" si="82"/>
        <v>396</v>
      </c>
      <c r="J1280">
        <f t="shared" si="81"/>
        <v>11325</v>
      </c>
    </row>
    <row r="1281" spans="1:10" x14ac:dyDescent="0.3">
      <c r="A1281" s="80" t="str">
        <f t="shared" si="80"/>
        <v>Dec</v>
      </c>
      <c r="B1281" t="s">
        <v>63</v>
      </c>
      <c r="C1281" s="38">
        <v>42735</v>
      </c>
      <c r="D1281">
        <f t="shared" si="83"/>
        <v>6</v>
      </c>
      <c r="E1281">
        <v>44</v>
      </c>
      <c r="F1281">
        <v>45</v>
      </c>
      <c r="G1281">
        <v>113</v>
      </c>
      <c r="H1281">
        <v>75</v>
      </c>
      <c r="I1281">
        <f t="shared" si="82"/>
        <v>277</v>
      </c>
      <c r="J1281">
        <f t="shared" si="81"/>
        <v>11325</v>
      </c>
    </row>
    <row r="1282" spans="1:10" x14ac:dyDescent="0.3">
      <c r="A1282" s="80" t="str">
        <f t="shared" si="80"/>
        <v>Jan</v>
      </c>
      <c r="B1282" t="s">
        <v>63</v>
      </c>
      <c r="C1282" s="38">
        <v>42736</v>
      </c>
      <c r="D1282">
        <f t="shared" si="83"/>
        <v>7</v>
      </c>
      <c r="E1282">
        <v>80</v>
      </c>
      <c r="F1282">
        <v>42</v>
      </c>
      <c r="G1282">
        <v>132</v>
      </c>
      <c r="H1282">
        <v>48</v>
      </c>
      <c r="I1282">
        <f t="shared" si="82"/>
        <v>302</v>
      </c>
      <c r="J1282">
        <f t="shared" si="81"/>
        <v>11734</v>
      </c>
    </row>
    <row r="1283" spans="1:10" x14ac:dyDescent="0.3">
      <c r="A1283" s="80" t="str">
        <f t="shared" ref="A1283:A1346" si="84">TEXT(C1283,"mmm")</f>
        <v>Jan</v>
      </c>
      <c r="B1283" t="s">
        <v>63</v>
      </c>
      <c r="C1283" s="38">
        <v>42737</v>
      </c>
      <c r="D1283">
        <f t="shared" si="83"/>
        <v>7</v>
      </c>
      <c r="E1283">
        <v>137</v>
      </c>
      <c r="F1283">
        <v>116</v>
      </c>
      <c r="G1283">
        <v>87</v>
      </c>
      <c r="H1283">
        <v>110</v>
      </c>
      <c r="I1283">
        <f t="shared" si="82"/>
        <v>450</v>
      </c>
      <c r="J1283">
        <f t="shared" ref="J1283:J1346" si="85">SUMIFS($I$3:$I$1462,$B$3:$B$1462,B1283,$D$3:$D$1462,D1283)</f>
        <v>11734</v>
      </c>
    </row>
    <row r="1284" spans="1:10" x14ac:dyDescent="0.3">
      <c r="A1284" s="80" t="str">
        <f t="shared" si="84"/>
        <v>Jan</v>
      </c>
      <c r="B1284" t="s">
        <v>63</v>
      </c>
      <c r="C1284" s="38">
        <v>42738</v>
      </c>
      <c r="D1284">
        <f t="shared" si="83"/>
        <v>7</v>
      </c>
      <c r="E1284">
        <v>102</v>
      </c>
      <c r="F1284">
        <v>100</v>
      </c>
      <c r="G1284">
        <v>130</v>
      </c>
      <c r="H1284">
        <v>106</v>
      </c>
      <c r="I1284">
        <f t="shared" si="82"/>
        <v>438</v>
      </c>
      <c r="J1284">
        <f t="shared" si="85"/>
        <v>11734</v>
      </c>
    </row>
    <row r="1285" spans="1:10" x14ac:dyDescent="0.3">
      <c r="A1285" s="80" t="str">
        <f t="shared" si="84"/>
        <v>Jan</v>
      </c>
      <c r="B1285" t="s">
        <v>63</v>
      </c>
      <c r="C1285" s="38">
        <v>42739</v>
      </c>
      <c r="D1285">
        <f t="shared" si="83"/>
        <v>7</v>
      </c>
      <c r="E1285">
        <v>141</v>
      </c>
      <c r="F1285">
        <v>137</v>
      </c>
      <c r="G1285">
        <v>55</v>
      </c>
      <c r="H1285">
        <v>79</v>
      </c>
      <c r="I1285">
        <f t="shared" si="82"/>
        <v>412</v>
      </c>
      <c r="J1285">
        <f t="shared" si="85"/>
        <v>11734</v>
      </c>
    </row>
    <row r="1286" spans="1:10" x14ac:dyDescent="0.3">
      <c r="A1286" s="80" t="str">
        <f t="shared" si="84"/>
        <v>Jan</v>
      </c>
      <c r="B1286" t="s">
        <v>63</v>
      </c>
      <c r="C1286" s="38">
        <v>42740</v>
      </c>
      <c r="D1286">
        <f t="shared" si="83"/>
        <v>7</v>
      </c>
      <c r="E1286">
        <v>132</v>
      </c>
      <c r="F1286">
        <v>74</v>
      </c>
      <c r="G1286">
        <v>77</v>
      </c>
      <c r="H1286">
        <v>142</v>
      </c>
      <c r="I1286">
        <f t="shared" si="82"/>
        <v>425</v>
      </c>
      <c r="J1286">
        <f t="shared" si="85"/>
        <v>11734</v>
      </c>
    </row>
    <row r="1287" spans="1:10" x14ac:dyDescent="0.3">
      <c r="A1287" s="80" t="str">
        <f t="shared" si="84"/>
        <v>Jan</v>
      </c>
      <c r="B1287" t="s">
        <v>63</v>
      </c>
      <c r="C1287" s="38">
        <v>42741</v>
      </c>
      <c r="D1287">
        <f t="shared" si="83"/>
        <v>7</v>
      </c>
      <c r="E1287">
        <v>142</v>
      </c>
      <c r="F1287">
        <v>118</v>
      </c>
      <c r="G1287">
        <v>62</v>
      </c>
      <c r="H1287">
        <v>112</v>
      </c>
      <c r="I1287">
        <f t="shared" si="82"/>
        <v>434</v>
      </c>
      <c r="J1287">
        <f t="shared" si="85"/>
        <v>11734</v>
      </c>
    </row>
    <row r="1288" spans="1:10" x14ac:dyDescent="0.3">
      <c r="A1288" s="80" t="str">
        <f t="shared" si="84"/>
        <v>Jan</v>
      </c>
      <c r="B1288" t="s">
        <v>63</v>
      </c>
      <c r="C1288" s="38">
        <v>42742</v>
      </c>
      <c r="D1288">
        <f t="shared" si="83"/>
        <v>7</v>
      </c>
      <c r="E1288">
        <v>81</v>
      </c>
      <c r="F1288">
        <v>61</v>
      </c>
      <c r="G1288">
        <v>71</v>
      </c>
      <c r="H1288">
        <v>98</v>
      </c>
      <c r="I1288">
        <f t="shared" si="82"/>
        <v>311</v>
      </c>
      <c r="J1288">
        <f t="shared" si="85"/>
        <v>11734</v>
      </c>
    </row>
    <row r="1289" spans="1:10" x14ac:dyDescent="0.3">
      <c r="A1289" s="80" t="str">
        <f t="shared" si="84"/>
        <v>Jan</v>
      </c>
      <c r="B1289" t="s">
        <v>63</v>
      </c>
      <c r="C1289" s="38">
        <v>42743</v>
      </c>
      <c r="D1289">
        <f t="shared" si="83"/>
        <v>7</v>
      </c>
      <c r="E1289">
        <v>79</v>
      </c>
      <c r="F1289">
        <v>103</v>
      </c>
      <c r="G1289">
        <v>146</v>
      </c>
      <c r="H1289">
        <v>42</v>
      </c>
      <c r="I1289">
        <f t="shared" si="82"/>
        <v>370</v>
      </c>
      <c r="J1289">
        <f t="shared" si="85"/>
        <v>11734</v>
      </c>
    </row>
    <row r="1290" spans="1:10" x14ac:dyDescent="0.3">
      <c r="A1290" s="80" t="str">
        <f t="shared" si="84"/>
        <v>Jan</v>
      </c>
      <c r="B1290" t="s">
        <v>63</v>
      </c>
      <c r="C1290" s="38">
        <v>42744</v>
      </c>
      <c r="D1290">
        <f t="shared" si="83"/>
        <v>7</v>
      </c>
      <c r="E1290">
        <v>83</v>
      </c>
      <c r="F1290">
        <v>148</v>
      </c>
      <c r="G1290">
        <v>63</v>
      </c>
      <c r="H1290">
        <v>50</v>
      </c>
      <c r="I1290">
        <f t="shared" si="82"/>
        <v>344</v>
      </c>
      <c r="J1290">
        <f t="shared" si="85"/>
        <v>11734</v>
      </c>
    </row>
    <row r="1291" spans="1:10" x14ac:dyDescent="0.3">
      <c r="A1291" s="80" t="str">
        <f t="shared" si="84"/>
        <v>Jan</v>
      </c>
      <c r="B1291" t="s">
        <v>63</v>
      </c>
      <c r="C1291" s="38">
        <v>42745</v>
      </c>
      <c r="D1291">
        <f t="shared" si="83"/>
        <v>7</v>
      </c>
      <c r="E1291">
        <v>148</v>
      </c>
      <c r="F1291">
        <v>122</v>
      </c>
      <c r="G1291">
        <v>63</v>
      </c>
      <c r="H1291">
        <v>144</v>
      </c>
      <c r="I1291">
        <f t="shared" si="82"/>
        <v>477</v>
      </c>
      <c r="J1291">
        <f t="shared" si="85"/>
        <v>11734</v>
      </c>
    </row>
    <row r="1292" spans="1:10" x14ac:dyDescent="0.3">
      <c r="A1292" s="80" t="str">
        <f t="shared" si="84"/>
        <v>Jan</v>
      </c>
      <c r="B1292" t="s">
        <v>63</v>
      </c>
      <c r="C1292" s="38">
        <v>42746</v>
      </c>
      <c r="D1292">
        <f t="shared" si="83"/>
        <v>7</v>
      </c>
      <c r="E1292">
        <v>114</v>
      </c>
      <c r="F1292">
        <v>40</v>
      </c>
      <c r="G1292">
        <v>50</v>
      </c>
      <c r="H1292">
        <v>49</v>
      </c>
      <c r="I1292">
        <f t="shared" si="82"/>
        <v>253</v>
      </c>
      <c r="J1292">
        <f t="shared" si="85"/>
        <v>11734</v>
      </c>
    </row>
    <row r="1293" spans="1:10" x14ac:dyDescent="0.3">
      <c r="A1293" s="80" t="str">
        <f t="shared" si="84"/>
        <v>Jan</v>
      </c>
      <c r="B1293" t="s">
        <v>63</v>
      </c>
      <c r="C1293" s="38">
        <v>42747</v>
      </c>
      <c r="D1293">
        <f t="shared" si="83"/>
        <v>7</v>
      </c>
      <c r="E1293">
        <v>60</v>
      </c>
      <c r="F1293">
        <v>80</v>
      </c>
      <c r="G1293">
        <v>63</v>
      </c>
      <c r="H1293">
        <v>91</v>
      </c>
      <c r="I1293">
        <f t="shared" si="82"/>
        <v>294</v>
      </c>
      <c r="J1293">
        <f t="shared" si="85"/>
        <v>11734</v>
      </c>
    </row>
    <row r="1294" spans="1:10" x14ac:dyDescent="0.3">
      <c r="A1294" s="80" t="str">
        <f t="shared" si="84"/>
        <v>Jan</v>
      </c>
      <c r="B1294" t="s">
        <v>63</v>
      </c>
      <c r="C1294" s="38">
        <v>42748</v>
      </c>
      <c r="D1294">
        <f t="shared" si="83"/>
        <v>7</v>
      </c>
      <c r="E1294">
        <v>133</v>
      </c>
      <c r="F1294">
        <v>131</v>
      </c>
      <c r="G1294">
        <v>56</v>
      </c>
      <c r="H1294">
        <v>90</v>
      </c>
      <c r="I1294">
        <f t="shared" si="82"/>
        <v>410</v>
      </c>
      <c r="J1294">
        <f t="shared" si="85"/>
        <v>11734</v>
      </c>
    </row>
    <row r="1295" spans="1:10" x14ac:dyDescent="0.3">
      <c r="A1295" s="80" t="str">
        <f t="shared" si="84"/>
        <v>Jan</v>
      </c>
      <c r="B1295" t="s">
        <v>63</v>
      </c>
      <c r="C1295" s="38">
        <v>42749</v>
      </c>
      <c r="D1295">
        <f t="shared" si="83"/>
        <v>7</v>
      </c>
      <c r="E1295">
        <v>86</v>
      </c>
      <c r="F1295">
        <v>42</v>
      </c>
      <c r="G1295">
        <v>46</v>
      </c>
      <c r="H1295">
        <v>126</v>
      </c>
      <c r="I1295">
        <f t="shared" si="82"/>
        <v>300</v>
      </c>
      <c r="J1295">
        <f t="shared" si="85"/>
        <v>11734</v>
      </c>
    </row>
    <row r="1296" spans="1:10" x14ac:dyDescent="0.3">
      <c r="A1296" s="80" t="str">
        <f t="shared" si="84"/>
        <v>Jan</v>
      </c>
      <c r="B1296" t="s">
        <v>63</v>
      </c>
      <c r="C1296" s="38">
        <v>42750</v>
      </c>
      <c r="D1296">
        <f t="shared" si="83"/>
        <v>7</v>
      </c>
      <c r="E1296">
        <v>130</v>
      </c>
      <c r="F1296">
        <v>121</v>
      </c>
      <c r="G1296">
        <v>134</v>
      </c>
      <c r="H1296">
        <v>121</v>
      </c>
      <c r="I1296">
        <f t="shared" si="82"/>
        <v>506</v>
      </c>
      <c r="J1296">
        <f t="shared" si="85"/>
        <v>11734</v>
      </c>
    </row>
    <row r="1297" spans="1:10" x14ac:dyDescent="0.3">
      <c r="A1297" s="80" t="str">
        <f t="shared" si="84"/>
        <v>Jan</v>
      </c>
      <c r="B1297" t="s">
        <v>63</v>
      </c>
      <c r="C1297" s="38">
        <v>42751</v>
      </c>
      <c r="D1297">
        <f t="shared" si="83"/>
        <v>7</v>
      </c>
      <c r="E1297">
        <v>71</v>
      </c>
      <c r="F1297">
        <v>74</v>
      </c>
      <c r="G1297">
        <v>148</v>
      </c>
      <c r="H1297">
        <v>73</v>
      </c>
      <c r="I1297">
        <f t="shared" si="82"/>
        <v>366</v>
      </c>
      <c r="J1297">
        <f t="shared" si="85"/>
        <v>11734</v>
      </c>
    </row>
    <row r="1298" spans="1:10" x14ac:dyDescent="0.3">
      <c r="A1298" s="80" t="str">
        <f t="shared" si="84"/>
        <v>Jan</v>
      </c>
      <c r="B1298" t="s">
        <v>63</v>
      </c>
      <c r="C1298" s="38">
        <v>42752</v>
      </c>
      <c r="D1298">
        <f t="shared" si="83"/>
        <v>7</v>
      </c>
      <c r="E1298">
        <v>47</v>
      </c>
      <c r="F1298">
        <v>112</v>
      </c>
      <c r="G1298">
        <v>102</v>
      </c>
      <c r="H1298">
        <v>116</v>
      </c>
      <c r="I1298">
        <f t="shared" si="82"/>
        <v>377</v>
      </c>
      <c r="J1298">
        <f t="shared" si="85"/>
        <v>11734</v>
      </c>
    </row>
    <row r="1299" spans="1:10" x14ac:dyDescent="0.3">
      <c r="A1299" s="80" t="str">
        <f t="shared" si="84"/>
        <v>Jan</v>
      </c>
      <c r="B1299" t="s">
        <v>63</v>
      </c>
      <c r="C1299" s="38">
        <v>42753</v>
      </c>
      <c r="D1299">
        <f t="shared" si="83"/>
        <v>7</v>
      </c>
      <c r="E1299">
        <v>129</v>
      </c>
      <c r="F1299">
        <v>86</v>
      </c>
      <c r="G1299">
        <v>81</v>
      </c>
      <c r="H1299">
        <v>57</v>
      </c>
      <c r="I1299">
        <f t="shared" si="82"/>
        <v>353</v>
      </c>
      <c r="J1299">
        <f t="shared" si="85"/>
        <v>11734</v>
      </c>
    </row>
    <row r="1300" spans="1:10" x14ac:dyDescent="0.3">
      <c r="A1300" s="80" t="str">
        <f t="shared" si="84"/>
        <v>Jan</v>
      </c>
      <c r="B1300" t="s">
        <v>63</v>
      </c>
      <c r="C1300" s="38">
        <v>42754</v>
      </c>
      <c r="D1300">
        <f t="shared" si="83"/>
        <v>7</v>
      </c>
      <c r="E1300">
        <v>128</v>
      </c>
      <c r="F1300">
        <v>66</v>
      </c>
      <c r="G1300">
        <v>96</v>
      </c>
      <c r="H1300">
        <v>116</v>
      </c>
      <c r="I1300">
        <f t="shared" si="82"/>
        <v>406</v>
      </c>
      <c r="J1300">
        <f t="shared" si="85"/>
        <v>11734</v>
      </c>
    </row>
    <row r="1301" spans="1:10" x14ac:dyDescent="0.3">
      <c r="A1301" s="80" t="str">
        <f t="shared" si="84"/>
        <v>Jan</v>
      </c>
      <c r="B1301" t="s">
        <v>63</v>
      </c>
      <c r="C1301" s="38">
        <v>42755</v>
      </c>
      <c r="D1301">
        <f t="shared" si="83"/>
        <v>7</v>
      </c>
      <c r="E1301">
        <v>111</v>
      </c>
      <c r="F1301">
        <v>90</v>
      </c>
      <c r="G1301">
        <v>137</v>
      </c>
      <c r="H1301">
        <v>91</v>
      </c>
      <c r="I1301">
        <f t="shared" si="82"/>
        <v>429</v>
      </c>
      <c r="J1301">
        <f t="shared" si="85"/>
        <v>11734</v>
      </c>
    </row>
    <row r="1302" spans="1:10" x14ac:dyDescent="0.3">
      <c r="A1302" s="80" t="str">
        <f t="shared" si="84"/>
        <v>Jan</v>
      </c>
      <c r="B1302" t="s">
        <v>63</v>
      </c>
      <c r="C1302" s="38">
        <v>42756</v>
      </c>
      <c r="D1302">
        <f t="shared" si="83"/>
        <v>7</v>
      </c>
      <c r="E1302">
        <v>118</v>
      </c>
      <c r="F1302">
        <v>64</v>
      </c>
      <c r="G1302">
        <v>97</v>
      </c>
      <c r="H1302">
        <v>42</v>
      </c>
      <c r="I1302">
        <f t="shared" ref="I1302:I1365" si="86">SUM(E1302:H1302)</f>
        <v>321</v>
      </c>
      <c r="J1302">
        <f t="shared" si="85"/>
        <v>11734</v>
      </c>
    </row>
    <row r="1303" spans="1:10" x14ac:dyDescent="0.3">
      <c r="A1303" s="80" t="str">
        <f t="shared" si="84"/>
        <v>Jan</v>
      </c>
      <c r="B1303" t="s">
        <v>63</v>
      </c>
      <c r="C1303" s="38">
        <v>42757</v>
      </c>
      <c r="D1303">
        <f t="shared" si="83"/>
        <v>7</v>
      </c>
      <c r="E1303">
        <v>99</v>
      </c>
      <c r="F1303">
        <v>53</v>
      </c>
      <c r="G1303">
        <v>138</v>
      </c>
      <c r="H1303">
        <v>89</v>
      </c>
      <c r="I1303">
        <f t="shared" si="86"/>
        <v>379</v>
      </c>
      <c r="J1303">
        <f t="shared" si="85"/>
        <v>11734</v>
      </c>
    </row>
    <row r="1304" spans="1:10" x14ac:dyDescent="0.3">
      <c r="A1304" s="80" t="str">
        <f t="shared" si="84"/>
        <v>Jan</v>
      </c>
      <c r="B1304" t="s">
        <v>63</v>
      </c>
      <c r="C1304" s="38">
        <v>42758</v>
      </c>
      <c r="D1304">
        <f t="shared" si="83"/>
        <v>7</v>
      </c>
      <c r="E1304">
        <v>132</v>
      </c>
      <c r="F1304">
        <v>130</v>
      </c>
      <c r="G1304">
        <v>57</v>
      </c>
      <c r="H1304">
        <v>97</v>
      </c>
      <c r="I1304">
        <f t="shared" si="86"/>
        <v>416</v>
      </c>
      <c r="J1304">
        <f t="shared" si="85"/>
        <v>11734</v>
      </c>
    </row>
    <row r="1305" spans="1:10" x14ac:dyDescent="0.3">
      <c r="A1305" s="80" t="str">
        <f t="shared" si="84"/>
        <v>Jan</v>
      </c>
      <c r="B1305" t="s">
        <v>63</v>
      </c>
      <c r="C1305" s="38">
        <v>42759</v>
      </c>
      <c r="D1305">
        <f t="shared" si="83"/>
        <v>7</v>
      </c>
      <c r="E1305">
        <v>135</v>
      </c>
      <c r="F1305">
        <v>86</v>
      </c>
      <c r="G1305">
        <v>74</v>
      </c>
      <c r="H1305">
        <v>101</v>
      </c>
      <c r="I1305">
        <f t="shared" si="86"/>
        <v>396</v>
      </c>
      <c r="J1305">
        <f t="shared" si="85"/>
        <v>11734</v>
      </c>
    </row>
    <row r="1306" spans="1:10" x14ac:dyDescent="0.3">
      <c r="A1306" s="80" t="str">
        <f t="shared" si="84"/>
        <v>Jan</v>
      </c>
      <c r="B1306" t="s">
        <v>63</v>
      </c>
      <c r="C1306" s="38">
        <v>42760</v>
      </c>
      <c r="D1306">
        <f t="shared" si="83"/>
        <v>7</v>
      </c>
      <c r="E1306">
        <v>128</v>
      </c>
      <c r="F1306">
        <v>82</v>
      </c>
      <c r="G1306">
        <v>113</v>
      </c>
      <c r="H1306">
        <v>107</v>
      </c>
      <c r="I1306">
        <f t="shared" si="86"/>
        <v>430</v>
      </c>
      <c r="J1306">
        <f t="shared" si="85"/>
        <v>11734</v>
      </c>
    </row>
    <row r="1307" spans="1:10" x14ac:dyDescent="0.3">
      <c r="A1307" s="80" t="str">
        <f t="shared" si="84"/>
        <v>Jan</v>
      </c>
      <c r="B1307" t="s">
        <v>63</v>
      </c>
      <c r="C1307" s="38">
        <v>42761</v>
      </c>
      <c r="D1307">
        <f t="shared" si="83"/>
        <v>7</v>
      </c>
      <c r="E1307">
        <v>129</v>
      </c>
      <c r="F1307">
        <v>117</v>
      </c>
      <c r="G1307">
        <v>73</v>
      </c>
      <c r="H1307">
        <v>119</v>
      </c>
      <c r="I1307">
        <f t="shared" si="86"/>
        <v>438</v>
      </c>
      <c r="J1307">
        <f t="shared" si="85"/>
        <v>11734</v>
      </c>
    </row>
    <row r="1308" spans="1:10" x14ac:dyDescent="0.3">
      <c r="A1308" s="80" t="str">
        <f t="shared" si="84"/>
        <v>Jan</v>
      </c>
      <c r="B1308" t="s">
        <v>63</v>
      </c>
      <c r="C1308" s="38">
        <v>42762</v>
      </c>
      <c r="D1308">
        <f t="shared" si="83"/>
        <v>7</v>
      </c>
      <c r="E1308">
        <v>57</v>
      </c>
      <c r="F1308">
        <v>43</v>
      </c>
      <c r="G1308">
        <v>93</v>
      </c>
      <c r="H1308">
        <v>45</v>
      </c>
      <c r="I1308">
        <f t="shared" si="86"/>
        <v>238</v>
      </c>
      <c r="J1308">
        <f t="shared" si="85"/>
        <v>11734</v>
      </c>
    </row>
    <row r="1309" spans="1:10" x14ac:dyDescent="0.3">
      <c r="A1309" s="80" t="str">
        <f t="shared" si="84"/>
        <v>Jan</v>
      </c>
      <c r="B1309" t="s">
        <v>63</v>
      </c>
      <c r="C1309" s="38">
        <v>42763</v>
      </c>
      <c r="D1309">
        <f t="shared" si="83"/>
        <v>7</v>
      </c>
      <c r="E1309">
        <v>63</v>
      </c>
      <c r="F1309">
        <v>146</v>
      </c>
      <c r="G1309">
        <v>86</v>
      </c>
      <c r="H1309">
        <v>84</v>
      </c>
      <c r="I1309">
        <f t="shared" si="86"/>
        <v>379</v>
      </c>
      <c r="J1309">
        <f t="shared" si="85"/>
        <v>11734</v>
      </c>
    </row>
    <row r="1310" spans="1:10" x14ac:dyDescent="0.3">
      <c r="A1310" s="80" t="str">
        <f t="shared" si="84"/>
        <v>Jan</v>
      </c>
      <c r="B1310" t="s">
        <v>63</v>
      </c>
      <c r="C1310" s="38">
        <v>42764</v>
      </c>
      <c r="D1310">
        <f t="shared" si="83"/>
        <v>7</v>
      </c>
      <c r="E1310">
        <v>147</v>
      </c>
      <c r="F1310">
        <v>61</v>
      </c>
      <c r="G1310">
        <v>63</v>
      </c>
      <c r="H1310">
        <v>119</v>
      </c>
      <c r="I1310">
        <f t="shared" si="86"/>
        <v>390</v>
      </c>
      <c r="J1310">
        <f t="shared" si="85"/>
        <v>11734</v>
      </c>
    </row>
    <row r="1311" spans="1:10" x14ac:dyDescent="0.3">
      <c r="A1311" s="80" t="str">
        <f t="shared" si="84"/>
        <v>Jan</v>
      </c>
      <c r="B1311" t="s">
        <v>63</v>
      </c>
      <c r="C1311" s="38">
        <v>42765</v>
      </c>
      <c r="D1311">
        <f t="shared" si="83"/>
        <v>7</v>
      </c>
      <c r="E1311">
        <v>83</v>
      </c>
      <c r="F1311">
        <v>133</v>
      </c>
      <c r="G1311">
        <v>58</v>
      </c>
      <c r="H1311">
        <v>97</v>
      </c>
      <c r="I1311">
        <f t="shared" si="86"/>
        <v>371</v>
      </c>
      <c r="J1311">
        <f t="shared" si="85"/>
        <v>11734</v>
      </c>
    </row>
    <row r="1312" spans="1:10" x14ac:dyDescent="0.3">
      <c r="A1312" s="80" t="str">
        <f t="shared" si="84"/>
        <v>Jan</v>
      </c>
      <c r="B1312" t="s">
        <v>63</v>
      </c>
      <c r="C1312" s="38">
        <v>42766</v>
      </c>
      <c r="D1312">
        <f t="shared" si="83"/>
        <v>7</v>
      </c>
      <c r="E1312">
        <v>111</v>
      </c>
      <c r="F1312">
        <v>56</v>
      </c>
      <c r="G1312">
        <v>82</v>
      </c>
      <c r="H1312">
        <v>70</v>
      </c>
      <c r="I1312">
        <f t="shared" si="86"/>
        <v>319</v>
      </c>
      <c r="J1312">
        <f t="shared" si="85"/>
        <v>11734</v>
      </c>
    </row>
    <row r="1313" spans="1:10" x14ac:dyDescent="0.3">
      <c r="A1313" s="80" t="str">
        <f t="shared" si="84"/>
        <v>Feb</v>
      </c>
      <c r="B1313" t="s">
        <v>63</v>
      </c>
      <c r="C1313" s="38">
        <v>42767</v>
      </c>
      <c r="D1313">
        <f t="shared" si="83"/>
        <v>8</v>
      </c>
      <c r="E1313">
        <v>75</v>
      </c>
      <c r="F1313">
        <v>81</v>
      </c>
      <c r="G1313">
        <v>87</v>
      </c>
      <c r="H1313">
        <v>46</v>
      </c>
      <c r="I1313">
        <f t="shared" si="86"/>
        <v>289</v>
      </c>
      <c r="J1313">
        <f t="shared" si="85"/>
        <v>10582</v>
      </c>
    </row>
    <row r="1314" spans="1:10" x14ac:dyDescent="0.3">
      <c r="A1314" s="80" t="str">
        <f t="shared" si="84"/>
        <v>Feb</v>
      </c>
      <c r="B1314" t="s">
        <v>63</v>
      </c>
      <c r="C1314" s="38">
        <v>42768</v>
      </c>
      <c r="D1314">
        <f t="shared" si="83"/>
        <v>8</v>
      </c>
      <c r="E1314">
        <v>41</v>
      </c>
      <c r="F1314">
        <v>117</v>
      </c>
      <c r="G1314">
        <v>135</v>
      </c>
      <c r="H1314">
        <v>100</v>
      </c>
      <c r="I1314">
        <f t="shared" si="86"/>
        <v>393</v>
      </c>
      <c r="J1314">
        <f t="shared" si="85"/>
        <v>10582</v>
      </c>
    </row>
    <row r="1315" spans="1:10" x14ac:dyDescent="0.3">
      <c r="A1315" s="80" t="str">
        <f t="shared" si="84"/>
        <v>Feb</v>
      </c>
      <c r="B1315" t="s">
        <v>63</v>
      </c>
      <c r="C1315" s="38">
        <v>42769</v>
      </c>
      <c r="D1315">
        <f t="shared" si="83"/>
        <v>8</v>
      </c>
      <c r="E1315">
        <v>66</v>
      </c>
      <c r="F1315">
        <v>88</v>
      </c>
      <c r="G1315">
        <v>141</v>
      </c>
      <c r="H1315">
        <v>104</v>
      </c>
      <c r="I1315">
        <f t="shared" si="86"/>
        <v>399</v>
      </c>
      <c r="J1315">
        <f t="shared" si="85"/>
        <v>10582</v>
      </c>
    </row>
    <row r="1316" spans="1:10" x14ac:dyDescent="0.3">
      <c r="A1316" s="80" t="str">
        <f t="shared" si="84"/>
        <v>Feb</v>
      </c>
      <c r="B1316" t="s">
        <v>63</v>
      </c>
      <c r="C1316" s="38">
        <v>42770</v>
      </c>
      <c r="D1316">
        <f t="shared" si="83"/>
        <v>8</v>
      </c>
      <c r="E1316">
        <v>145</v>
      </c>
      <c r="F1316">
        <v>92</v>
      </c>
      <c r="G1316">
        <v>44</v>
      </c>
      <c r="H1316">
        <v>141</v>
      </c>
      <c r="I1316">
        <f t="shared" si="86"/>
        <v>422</v>
      </c>
      <c r="J1316">
        <f t="shared" si="85"/>
        <v>10582</v>
      </c>
    </row>
    <row r="1317" spans="1:10" x14ac:dyDescent="0.3">
      <c r="A1317" s="80" t="str">
        <f t="shared" si="84"/>
        <v>Feb</v>
      </c>
      <c r="B1317" t="s">
        <v>63</v>
      </c>
      <c r="C1317" s="38">
        <v>42771</v>
      </c>
      <c r="D1317">
        <f t="shared" si="83"/>
        <v>8</v>
      </c>
      <c r="E1317">
        <v>143</v>
      </c>
      <c r="F1317">
        <v>99</v>
      </c>
      <c r="G1317">
        <v>48</v>
      </c>
      <c r="H1317">
        <v>54</v>
      </c>
      <c r="I1317">
        <f t="shared" si="86"/>
        <v>344</v>
      </c>
      <c r="J1317">
        <f t="shared" si="85"/>
        <v>10582</v>
      </c>
    </row>
    <row r="1318" spans="1:10" x14ac:dyDescent="0.3">
      <c r="A1318" s="80" t="str">
        <f t="shared" si="84"/>
        <v>Feb</v>
      </c>
      <c r="B1318" t="s">
        <v>63</v>
      </c>
      <c r="C1318" s="38">
        <v>42772</v>
      </c>
      <c r="D1318">
        <f t="shared" si="83"/>
        <v>8</v>
      </c>
      <c r="E1318">
        <v>78</v>
      </c>
      <c r="F1318">
        <v>40</v>
      </c>
      <c r="G1318">
        <v>112</v>
      </c>
      <c r="H1318">
        <v>91</v>
      </c>
      <c r="I1318">
        <f t="shared" si="86"/>
        <v>321</v>
      </c>
      <c r="J1318">
        <f t="shared" si="85"/>
        <v>10582</v>
      </c>
    </row>
    <row r="1319" spans="1:10" x14ac:dyDescent="0.3">
      <c r="A1319" s="80" t="str">
        <f t="shared" si="84"/>
        <v>Feb</v>
      </c>
      <c r="B1319" t="s">
        <v>63</v>
      </c>
      <c r="C1319" s="38">
        <v>42773</v>
      </c>
      <c r="D1319">
        <f t="shared" si="83"/>
        <v>8</v>
      </c>
      <c r="E1319">
        <v>75</v>
      </c>
      <c r="F1319">
        <v>145</v>
      </c>
      <c r="G1319">
        <v>145</v>
      </c>
      <c r="H1319">
        <v>105</v>
      </c>
      <c r="I1319">
        <f t="shared" si="86"/>
        <v>470</v>
      </c>
      <c r="J1319">
        <f t="shared" si="85"/>
        <v>10582</v>
      </c>
    </row>
    <row r="1320" spans="1:10" x14ac:dyDescent="0.3">
      <c r="A1320" s="80" t="str">
        <f t="shared" si="84"/>
        <v>Feb</v>
      </c>
      <c r="B1320" t="s">
        <v>63</v>
      </c>
      <c r="C1320" s="38">
        <v>42774</v>
      </c>
      <c r="D1320">
        <f t="shared" ref="D1320:D1383" si="87">CHOOSE(MONTH(C1320),7,8,9,10,11,12,1,2,3,4,5,6)</f>
        <v>8</v>
      </c>
      <c r="E1320">
        <v>77</v>
      </c>
      <c r="F1320">
        <v>137</v>
      </c>
      <c r="G1320">
        <v>146</v>
      </c>
      <c r="H1320">
        <v>110</v>
      </c>
      <c r="I1320">
        <f t="shared" si="86"/>
        <v>470</v>
      </c>
      <c r="J1320">
        <f t="shared" si="85"/>
        <v>10582</v>
      </c>
    </row>
    <row r="1321" spans="1:10" x14ac:dyDescent="0.3">
      <c r="A1321" s="80" t="str">
        <f t="shared" si="84"/>
        <v>Feb</v>
      </c>
      <c r="B1321" t="s">
        <v>63</v>
      </c>
      <c r="C1321" s="38">
        <v>42775</v>
      </c>
      <c r="D1321">
        <f t="shared" si="87"/>
        <v>8</v>
      </c>
      <c r="E1321">
        <v>130</v>
      </c>
      <c r="F1321">
        <v>43</v>
      </c>
      <c r="G1321">
        <v>88</v>
      </c>
      <c r="H1321">
        <v>128</v>
      </c>
      <c r="I1321">
        <f t="shared" si="86"/>
        <v>389</v>
      </c>
      <c r="J1321">
        <f t="shared" si="85"/>
        <v>10582</v>
      </c>
    </row>
    <row r="1322" spans="1:10" x14ac:dyDescent="0.3">
      <c r="A1322" s="80" t="str">
        <f t="shared" si="84"/>
        <v>Feb</v>
      </c>
      <c r="B1322" t="s">
        <v>63</v>
      </c>
      <c r="C1322" s="38">
        <v>42776</v>
      </c>
      <c r="D1322">
        <f t="shared" si="87"/>
        <v>8</v>
      </c>
      <c r="E1322">
        <v>42</v>
      </c>
      <c r="F1322">
        <v>93</v>
      </c>
      <c r="G1322">
        <v>46</v>
      </c>
      <c r="H1322">
        <v>129</v>
      </c>
      <c r="I1322">
        <f t="shared" si="86"/>
        <v>310</v>
      </c>
      <c r="J1322">
        <f t="shared" si="85"/>
        <v>10582</v>
      </c>
    </row>
    <row r="1323" spans="1:10" x14ac:dyDescent="0.3">
      <c r="A1323" s="80" t="str">
        <f t="shared" si="84"/>
        <v>Feb</v>
      </c>
      <c r="B1323" t="s">
        <v>63</v>
      </c>
      <c r="C1323" s="38">
        <v>42777</v>
      </c>
      <c r="D1323">
        <f t="shared" si="87"/>
        <v>8</v>
      </c>
      <c r="E1323">
        <v>80</v>
      </c>
      <c r="F1323">
        <v>101</v>
      </c>
      <c r="G1323">
        <v>120</v>
      </c>
      <c r="H1323">
        <v>134</v>
      </c>
      <c r="I1323">
        <f t="shared" si="86"/>
        <v>435</v>
      </c>
      <c r="J1323">
        <f t="shared" si="85"/>
        <v>10582</v>
      </c>
    </row>
    <row r="1324" spans="1:10" x14ac:dyDescent="0.3">
      <c r="A1324" s="80" t="str">
        <f t="shared" si="84"/>
        <v>Feb</v>
      </c>
      <c r="B1324" t="s">
        <v>63</v>
      </c>
      <c r="C1324" s="38">
        <v>42778</v>
      </c>
      <c r="D1324">
        <f t="shared" si="87"/>
        <v>8</v>
      </c>
      <c r="E1324">
        <v>143</v>
      </c>
      <c r="F1324">
        <v>49</v>
      </c>
      <c r="G1324">
        <v>144</v>
      </c>
      <c r="H1324">
        <v>40</v>
      </c>
      <c r="I1324">
        <f t="shared" si="86"/>
        <v>376</v>
      </c>
      <c r="J1324">
        <f t="shared" si="85"/>
        <v>10582</v>
      </c>
    </row>
    <row r="1325" spans="1:10" x14ac:dyDescent="0.3">
      <c r="A1325" s="80" t="str">
        <f t="shared" si="84"/>
        <v>Feb</v>
      </c>
      <c r="B1325" t="s">
        <v>63</v>
      </c>
      <c r="C1325" s="38">
        <v>42779</v>
      </c>
      <c r="D1325">
        <f t="shared" si="87"/>
        <v>8</v>
      </c>
      <c r="E1325">
        <v>110</v>
      </c>
      <c r="F1325">
        <v>64</v>
      </c>
      <c r="G1325">
        <v>113</v>
      </c>
      <c r="H1325">
        <v>97</v>
      </c>
      <c r="I1325">
        <f t="shared" si="86"/>
        <v>384</v>
      </c>
      <c r="J1325">
        <f t="shared" si="85"/>
        <v>10582</v>
      </c>
    </row>
    <row r="1326" spans="1:10" x14ac:dyDescent="0.3">
      <c r="A1326" s="80" t="str">
        <f t="shared" si="84"/>
        <v>Feb</v>
      </c>
      <c r="B1326" t="s">
        <v>63</v>
      </c>
      <c r="C1326" s="38">
        <v>42780</v>
      </c>
      <c r="D1326">
        <f t="shared" si="87"/>
        <v>8</v>
      </c>
      <c r="E1326">
        <v>148</v>
      </c>
      <c r="F1326">
        <v>147</v>
      </c>
      <c r="G1326">
        <v>45</v>
      </c>
      <c r="H1326">
        <v>47</v>
      </c>
      <c r="I1326">
        <f t="shared" si="86"/>
        <v>387</v>
      </c>
      <c r="J1326">
        <f t="shared" si="85"/>
        <v>10582</v>
      </c>
    </row>
    <row r="1327" spans="1:10" x14ac:dyDescent="0.3">
      <c r="A1327" s="80" t="str">
        <f t="shared" si="84"/>
        <v>Feb</v>
      </c>
      <c r="B1327" t="s">
        <v>63</v>
      </c>
      <c r="C1327" s="38">
        <v>42781</v>
      </c>
      <c r="D1327">
        <f t="shared" si="87"/>
        <v>8</v>
      </c>
      <c r="E1327">
        <v>136</v>
      </c>
      <c r="F1327">
        <v>144</v>
      </c>
      <c r="G1327">
        <v>75</v>
      </c>
      <c r="H1327">
        <v>49</v>
      </c>
      <c r="I1327">
        <f t="shared" si="86"/>
        <v>404</v>
      </c>
      <c r="J1327">
        <f t="shared" si="85"/>
        <v>10582</v>
      </c>
    </row>
    <row r="1328" spans="1:10" x14ac:dyDescent="0.3">
      <c r="A1328" s="80" t="str">
        <f t="shared" si="84"/>
        <v>Feb</v>
      </c>
      <c r="B1328" t="s">
        <v>63</v>
      </c>
      <c r="C1328" s="38">
        <v>42782</v>
      </c>
      <c r="D1328">
        <f t="shared" si="87"/>
        <v>8</v>
      </c>
      <c r="E1328">
        <v>52</v>
      </c>
      <c r="F1328">
        <v>43</v>
      </c>
      <c r="G1328">
        <v>119</v>
      </c>
      <c r="H1328">
        <v>82</v>
      </c>
      <c r="I1328">
        <f t="shared" si="86"/>
        <v>296</v>
      </c>
      <c r="J1328">
        <f t="shared" si="85"/>
        <v>10582</v>
      </c>
    </row>
    <row r="1329" spans="1:10" x14ac:dyDescent="0.3">
      <c r="A1329" s="80" t="str">
        <f t="shared" si="84"/>
        <v>Feb</v>
      </c>
      <c r="B1329" t="s">
        <v>63</v>
      </c>
      <c r="C1329" s="38">
        <v>42783</v>
      </c>
      <c r="D1329">
        <f t="shared" si="87"/>
        <v>8</v>
      </c>
      <c r="E1329">
        <v>149</v>
      </c>
      <c r="F1329">
        <v>138</v>
      </c>
      <c r="G1329">
        <v>89</v>
      </c>
      <c r="H1329">
        <v>70</v>
      </c>
      <c r="I1329">
        <f t="shared" si="86"/>
        <v>446</v>
      </c>
      <c r="J1329">
        <f t="shared" si="85"/>
        <v>10582</v>
      </c>
    </row>
    <row r="1330" spans="1:10" x14ac:dyDescent="0.3">
      <c r="A1330" s="80" t="str">
        <f t="shared" si="84"/>
        <v>Feb</v>
      </c>
      <c r="B1330" t="s">
        <v>63</v>
      </c>
      <c r="C1330" s="38">
        <v>42784</v>
      </c>
      <c r="D1330">
        <f t="shared" si="87"/>
        <v>8</v>
      </c>
      <c r="E1330">
        <v>47</v>
      </c>
      <c r="F1330">
        <v>149</v>
      </c>
      <c r="G1330">
        <v>78</v>
      </c>
      <c r="H1330">
        <v>54</v>
      </c>
      <c r="I1330">
        <f t="shared" si="86"/>
        <v>328</v>
      </c>
      <c r="J1330">
        <f t="shared" si="85"/>
        <v>10582</v>
      </c>
    </row>
    <row r="1331" spans="1:10" x14ac:dyDescent="0.3">
      <c r="A1331" s="80" t="str">
        <f t="shared" si="84"/>
        <v>Feb</v>
      </c>
      <c r="B1331" t="s">
        <v>63</v>
      </c>
      <c r="C1331" s="38">
        <v>42785</v>
      </c>
      <c r="D1331">
        <f t="shared" si="87"/>
        <v>8</v>
      </c>
      <c r="E1331">
        <v>40</v>
      </c>
      <c r="F1331">
        <v>148</v>
      </c>
      <c r="G1331">
        <v>43</v>
      </c>
      <c r="H1331">
        <v>70</v>
      </c>
      <c r="I1331">
        <f t="shared" si="86"/>
        <v>301</v>
      </c>
      <c r="J1331">
        <f t="shared" si="85"/>
        <v>10582</v>
      </c>
    </row>
    <row r="1332" spans="1:10" x14ac:dyDescent="0.3">
      <c r="A1332" s="80" t="str">
        <f t="shared" si="84"/>
        <v>Feb</v>
      </c>
      <c r="B1332" t="s">
        <v>63</v>
      </c>
      <c r="C1332" s="38">
        <v>42786</v>
      </c>
      <c r="D1332">
        <f t="shared" si="87"/>
        <v>8</v>
      </c>
      <c r="E1332">
        <v>95</v>
      </c>
      <c r="F1332">
        <v>115</v>
      </c>
      <c r="G1332">
        <v>54</v>
      </c>
      <c r="H1332">
        <v>86</v>
      </c>
      <c r="I1332">
        <f t="shared" si="86"/>
        <v>350</v>
      </c>
      <c r="J1332">
        <f t="shared" si="85"/>
        <v>10582</v>
      </c>
    </row>
    <row r="1333" spans="1:10" x14ac:dyDescent="0.3">
      <c r="A1333" s="80" t="str">
        <f t="shared" si="84"/>
        <v>Feb</v>
      </c>
      <c r="B1333" t="s">
        <v>63</v>
      </c>
      <c r="C1333" s="38">
        <v>42787</v>
      </c>
      <c r="D1333">
        <f t="shared" si="87"/>
        <v>8</v>
      </c>
      <c r="E1333">
        <v>81</v>
      </c>
      <c r="F1333">
        <v>100</v>
      </c>
      <c r="G1333">
        <v>124</v>
      </c>
      <c r="H1333">
        <v>89</v>
      </c>
      <c r="I1333">
        <f t="shared" si="86"/>
        <v>394</v>
      </c>
      <c r="J1333">
        <f t="shared" si="85"/>
        <v>10582</v>
      </c>
    </row>
    <row r="1334" spans="1:10" x14ac:dyDescent="0.3">
      <c r="A1334" s="80" t="str">
        <f t="shared" si="84"/>
        <v>Feb</v>
      </c>
      <c r="B1334" t="s">
        <v>63</v>
      </c>
      <c r="C1334" s="38">
        <v>42788</v>
      </c>
      <c r="D1334">
        <f t="shared" si="87"/>
        <v>8</v>
      </c>
      <c r="E1334">
        <v>61</v>
      </c>
      <c r="F1334">
        <v>87</v>
      </c>
      <c r="G1334">
        <v>54</v>
      </c>
      <c r="H1334">
        <v>100</v>
      </c>
      <c r="I1334">
        <f t="shared" si="86"/>
        <v>302</v>
      </c>
      <c r="J1334">
        <f t="shared" si="85"/>
        <v>10582</v>
      </c>
    </row>
    <row r="1335" spans="1:10" x14ac:dyDescent="0.3">
      <c r="A1335" s="80" t="str">
        <f t="shared" si="84"/>
        <v>Feb</v>
      </c>
      <c r="B1335" t="s">
        <v>63</v>
      </c>
      <c r="C1335" s="38">
        <v>42789</v>
      </c>
      <c r="D1335">
        <f t="shared" si="87"/>
        <v>8</v>
      </c>
      <c r="E1335">
        <v>112</v>
      </c>
      <c r="F1335">
        <v>130</v>
      </c>
      <c r="G1335">
        <v>91</v>
      </c>
      <c r="H1335">
        <v>45</v>
      </c>
      <c r="I1335">
        <f t="shared" si="86"/>
        <v>378</v>
      </c>
      <c r="J1335">
        <f t="shared" si="85"/>
        <v>10582</v>
      </c>
    </row>
    <row r="1336" spans="1:10" x14ac:dyDescent="0.3">
      <c r="A1336" s="80" t="str">
        <f t="shared" si="84"/>
        <v>Feb</v>
      </c>
      <c r="B1336" t="s">
        <v>63</v>
      </c>
      <c r="C1336" s="38">
        <v>42790</v>
      </c>
      <c r="D1336">
        <f t="shared" si="87"/>
        <v>8</v>
      </c>
      <c r="E1336">
        <v>96</v>
      </c>
      <c r="F1336">
        <v>120</v>
      </c>
      <c r="G1336">
        <v>45</v>
      </c>
      <c r="H1336">
        <v>73</v>
      </c>
      <c r="I1336">
        <f t="shared" si="86"/>
        <v>334</v>
      </c>
      <c r="J1336">
        <f t="shared" si="85"/>
        <v>10582</v>
      </c>
    </row>
    <row r="1337" spans="1:10" x14ac:dyDescent="0.3">
      <c r="A1337" s="80" t="str">
        <f t="shared" si="84"/>
        <v>Feb</v>
      </c>
      <c r="B1337" t="s">
        <v>63</v>
      </c>
      <c r="C1337" s="38">
        <v>42791</v>
      </c>
      <c r="D1337">
        <f t="shared" si="87"/>
        <v>8</v>
      </c>
      <c r="E1337">
        <v>47</v>
      </c>
      <c r="F1337">
        <v>117</v>
      </c>
      <c r="G1337">
        <v>101</v>
      </c>
      <c r="H1337">
        <v>149</v>
      </c>
      <c r="I1337">
        <f t="shared" si="86"/>
        <v>414</v>
      </c>
      <c r="J1337">
        <f t="shared" si="85"/>
        <v>10582</v>
      </c>
    </row>
    <row r="1338" spans="1:10" x14ac:dyDescent="0.3">
      <c r="A1338" s="80" t="str">
        <f t="shared" si="84"/>
        <v>Feb</v>
      </c>
      <c r="B1338" t="s">
        <v>63</v>
      </c>
      <c r="C1338" s="38">
        <v>42792</v>
      </c>
      <c r="D1338">
        <f t="shared" si="87"/>
        <v>8</v>
      </c>
      <c r="E1338">
        <v>62</v>
      </c>
      <c r="F1338">
        <v>122</v>
      </c>
      <c r="G1338">
        <v>126</v>
      </c>
      <c r="H1338">
        <v>97</v>
      </c>
      <c r="I1338">
        <f t="shared" si="86"/>
        <v>407</v>
      </c>
      <c r="J1338">
        <f t="shared" si="85"/>
        <v>10582</v>
      </c>
    </row>
    <row r="1339" spans="1:10" x14ac:dyDescent="0.3">
      <c r="A1339" s="80" t="str">
        <f t="shared" si="84"/>
        <v>Feb</v>
      </c>
      <c r="B1339" t="s">
        <v>63</v>
      </c>
      <c r="C1339" s="38">
        <v>42793</v>
      </c>
      <c r="D1339">
        <f t="shared" si="87"/>
        <v>8</v>
      </c>
      <c r="E1339">
        <v>43</v>
      </c>
      <c r="F1339">
        <v>93</v>
      </c>
      <c r="G1339">
        <v>119</v>
      </c>
      <c r="H1339">
        <v>66</v>
      </c>
      <c r="I1339">
        <f t="shared" si="86"/>
        <v>321</v>
      </c>
      <c r="J1339">
        <f t="shared" si="85"/>
        <v>10582</v>
      </c>
    </row>
    <row r="1340" spans="1:10" x14ac:dyDescent="0.3">
      <c r="A1340" s="80" t="str">
        <f t="shared" si="84"/>
        <v>Feb</v>
      </c>
      <c r="B1340" t="s">
        <v>63</v>
      </c>
      <c r="C1340" s="38">
        <v>42794</v>
      </c>
      <c r="D1340">
        <f t="shared" si="87"/>
        <v>8</v>
      </c>
      <c r="E1340">
        <v>138</v>
      </c>
      <c r="F1340">
        <v>113</v>
      </c>
      <c r="G1340">
        <v>125</v>
      </c>
      <c r="H1340">
        <v>142</v>
      </c>
      <c r="I1340">
        <f t="shared" si="86"/>
        <v>518</v>
      </c>
      <c r="J1340">
        <f t="shared" si="85"/>
        <v>10582</v>
      </c>
    </row>
    <row r="1341" spans="1:10" x14ac:dyDescent="0.3">
      <c r="A1341" s="80" t="str">
        <f t="shared" si="84"/>
        <v>Mar</v>
      </c>
      <c r="B1341" t="s">
        <v>63</v>
      </c>
      <c r="C1341" s="38">
        <v>42795</v>
      </c>
      <c r="D1341">
        <f t="shared" si="87"/>
        <v>9</v>
      </c>
      <c r="E1341">
        <v>95</v>
      </c>
      <c r="F1341">
        <v>138</v>
      </c>
      <c r="G1341">
        <v>51</v>
      </c>
      <c r="H1341">
        <v>111</v>
      </c>
      <c r="I1341">
        <f t="shared" si="86"/>
        <v>395</v>
      </c>
      <c r="J1341">
        <f t="shared" si="85"/>
        <v>11411</v>
      </c>
    </row>
    <row r="1342" spans="1:10" x14ac:dyDescent="0.3">
      <c r="A1342" s="80" t="str">
        <f t="shared" si="84"/>
        <v>Mar</v>
      </c>
      <c r="B1342" t="s">
        <v>63</v>
      </c>
      <c r="C1342" s="38">
        <v>42796</v>
      </c>
      <c r="D1342">
        <f t="shared" si="87"/>
        <v>9</v>
      </c>
      <c r="E1342">
        <v>85</v>
      </c>
      <c r="F1342">
        <v>108</v>
      </c>
      <c r="G1342">
        <v>114</v>
      </c>
      <c r="H1342">
        <v>83</v>
      </c>
      <c r="I1342">
        <f t="shared" si="86"/>
        <v>390</v>
      </c>
      <c r="J1342">
        <f t="shared" si="85"/>
        <v>11411</v>
      </c>
    </row>
    <row r="1343" spans="1:10" x14ac:dyDescent="0.3">
      <c r="A1343" s="80" t="str">
        <f t="shared" si="84"/>
        <v>Mar</v>
      </c>
      <c r="B1343" t="s">
        <v>63</v>
      </c>
      <c r="C1343" s="38">
        <v>42797</v>
      </c>
      <c r="D1343">
        <f t="shared" si="87"/>
        <v>9</v>
      </c>
      <c r="E1343">
        <v>49</v>
      </c>
      <c r="F1343">
        <v>49</v>
      </c>
      <c r="G1343">
        <v>111</v>
      </c>
      <c r="H1343">
        <v>59</v>
      </c>
      <c r="I1343">
        <f t="shared" si="86"/>
        <v>268</v>
      </c>
      <c r="J1343">
        <f t="shared" si="85"/>
        <v>11411</v>
      </c>
    </row>
    <row r="1344" spans="1:10" x14ac:dyDescent="0.3">
      <c r="A1344" s="80" t="str">
        <f t="shared" si="84"/>
        <v>Mar</v>
      </c>
      <c r="B1344" t="s">
        <v>63</v>
      </c>
      <c r="C1344" s="38">
        <v>42798</v>
      </c>
      <c r="D1344">
        <f t="shared" si="87"/>
        <v>9</v>
      </c>
      <c r="E1344">
        <v>46</v>
      </c>
      <c r="F1344">
        <v>143</v>
      </c>
      <c r="G1344">
        <v>106</v>
      </c>
      <c r="H1344">
        <v>63</v>
      </c>
      <c r="I1344">
        <f t="shared" si="86"/>
        <v>358</v>
      </c>
      <c r="J1344">
        <f t="shared" si="85"/>
        <v>11411</v>
      </c>
    </row>
    <row r="1345" spans="1:10" x14ac:dyDescent="0.3">
      <c r="A1345" s="80" t="str">
        <f t="shared" si="84"/>
        <v>Mar</v>
      </c>
      <c r="B1345" t="s">
        <v>63</v>
      </c>
      <c r="C1345" s="38">
        <v>42799</v>
      </c>
      <c r="D1345">
        <f t="shared" si="87"/>
        <v>9</v>
      </c>
      <c r="E1345">
        <v>65</v>
      </c>
      <c r="F1345">
        <v>76</v>
      </c>
      <c r="G1345">
        <v>96</v>
      </c>
      <c r="H1345">
        <v>65</v>
      </c>
      <c r="I1345">
        <f t="shared" si="86"/>
        <v>302</v>
      </c>
      <c r="J1345">
        <f t="shared" si="85"/>
        <v>11411</v>
      </c>
    </row>
    <row r="1346" spans="1:10" x14ac:dyDescent="0.3">
      <c r="A1346" s="80" t="str">
        <f t="shared" si="84"/>
        <v>Mar</v>
      </c>
      <c r="B1346" t="s">
        <v>63</v>
      </c>
      <c r="C1346" s="38">
        <v>42800</v>
      </c>
      <c r="D1346">
        <f t="shared" si="87"/>
        <v>9</v>
      </c>
      <c r="E1346">
        <v>49</v>
      </c>
      <c r="F1346">
        <v>115</v>
      </c>
      <c r="G1346">
        <v>45</v>
      </c>
      <c r="H1346">
        <v>93</v>
      </c>
      <c r="I1346">
        <f t="shared" si="86"/>
        <v>302</v>
      </c>
      <c r="J1346">
        <f t="shared" si="85"/>
        <v>11411</v>
      </c>
    </row>
    <row r="1347" spans="1:10" x14ac:dyDescent="0.3">
      <c r="A1347" s="80" t="str">
        <f t="shared" ref="A1347:A1410" si="88">TEXT(C1347,"mmm")</f>
        <v>Mar</v>
      </c>
      <c r="B1347" t="s">
        <v>63</v>
      </c>
      <c r="C1347" s="38">
        <v>42801</v>
      </c>
      <c r="D1347">
        <f t="shared" si="87"/>
        <v>9</v>
      </c>
      <c r="E1347">
        <v>46</v>
      </c>
      <c r="F1347">
        <v>90</v>
      </c>
      <c r="G1347">
        <v>87</v>
      </c>
      <c r="H1347">
        <v>52</v>
      </c>
      <c r="I1347">
        <f t="shared" si="86"/>
        <v>275</v>
      </c>
      <c r="J1347">
        <f t="shared" ref="J1347:J1410" si="89">SUMIFS($I$3:$I$1462,$B$3:$B$1462,B1347,$D$3:$D$1462,D1347)</f>
        <v>11411</v>
      </c>
    </row>
    <row r="1348" spans="1:10" x14ac:dyDescent="0.3">
      <c r="A1348" s="80" t="str">
        <f t="shared" si="88"/>
        <v>Mar</v>
      </c>
      <c r="B1348" t="s">
        <v>63</v>
      </c>
      <c r="C1348" s="38">
        <v>42802</v>
      </c>
      <c r="D1348">
        <f t="shared" si="87"/>
        <v>9</v>
      </c>
      <c r="E1348">
        <v>44</v>
      </c>
      <c r="F1348">
        <v>49</v>
      </c>
      <c r="G1348">
        <v>147</v>
      </c>
      <c r="H1348">
        <v>70</v>
      </c>
      <c r="I1348">
        <f t="shared" si="86"/>
        <v>310</v>
      </c>
      <c r="J1348">
        <f t="shared" si="89"/>
        <v>11411</v>
      </c>
    </row>
    <row r="1349" spans="1:10" x14ac:dyDescent="0.3">
      <c r="A1349" s="80" t="str">
        <f t="shared" si="88"/>
        <v>Mar</v>
      </c>
      <c r="B1349" t="s">
        <v>63</v>
      </c>
      <c r="C1349" s="38">
        <v>42803</v>
      </c>
      <c r="D1349">
        <f t="shared" si="87"/>
        <v>9</v>
      </c>
      <c r="E1349">
        <v>73</v>
      </c>
      <c r="F1349">
        <v>104</v>
      </c>
      <c r="G1349">
        <v>136</v>
      </c>
      <c r="H1349">
        <v>98</v>
      </c>
      <c r="I1349">
        <f t="shared" si="86"/>
        <v>411</v>
      </c>
      <c r="J1349">
        <f t="shared" si="89"/>
        <v>11411</v>
      </c>
    </row>
    <row r="1350" spans="1:10" x14ac:dyDescent="0.3">
      <c r="A1350" s="80" t="str">
        <f t="shared" si="88"/>
        <v>Mar</v>
      </c>
      <c r="B1350" t="s">
        <v>63</v>
      </c>
      <c r="C1350" s="38">
        <v>42804</v>
      </c>
      <c r="D1350">
        <f t="shared" si="87"/>
        <v>9</v>
      </c>
      <c r="E1350">
        <v>94</v>
      </c>
      <c r="F1350">
        <v>56</v>
      </c>
      <c r="G1350">
        <v>98</v>
      </c>
      <c r="H1350">
        <v>121</v>
      </c>
      <c r="I1350">
        <f t="shared" si="86"/>
        <v>369</v>
      </c>
      <c r="J1350">
        <f t="shared" si="89"/>
        <v>11411</v>
      </c>
    </row>
    <row r="1351" spans="1:10" x14ac:dyDescent="0.3">
      <c r="A1351" s="80" t="str">
        <f t="shared" si="88"/>
        <v>Mar</v>
      </c>
      <c r="B1351" t="s">
        <v>63</v>
      </c>
      <c r="C1351" s="38">
        <v>42805</v>
      </c>
      <c r="D1351">
        <f t="shared" si="87"/>
        <v>9</v>
      </c>
      <c r="E1351">
        <v>129</v>
      </c>
      <c r="F1351">
        <v>57</v>
      </c>
      <c r="G1351">
        <v>150</v>
      </c>
      <c r="H1351">
        <v>143</v>
      </c>
      <c r="I1351">
        <f t="shared" si="86"/>
        <v>479</v>
      </c>
      <c r="J1351">
        <f t="shared" si="89"/>
        <v>11411</v>
      </c>
    </row>
    <row r="1352" spans="1:10" x14ac:dyDescent="0.3">
      <c r="A1352" s="80" t="str">
        <f t="shared" si="88"/>
        <v>Mar</v>
      </c>
      <c r="B1352" t="s">
        <v>63</v>
      </c>
      <c r="C1352" s="38">
        <v>42806</v>
      </c>
      <c r="D1352">
        <f t="shared" si="87"/>
        <v>9</v>
      </c>
      <c r="E1352">
        <v>48</v>
      </c>
      <c r="F1352">
        <v>96</v>
      </c>
      <c r="G1352">
        <v>120</v>
      </c>
      <c r="H1352">
        <v>81</v>
      </c>
      <c r="I1352">
        <f t="shared" si="86"/>
        <v>345</v>
      </c>
      <c r="J1352">
        <f t="shared" si="89"/>
        <v>11411</v>
      </c>
    </row>
    <row r="1353" spans="1:10" x14ac:dyDescent="0.3">
      <c r="A1353" s="80" t="str">
        <f t="shared" si="88"/>
        <v>Mar</v>
      </c>
      <c r="B1353" t="s">
        <v>63</v>
      </c>
      <c r="C1353" s="38">
        <v>42807</v>
      </c>
      <c r="D1353">
        <f t="shared" si="87"/>
        <v>9</v>
      </c>
      <c r="E1353">
        <v>98</v>
      </c>
      <c r="F1353">
        <v>141</v>
      </c>
      <c r="G1353">
        <v>62</v>
      </c>
      <c r="H1353">
        <v>73</v>
      </c>
      <c r="I1353">
        <f t="shared" si="86"/>
        <v>374</v>
      </c>
      <c r="J1353">
        <f t="shared" si="89"/>
        <v>11411</v>
      </c>
    </row>
    <row r="1354" spans="1:10" x14ac:dyDescent="0.3">
      <c r="A1354" s="80" t="str">
        <f t="shared" si="88"/>
        <v>Mar</v>
      </c>
      <c r="B1354" t="s">
        <v>63</v>
      </c>
      <c r="C1354" s="38">
        <v>42808</v>
      </c>
      <c r="D1354">
        <f t="shared" si="87"/>
        <v>9</v>
      </c>
      <c r="E1354">
        <v>134</v>
      </c>
      <c r="F1354">
        <v>66</v>
      </c>
      <c r="G1354">
        <v>111</v>
      </c>
      <c r="H1354">
        <v>88</v>
      </c>
      <c r="I1354">
        <f t="shared" si="86"/>
        <v>399</v>
      </c>
      <c r="J1354">
        <f t="shared" si="89"/>
        <v>11411</v>
      </c>
    </row>
    <row r="1355" spans="1:10" x14ac:dyDescent="0.3">
      <c r="A1355" s="80" t="str">
        <f t="shared" si="88"/>
        <v>Mar</v>
      </c>
      <c r="B1355" t="s">
        <v>63</v>
      </c>
      <c r="C1355" s="38">
        <v>42809</v>
      </c>
      <c r="D1355">
        <f t="shared" si="87"/>
        <v>9</v>
      </c>
      <c r="E1355">
        <v>47</v>
      </c>
      <c r="F1355">
        <v>73</v>
      </c>
      <c r="G1355">
        <v>46</v>
      </c>
      <c r="H1355">
        <v>47</v>
      </c>
      <c r="I1355">
        <f t="shared" si="86"/>
        <v>213</v>
      </c>
      <c r="J1355">
        <f t="shared" si="89"/>
        <v>11411</v>
      </c>
    </row>
    <row r="1356" spans="1:10" x14ac:dyDescent="0.3">
      <c r="A1356" s="80" t="str">
        <f t="shared" si="88"/>
        <v>Mar</v>
      </c>
      <c r="B1356" t="s">
        <v>63</v>
      </c>
      <c r="C1356" s="38">
        <v>42810</v>
      </c>
      <c r="D1356">
        <f t="shared" si="87"/>
        <v>9</v>
      </c>
      <c r="E1356">
        <v>140</v>
      </c>
      <c r="F1356">
        <v>78</v>
      </c>
      <c r="G1356">
        <v>112</v>
      </c>
      <c r="H1356">
        <v>103</v>
      </c>
      <c r="I1356">
        <f t="shared" si="86"/>
        <v>433</v>
      </c>
      <c r="J1356">
        <f t="shared" si="89"/>
        <v>11411</v>
      </c>
    </row>
    <row r="1357" spans="1:10" x14ac:dyDescent="0.3">
      <c r="A1357" s="80" t="str">
        <f t="shared" si="88"/>
        <v>Mar</v>
      </c>
      <c r="B1357" t="s">
        <v>63</v>
      </c>
      <c r="C1357" s="38">
        <v>42811</v>
      </c>
      <c r="D1357">
        <f t="shared" si="87"/>
        <v>9</v>
      </c>
      <c r="E1357">
        <v>63</v>
      </c>
      <c r="F1357">
        <v>130</v>
      </c>
      <c r="G1357">
        <v>136</v>
      </c>
      <c r="H1357">
        <v>78</v>
      </c>
      <c r="I1357">
        <f t="shared" si="86"/>
        <v>407</v>
      </c>
      <c r="J1357">
        <f t="shared" si="89"/>
        <v>11411</v>
      </c>
    </row>
    <row r="1358" spans="1:10" x14ac:dyDescent="0.3">
      <c r="A1358" s="80" t="str">
        <f t="shared" si="88"/>
        <v>Mar</v>
      </c>
      <c r="B1358" t="s">
        <v>63</v>
      </c>
      <c r="C1358" s="38">
        <v>42812</v>
      </c>
      <c r="D1358">
        <f t="shared" si="87"/>
        <v>9</v>
      </c>
      <c r="E1358">
        <v>89</v>
      </c>
      <c r="F1358">
        <v>69</v>
      </c>
      <c r="G1358">
        <v>112</v>
      </c>
      <c r="H1358">
        <v>133</v>
      </c>
      <c r="I1358">
        <f t="shared" si="86"/>
        <v>403</v>
      </c>
      <c r="J1358">
        <f t="shared" si="89"/>
        <v>11411</v>
      </c>
    </row>
    <row r="1359" spans="1:10" x14ac:dyDescent="0.3">
      <c r="A1359" s="80" t="str">
        <f t="shared" si="88"/>
        <v>Mar</v>
      </c>
      <c r="B1359" t="s">
        <v>63</v>
      </c>
      <c r="C1359" s="38">
        <v>42813</v>
      </c>
      <c r="D1359">
        <f t="shared" si="87"/>
        <v>9</v>
      </c>
      <c r="E1359">
        <v>94</v>
      </c>
      <c r="F1359">
        <v>73</v>
      </c>
      <c r="G1359">
        <v>140</v>
      </c>
      <c r="H1359">
        <v>50</v>
      </c>
      <c r="I1359">
        <f t="shared" si="86"/>
        <v>357</v>
      </c>
      <c r="J1359">
        <f t="shared" si="89"/>
        <v>11411</v>
      </c>
    </row>
    <row r="1360" spans="1:10" x14ac:dyDescent="0.3">
      <c r="A1360" s="80" t="str">
        <f t="shared" si="88"/>
        <v>Mar</v>
      </c>
      <c r="B1360" t="s">
        <v>63</v>
      </c>
      <c r="C1360" s="38">
        <v>42814</v>
      </c>
      <c r="D1360">
        <f t="shared" si="87"/>
        <v>9</v>
      </c>
      <c r="E1360">
        <v>118</v>
      </c>
      <c r="F1360">
        <v>105</v>
      </c>
      <c r="G1360">
        <v>56</v>
      </c>
      <c r="H1360">
        <v>62</v>
      </c>
      <c r="I1360">
        <f t="shared" si="86"/>
        <v>341</v>
      </c>
      <c r="J1360">
        <f t="shared" si="89"/>
        <v>11411</v>
      </c>
    </row>
    <row r="1361" spans="1:10" x14ac:dyDescent="0.3">
      <c r="A1361" s="80" t="str">
        <f t="shared" si="88"/>
        <v>Mar</v>
      </c>
      <c r="B1361" t="s">
        <v>63</v>
      </c>
      <c r="C1361" s="38">
        <v>42815</v>
      </c>
      <c r="D1361">
        <f t="shared" si="87"/>
        <v>9</v>
      </c>
      <c r="E1361">
        <v>131</v>
      </c>
      <c r="F1361">
        <v>69</v>
      </c>
      <c r="G1361">
        <v>130</v>
      </c>
      <c r="H1361">
        <v>75</v>
      </c>
      <c r="I1361">
        <f t="shared" si="86"/>
        <v>405</v>
      </c>
      <c r="J1361">
        <f t="shared" si="89"/>
        <v>11411</v>
      </c>
    </row>
    <row r="1362" spans="1:10" x14ac:dyDescent="0.3">
      <c r="A1362" s="80" t="str">
        <f t="shared" si="88"/>
        <v>Mar</v>
      </c>
      <c r="B1362" t="s">
        <v>63</v>
      </c>
      <c r="C1362" s="38">
        <v>42816</v>
      </c>
      <c r="D1362">
        <f t="shared" si="87"/>
        <v>9</v>
      </c>
      <c r="E1362">
        <v>98</v>
      </c>
      <c r="F1362">
        <v>141</v>
      </c>
      <c r="G1362">
        <v>132</v>
      </c>
      <c r="H1362">
        <v>138</v>
      </c>
      <c r="I1362">
        <f t="shared" si="86"/>
        <v>509</v>
      </c>
      <c r="J1362">
        <f t="shared" si="89"/>
        <v>11411</v>
      </c>
    </row>
    <row r="1363" spans="1:10" x14ac:dyDescent="0.3">
      <c r="A1363" s="80" t="str">
        <f t="shared" si="88"/>
        <v>Mar</v>
      </c>
      <c r="B1363" t="s">
        <v>63</v>
      </c>
      <c r="C1363" s="38">
        <v>42817</v>
      </c>
      <c r="D1363">
        <f t="shared" si="87"/>
        <v>9</v>
      </c>
      <c r="E1363">
        <v>67</v>
      </c>
      <c r="F1363">
        <v>88</v>
      </c>
      <c r="G1363">
        <v>87</v>
      </c>
      <c r="H1363">
        <v>86</v>
      </c>
      <c r="I1363">
        <f t="shared" si="86"/>
        <v>328</v>
      </c>
      <c r="J1363">
        <f t="shared" si="89"/>
        <v>11411</v>
      </c>
    </row>
    <row r="1364" spans="1:10" x14ac:dyDescent="0.3">
      <c r="A1364" s="80" t="str">
        <f t="shared" si="88"/>
        <v>Mar</v>
      </c>
      <c r="B1364" t="s">
        <v>63</v>
      </c>
      <c r="C1364" s="38">
        <v>42818</v>
      </c>
      <c r="D1364">
        <f t="shared" si="87"/>
        <v>9</v>
      </c>
      <c r="E1364">
        <v>40</v>
      </c>
      <c r="F1364">
        <v>64</v>
      </c>
      <c r="G1364">
        <v>133</v>
      </c>
      <c r="H1364">
        <v>128</v>
      </c>
      <c r="I1364">
        <f t="shared" si="86"/>
        <v>365</v>
      </c>
      <c r="J1364">
        <f t="shared" si="89"/>
        <v>11411</v>
      </c>
    </row>
    <row r="1365" spans="1:10" x14ac:dyDescent="0.3">
      <c r="A1365" s="80" t="str">
        <f t="shared" si="88"/>
        <v>Mar</v>
      </c>
      <c r="B1365" t="s">
        <v>63</v>
      </c>
      <c r="C1365" s="38">
        <v>42819</v>
      </c>
      <c r="D1365">
        <f t="shared" si="87"/>
        <v>9</v>
      </c>
      <c r="E1365">
        <v>68</v>
      </c>
      <c r="F1365">
        <v>90</v>
      </c>
      <c r="G1365">
        <v>136</v>
      </c>
      <c r="H1365">
        <v>69</v>
      </c>
      <c r="I1365">
        <f t="shared" si="86"/>
        <v>363</v>
      </c>
      <c r="J1365">
        <f t="shared" si="89"/>
        <v>11411</v>
      </c>
    </row>
    <row r="1366" spans="1:10" x14ac:dyDescent="0.3">
      <c r="A1366" s="80" t="str">
        <f t="shared" si="88"/>
        <v>Mar</v>
      </c>
      <c r="B1366" t="s">
        <v>63</v>
      </c>
      <c r="C1366" s="38">
        <v>42820</v>
      </c>
      <c r="D1366">
        <f t="shared" si="87"/>
        <v>9</v>
      </c>
      <c r="E1366">
        <v>139</v>
      </c>
      <c r="F1366">
        <v>93</v>
      </c>
      <c r="G1366">
        <v>100</v>
      </c>
      <c r="H1366">
        <v>67</v>
      </c>
      <c r="I1366">
        <f t="shared" ref="I1366:I1429" si="90">SUM(E1366:H1366)</f>
        <v>399</v>
      </c>
      <c r="J1366">
        <f t="shared" si="89"/>
        <v>11411</v>
      </c>
    </row>
    <row r="1367" spans="1:10" x14ac:dyDescent="0.3">
      <c r="A1367" s="80" t="str">
        <f t="shared" si="88"/>
        <v>Mar</v>
      </c>
      <c r="B1367" t="s">
        <v>63</v>
      </c>
      <c r="C1367" s="38">
        <v>42821</v>
      </c>
      <c r="D1367">
        <f t="shared" si="87"/>
        <v>9</v>
      </c>
      <c r="E1367">
        <v>117</v>
      </c>
      <c r="F1367">
        <v>120</v>
      </c>
      <c r="G1367">
        <v>61</v>
      </c>
      <c r="H1367">
        <v>50</v>
      </c>
      <c r="I1367">
        <f t="shared" si="90"/>
        <v>348</v>
      </c>
      <c r="J1367">
        <f t="shared" si="89"/>
        <v>11411</v>
      </c>
    </row>
    <row r="1368" spans="1:10" x14ac:dyDescent="0.3">
      <c r="A1368" s="80" t="str">
        <f t="shared" si="88"/>
        <v>Mar</v>
      </c>
      <c r="B1368" t="s">
        <v>63</v>
      </c>
      <c r="C1368" s="38">
        <v>42822</v>
      </c>
      <c r="D1368">
        <f t="shared" si="87"/>
        <v>9</v>
      </c>
      <c r="E1368">
        <v>82</v>
      </c>
      <c r="F1368">
        <v>56</v>
      </c>
      <c r="G1368">
        <v>50</v>
      </c>
      <c r="H1368">
        <v>147</v>
      </c>
      <c r="I1368">
        <f t="shared" si="90"/>
        <v>335</v>
      </c>
      <c r="J1368">
        <f t="shared" si="89"/>
        <v>11411</v>
      </c>
    </row>
    <row r="1369" spans="1:10" x14ac:dyDescent="0.3">
      <c r="A1369" s="80" t="str">
        <f t="shared" si="88"/>
        <v>Mar</v>
      </c>
      <c r="B1369" t="s">
        <v>63</v>
      </c>
      <c r="C1369" s="38">
        <v>42823</v>
      </c>
      <c r="D1369">
        <f t="shared" si="87"/>
        <v>9</v>
      </c>
      <c r="E1369">
        <v>102</v>
      </c>
      <c r="F1369">
        <v>136</v>
      </c>
      <c r="G1369">
        <v>121</v>
      </c>
      <c r="H1369">
        <v>137</v>
      </c>
      <c r="I1369">
        <f t="shared" si="90"/>
        <v>496</v>
      </c>
      <c r="J1369">
        <f t="shared" si="89"/>
        <v>11411</v>
      </c>
    </row>
    <row r="1370" spans="1:10" x14ac:dyDescent="0.3">
      <c r="A1370" s="80" t="str">
        <f t="shared" si="88"/>
        <v>Mar</v>
      </c>
      <c r="B1370" t="s">
        <v>63</v>
      </c>
      <c r="C1370" s="38">
        <v>42824</v>
      </c>
      <c r="D1370">
        <f t="shared" si="87"/>
        <v>9</v>
      </c>
      <c r="E1370">
        <v>117</v>
      </c>
      <c r="F1370">
        <v>50</v>
      </c>
      <c r="G1370">
        <v>79</v>
      </c>
      <c r="H1370">
        <v>145</v>
      </c>
      <c r="I1370">
        <f t="shared" si="90"/>
        <v>391</v>
      </c>
      <c r="J1370">
        <f t="shared" si="89"/>
        <v>11411</v>
      </c>
    </row>
    <row r="1371" spans="1:10" x14ac:dyDescent="0.3">
      <c r="A1371" s="80" t="str">
        <f t="shared" si="88"/>
        <v>Mar</v>
      </c>
      <c r="B1371" t="s">
        <v>63</v>
      </c>
      <c r="C1371" s="38">
        <v>42825</v>
      </c>
      <c r="D1371">
        <f t="shared" si="87"/>
        <v>9</v>
      </c>
      <c r="E1371">
        <v>149</v>
      </c>
      <c r="F1371">
        <v>59</v>
      </c>
      <c r="G1371">
        <v>92</v>
      </c>
      <c r="H1371">
        <v>41</v>
      </c>
      <c r="I1371">
        <f t="shared" si="90"/>
        <v>341</v>
      </c>
      <c r="J1371">
        <f t="shared" si="89"/>
        <v>11411</v>
      </c>
    </row>
    <row r="1372" spans="1:10" x14ac:dyDescent="0.3">
      <c r="A1372" s="80" t="str">
        <f t="shared" si="88"/>
        <v>Apr</v>
      </c>
      <c r="B1372" t="s">
        <v>63</v>
      </c>
      <c r="C1372" s="38">
        <v>42826</v>
      </c>
      <c r="D1372">
        <f t="shared" si="87"/>
        <v>10</v>
      </c>
      <c r="E1372">
        <v>89</v>
      </c>
      <c r="F1372">
        <v>124</v>
      </c>
      <c r="G1372">
        <v>46</v>
      </c>
      <c r="H1372">
        <v>139</v>
      </c>
      <c r="I1372">
        <f t="shared" si="90"/>
        <v>398</v>
      </c>
      <c r="J1372">
        <f t="shared" si="89"/>
        <v>11764</v>
      </c>
    </row>
    <row r="1373" spans="1:10" x14ac:dyDescent="0.3">
      <c r="A1373" s="80" t="str">
        <f t="shared" si="88"/>
        <v>Apr</v>
      </c>
      <c r="B1373" t="s">
        <v>63</v>
      </c>
      <c r="C1373" s="38">
        <v>42827</v>
      </c>
      <c r="D1373">
        <f t="shared" si="87"/>
        <v>10</v>
      </c>
      <c r="E1373">
        <v>140</v>
      </c>
      <c r="F1373">
        <v>109</v>
      </c>
      <c r="G1373">
        <v>92</v>
      </c>
      <c r="H1373">
        <v>68</v>
      </c>
      <c r="I1373">
        <f t="shared" si="90"/>
        <v>409</v>
      </c>
      <c r="J1373">
        <f t="shared" si="89"/>
        <v>11764</v>
      </c>
    </row>
    <row r="1374" spans="1:10" x14ac:dyDescent="0.3">
      <c r="A1374" s="80" t="str">
        <f t="shared" si="88"/>
        <v>Apr</v>
      </c>
      <c r="B1374" t="s">
        <v>63</v>
      </c>
      <c r="C1374" s="38">
        <v>42828</v>
      </c>
      <c r="D1374">
        <f t="shared" si="87"/>
        <v>10</v>
      </c>
      <c r="E1374">
        <v>49</v>
      </c>
      <c r="F1374">
        <v>99</v>
      </c>
      <c r="G1374">
        <v>52</v>
      </c>
      <c r="H1374">
        <v>50</v>
      </c>
      <c r="I1374">
        <f t="shared" si="90"/>
        <v>250</v>
      </c>
      <c r="J1374">
        <f t="shared" si="89"/>
        <v>11764</v>
      </c>
    </row>
    <row r="1375" spans="1:10" x14ac:dyDescent="0.3">
      <c r="A1375" s="80" t="str">
        <f t="shared" si="88"/>
        <v>Apr</v>
      </c>
      <c r="B1375" t="s">
        <v>63</v>
      </c>
      <c r="C1375" s="38">
        <v>42829</v>
      </c>
      <c r="D1375">
        <f t="shared" si="87"/>
        <v>10</v>
      </c>
      <c r="E1375">
        <v>145</v>
      </c>
      <c r="F1375">
        <v>67</v>
      </c>
      <c r="G1375">
        <v>107</v>
      </c>
      <c r="H1375">
        <v>122</v>
      </c>
      <c r="I1375">
        <f t="shared" si="90"/>
        <v>441</v>
      </c>
      <c r="J1375">
        <f t="shared" si="89"/>
        <v>11764</v>
      </c>
    </row>
    <row r="1376" spans="1:10" x14ac:dyDescent="0.3">
      <c r="A1376" s="80" t="str">
        <f t="shared" si="88"/>
        <v>Apr</v>
      </c>
      <c r="B1376" t="s">
        <v>63</v>
      </c>
      <c r="C1376" s="38">
        <v>42830</v>
      </c>
      <c r="D1376">
        <f t="shared" si="87"/>
        <v>10</v>
      </c>
      <c r="E1376">
        <v>79</v>
      </c>
      <c r="F1376">
        <v>114</v>
      </c>
      <c r="G1376">
        <v>95</v>
      </c>
      <c r="H1376">
        <v>138</v>
      </c>
      <c r="I1376">
        <f t="shared" si="90"/>
        <v>426</v>
      </c>
      <c r="J1376">
        <f t="shared" si="89"/>
        <v>11764</v>
      </c>
    </row>
    <row r="1377" spans="1:10" x14ac:dyDescent="0.3">
      <c r="A1377" s="80" t="str">
        <f t="shared" si="88"/>
        <v>Apr</v>
      </c>
      <c r="B1377" t="s">
        <v>63</v>
      </c>
      <c r="C1377" s="38">
        <v>42831</v>
      </c>
      <c r="D1377">
        <f t="shared" si="87"/>
        <v>10</v>
      </c>
      <c r="E1377">
        <v>51</v>
      </c>
      <c r="F1377">
        <v>94</v>
      </c>
      <c r="G1377">
        <v>77</v>
      </c>
      <c r="H1377">
        <v>62</v>
      </c>
      <c r="I1377">
        <f t="shared" si="90"/>
        <v>284</v>
      </c>
      <c r="J1377">
        <f t="shared" si="89"/>
        <v>11764</v>
      </c>
    </row>
    <row r="1378" spans="1:10" x14ac:dyDescent="0.3">
      <c r="A1378" s="80" t="str">
        <f t="shared" si="88"/>
        <v>Apr</v>
      </c>
      <c r="B1378" t="s">
        <v>63</v>
      </c>
      <c r="C1378" s="38">
        <v>42832</v>
      </c>
      <c r="D1378">
        <f t="shared" si="87"/>
        <v>10</v>
      </c>
      <c r="E1378">
        <v>119</v>
      </c>
      <c r="F1378">
        <v>95</v>
      </c>
      <c r="G1378">
        <v>125</v>
      </c>
      <c r="H1378">
        <v>83</v>
      </c>
      <c r="I1378">
        <f t="shared" si="90"/>
        <v>422</v>
      </c>
      <c r="J1378">
        <f t="shared" si="89"/>
        <v>11764</v>
      </c>
    </row>
    <row r="1379" spans="1:10" x14ac:dyDescent="0.3">
      <c r="A1379" s="80" t="str">
        <f t="shared" si="88"/>
        <v>Apr</v>
      </c>
      <c r="B1379" t="s">
        <v>63</v>
      </c>
      <c r="C1379" s="38">
        <v>42833</v>
      </c>
      <c r="D1379">
        <f t="shared" si="87"/>
        <v>10</v>
      </c>
      <c r="E1379">
        <v>84</v>
      </c>
      <c r="F1379">
        <v>46</v>
      </c>
      <c r="G1379">
        <v>136</v>
      </c>
      <c r="H1379">
        <v>93</v>
      </c>
      <c r="I1379">
        <f t="shared" si="90"/>
        <v>359</v>
      </c>
      <c r="J1379">
        <f t="shared" si="89"/>
        <v>11764</v>
      </c>
    </row>
    <row r="1380" spans="1:10" x14ac:dyDescent="0.3">
      <c r="A1380" s="80" t="str">
        <f t="shared" si="88"/>
        <v>Apr</v>
      </c>
      <c r="B1380" t="s">
        <v>63</v>
      </c>
      <c r="C1380" s="38">
        <v>42834</v>
      </c>
      <c r="D1380">
        <f t="shared" si="87"/>
        <v>10</v>
      </c>
      <c r="E1380">
        <v>68</v>
      </c>
      <c r="F1380">
        <v>143</v>
      </c>
      <c r="G1380">
        <v>132</v>
      </c>
      <c r="H1380">
        <v>109</v>
      </c>
      <c r="I1380">
        <f t="shared" si="90"/>
        <v>452</v>
      </c>
      <c r="J1380">
        <f t="shared" si="89"/>
        <v>11764</v>
      </c>
    </row>
    <row r="1381" spans="1:10" x14ac:dyDescent="0.3">
      <c r="A1381" s="80" t="str">
        <f t="shared" si="88"/>
        <v>Apr</v>
      </c>
      <c r="B1381" t="s">
        <v>63</v>
      </c>
      <c r="C1381" s="38">
        <v>42835</v>
      </c>
      <c r="D1381">
        <f t="shared" si="87"/>
        <v>10</v>
      </c>
      <c r="E1381">
        <v>146</v>
      </c>
      <c r="F1381">
        <v>64</v>
      </c>
      <c r="G1381">
        <v>84</v>
      </c>
      <c r="H1381">
        <v>45</v>
      </c>
      <c r="I1381">
        <f t="shared" si="90"/>
        <v>339</v>
      </c>
      <c r="J1381">
        <f t="shared" si="89"/>
        <v>11764</v>
      </c>
    </row>
    <row r="1382" spans="1:10" x14ac:dyDescent="0.3">
      <c r="A1382" s="80" t="str">
        <f t="shared" si="88"/>
        <v>Apr</v>
      </c>
      <c r="B1382" t="s">
        <v>63</v>
      </c>
      <c r="C1382" s="38">
        <v>42836</v>
      </c>
      <c r="D1382">
        <f t="shared" si="87"/>
        <v>10</v>
      </c>
      <c r="E1382">
        <v>71</v>
      </c>
      <c r="F1382">
        <v>139</v>
      </c>
      <c r="G1382">
        <v>91</v>
      </c>
      <c r="H1382">
        <v>119</v>
      </c>
      <c r="I1382">
        <f t="shared" si="90"/>
        <v>420</v>
      </c>
      <c r="J1382">
        <f t="shared" si="89"/>
        <v>11764</v>
      </c>
    </row>
    <row r="1383" spans="1:10" x14ac:dyDescent="0.3">
      <c r="A1383" s="80" t="str">
        <f t="shared" si="88"/>
        <v>Apr</v>
      </c>
      <c r="B1383" t="s">
        <v>63</v>
      </c>
      <c r="C1383" s="38">
        <v>42837</v>
      </c>
      <c r="D1383">
        <f t="shared" si="87"/>
        <v>10</v>
      </c>
      <c r="E1383">
        <v>141</v>
      </c>
      <c r="F1383">
        <v>67</v>
      </c>
      <c r="G1383">
        <v>101</v>
      </c>
      <c r="H1383">
        <v>49</v>
      </c>
      <c r="I1383">
        <f t="shared" si="90"/>
        <v>358</v>
      </c>
      <c r="J1383">
        <f t="shared" si="89"/>
        <v>11764</v>
      </c>
    </row>
    <row r="1384" spans="1:10" x14ac:dyDescent="0.3">
      <c r="A1384" s="80" t="str">
        <f t="shared" si="88"/>
        <v>Apr</v>
      </c>
      <c r="B1384" t="s">
        <v>63</v>
      </c>
      <c r="C1384" s="38">
        <v>42838</v>
      </c>
      <c r="D1384">
        <f t="shared" ref="D1384:D1447" si="91">CHOOSE(MONTH(C1384),7,8,9,10,11,12,1,2,3,4,5,6)</f>
        <v>10</v>
      </c>
      <c r="E1384">
        <v>110</v>
      </c>
      <c r="F1384">
        <v>76</v>
      </c>
      <c r="G1384">
        <v>139</v>
      </c>
      <c r="H1384">
        <v>136</v>
      </c>
      <c r="I1384">
        <f t="shared" si="90"/>
        <v>461</v>
      </c>
      <c r="J1384">
        <f t="shared" si="89"/>
        <v>11764</v>
      </c>
    </row>
    <row r="1385" spans="1:10" x14ac:dyDescent="0.3">
      <c r="A1385" s="80" t="str">
        <f t="shared" si="88"/>
        <v>Apr</v>
      </c>
      <c r="B1385" t="s">
        <v>63</v>
      </c>
      <c r="C1385" s="38">
        <v>42839</v>
      </c>
      <c r="D1385">
        <f t="shared" si="91"/>
        <v>10</v>
      </c>
      <c r="E1385">
        <v>147</v>
      </c>
      <c r="F1385">
        <v>147</v>
      </c>
      <c r="G1385">
        <v>61</v>
      </c>
      <c r="H1385">
        <v>84</v>
      </c>
      <c r="I1385">
        <f t="shared" si="90"/>
        <v>439</v>
      </c>
      <c r="J1385">
        <f t="shared" si="89"/>
        <v>11764</v>
      </c>
    </row>
    <row r="1386" spans="1:10" x14ac:dyDescent="0.3">
      <c r="A1386" s="80" t="str">
        <f t="shared" si="88"/>
        <v>Apr</v>
      </c>
      <c r="B1386" t="s">
        <v>63</v>
      </c>
      <c r="C1386" s="38">
        <v>42840</v>
      </c>
      <c r="D1386">
        <f t="shared" si="91"/>
        <v>10</v>
      </c>
      <c r="E1386">
        <v>95</v>
      </c>
      <c r="F1386">
        <v>75</v>
      </c>
      <c r="G1386">
        <v>77</v>
      </c>
      <c r="H1386">
        <v>143</v>
      </c>
      <c r="I1386">
        <f t="shared" si="90"/>
        <v>390</v>
      </c>
      <c r="J1386">
        <f t="shared" si="89"/>
        <v>11764</v>
      </c>
    </row>
    <row r="1387" spans="1:10" x14ac:dyDescent="0.3">
      <c r="A1387" s="80" t="str">
        <f t="shared" si="88"/>
        <v>Apr</v>
      </c>
      <c r="B1387" t="s">
        <v>63</v>
      </c>
      <c r="C1387" s="38">
        <v>42841</v>
      </c>
      <c r="D1387">
        <f t="shared" si="91"/>
        <v>10</v>
      </c>
      <c r="E1387">
        <v>88</v>
      </c>
      <c r="F1387">
        <v>98</v>
      </c>
      <c r="G1387">
        <v>107</v>
      </c>
      <c r="H1387">
        <v>48</v>
      </c>
      <c r="I1387">
        <f t="shared" si="90"/>
        <v>341</v>
      </c>
      <c r="J1387">
        <f t="shared" si="89"/>
        <v>11764</v>
      </c>
    </row>
    <row r="1388" spans="1:10" x14ac:dyDescent="0.3">
      <c r="A1388" s="80" t="str">
        <f t="shared" si="88"/>
        <v>Apr</v>
      </c>
      <c r="B1388" t="s">
        <v>63</v>
      </c>
      <c r="C1388" s="38">
        <v>42842</v>
      </c>
      <c r="D1388">
        <f t="shared" si="91"/>
        <v>10</v>
      </c>
      <c r="E1388">
        <v>69</v>
      </c>
      <c r="F1388">
        <v>78</v>
      </c>
      <c r="G1388">
        <v>63</v>
      </c>
      <c r="H1388">
        <v>91</v>
      </c>
      <c r="I1388">
        <f t="shared" si="90"/>
        <v>301</v>
      </c>
      <c r="J1388">
        <f t="shared" si="89"/>
        <v>11764</v>
      </c>
    </row>
    <row r="1389" spans="1:10" x14ac:dyDescent="0.3">
      <c r="A1389" s="80" t="str">
        <f t="shared" si="88"/>
        <v>Apr</v>
      </c>
      <c r="B1389" t="s">
        <v>63</v>
      </c>
      <c r="C1389" s="38">
        <v>42843</v>
      </c>
      <c r="D1389">
        <f t="shared" si="91"/>
        <v>10</v>
      </c>
      <c r="E1389">
        <v>124</v>
      </c>
      <c r="F1389">
        <v>94</v>
      </c>
      <c r="G1389">
        <v>57</v>
      </c>
      <c r="H1389">
        <v>48</v>
      </c>
      <c r="I1389">
        <f t="shared" si="90"/>
        <v>323</v>
      </c>
      <c r="J1389">
        <f t="shared" si="89"/>
        <v>11764</v>
      </c>
    </row>
    <row r="1390" spans="1:10" x14ac:dyDescent="0.3">
      <c r="A1390" s="80" t="str">
        <f t="shared" si="88"/>
        <v>Apr</v>
      </c>
      <c r="B1390" t="s">
        <v>63</v>
      </c>
      <c r="C1390" s="38">
        <v>42844</v>
      </c>
      <c r="D1390">
        <f t="shared" si="91"/>
        <v>10</v>
      </c>
      <c r="E1390">
        <v>86</v>
      </c>
      <c r="F1390">
        <v>64</v>
      </c>
      <c r="G1390">
        <v>61</v>
      </c>
      <c r="H1390">
        <v>126</v>
      </c>
      <c r="I1390">
        <f t="shared" si="90"/>
        <v>337</v>
      </c>
      <c r="J1390">
        <f t="shared" si="89"/>
        <v>11764</v>
      </c>
    </row>
    <row r="1391" spans="1:10" x14ac:dyDescent="0.3">
      <c r="A1391" s="80" t="str">
        <f t="shared" si="88"/>
        <v>Apr</v>
      </c>
      <c r="B1391" t="s">
        <v>63</v>
      </c>
      <c r="C1391" s="38">
        <v>42845</v>
      </c>
      <c r="D1391">
        <f t="shared" si="91"/>
        <v>10</v>
      </c>
      <c r="E1391">
        <v>109</v>
      </c>
      <c r="F1391">
        <v>125</v>
      </c>
      <c r="G1391">
        <v>58</v>
      </c>
      <c r="H1391">
        <v>59</v>
      </c>
      <c r="I1391">
        <f t="shared" si="90"/>
        <v>351</v>
      </c>
      <c r="J1391">
        <f t="shared" si="89"/>
        <v>11764</v>
      </c>
    </row>
    <row r="1392" spans="1:10" x14ac:dyDescent="0.3">
      <c r="A1392" s="80" t="str">
        <f t="shared" si="88"/>
        <v>Apr</v>
      </c>
      <c r="B1392" t="s">
        <v>63</v>
      </c>
      <c r="C1392" s="38">
        <v>42846</v>
      </c>
      <c r="D1392">
        <f t="shared" si="91"/>
        <v>10</v>
      </c>
      <c r="E1392">
        <v>80</v>
      </c>
      <c r="F1392">
        <v>87</v>
      </c>
      <c r="G1392">
        <v>112</v>
      </c>
      <c r="H1392">
        <v>51</v>
      </c>
      <c r="I1392">
        <f t="shared" si="90"/>
        <v>330</v>
      </c>
      <c r="J1392">
        <f t="shared" si="89"/>
        <v>11764</v>
      </c>
    </row>
    <row r="1393" spans="1:10" x14ac:dyDescent="0.3">
      <c r="A1393" s="80" t="str">
        <f t="shared" si="88"/>
        <v>Apr</v>
      </c>
      <c r="B1393" t="s">
        <v>63</v>
      </c>
      <c r="C1393" s="38">
        <v>42847</v>
      </c>
      <c r="D1393">
        <f t="shared" si="91"/>
        <v>10</v>
      </c>
      <c r="E1393">
        <v>86</v>
      </c>
      <c r="F1393">
        <v>97</v>
      </c>
      <c r="G1393">
        <v>146</v>
      </c>
      <c r="H1393">
        <v>114</v>
      </c>
      <c r="I1393">
        <f t="shared" si="90"/>
        <v>443</v>
      </c>
      <c r="J1393">
        <f t="shared" si="89"/>
        <v>11764</v>
      </c>
    </row>
    <row r="1394" spans="1:10" x14ac:dyDescent="0.3">
      <c r="A1394" s="80" t="str">
        <f t="shared" si="88"/>
        <v>Apr</v>
      </c>
      <c r="B1394" t="s">
        <v>63</v>
      </c>
      <c r="C1394" s="38">
        <v>42848</v>
      </c>
      <c r="D1394">
        <f t="shared" si="91"/>
        <v>10</v>
      </c>
      <c r="E1394">
        <v>149</v>
      </c>
      <c r="F1394">
        <v>148</v>
      </c>
      <c r="G1394">
        <v>44</v>
      </c>
      <c r="H1394">
        <v>94</v>
      </c>
      <c r="I1394">
        <f t="shared" si="90"/>
        <v>435</v>
      </c>
      <c r="J1394">
        <f t="shared" si="89"/>
        <v>11764</v>
      </c>
    </row>
    <row r="1395" spans="1:10" x14ac:dyDescent="0.3">
      <c r="A1395" s="80" t="str">
        <f t="shared" si="88"/>
        <v>Apr</v>
      </c>
      <c r="B1395" t="s">
        <v>63</v>
      </c>
      <c r="C1395" s="38">
        <v>42849</v>
      </c>
      <c r="D1395">
        <f t="shared" si="91"/>
        <v>10</v>
      </c>
      <c r="E1395">
        <v>143</v>
      </c>
      <c r="F1395">
        <v>144</v>
      </c>
      <c r="G1395">
        <v>141</v>
      </c>
      <c r="H1395">
        <v>91</v>
      </c>
      <c r="I1395">
        <f t="shared" si="90"/>
        <v>519</v>
      </c>
      <c r="J1395">
        <f t="shared" si="89"/>
        <v>11764</v>
      </c>
    </row>
    <row r="1396" spans="1:10" x14ac:dyDescent="0.3">
      <c r="A1396" s="80" t="str">
        <f t="shared" si="88"/>
        <v>Apr</v>
      </c>
      <c r="B1396" t="s">
        <v>63</v>
      </c>
      <c r="C1396" s="38">
        <v>42850</v>
      </c>
      <c r="D1396">
        <f t="shared" si="91"/>
        <v>10</v>
      </c>
      <c r="E1396">
        <v>52</v>
      </c>
      <c r="F1396">
        <v>134</v>
      </c>
      <c r="G1396">
        <v>48</v>
      </c>
      <c r="H1396">
        <v>118</v>
      </c>
      <c r="I1396">
        <f t="shared" si="90"/>
        <v>352</v>
      </c>
      <c r="J1396">
        <f t="shared" si="89"/>
        <v>11764</v>
      </c>
    </row>
    <row r="1397" spans="1:10" x14ac:dyDescent="0.3">
      <c r="A1397" s="80" t="str">
        <f t="shared" si="88"/>
        <v>Apr</v>
      </c>
      <c r="B1397" t="s">
        <v>63</v>
      </c>
      <c r="C1397" s="38">
        <v>42851</v>
      </c>
      <c r="D1397">
        <f t="shared" si="91"/>
        <v>10</v>
      </c>
      <c r="E1397">
        <v>122</v>
      </c>
      <c r="F1397">
        <v>45</v>
      </c>
      <c r="G1397">
        <v>132</v>
      </c>
      <c r="H1397">
        <v>95</v>
      </c>
      <c r="I1397">
        <f t="shared" si="90"/>
        <v>394</v>
      </c>
      <c r="J1397">
        <f t="shared" si="89"/>
        <v>11764</v>
      </c>
    </row>
    <row r="1398" spans="1:10" x14ac:dyDescent="0.3">
      <c r="A1398" s="80" t="str">
        <f t="shared" si="88"/>
        <v>Apr</v>
      </c>
      <c r="B1398" t="s">
        <v>63</v>
      </c>
      <c r="C1398" s="38">
        <v>42852</v>
      </c>
      <c r="D1398">
        <f t="shared" si="91"/>
        <v>10</v>
      </c>
      <c r="E1398">
        <v>134</v>
      </c>
      <c r="F1398">
        <v>124</v>
      </c>
      <c r="G1398">
        <v>62</v>
      </c>
      <c r="H1398">
        <v>126</v>
      </c>
      <c r="I1398">
        <f t="shared" si="90"/>
        <v>446</v>
      </c>
      <c r="J1398">
        <f t="shared" si="89"/>
        <v>11764</v>
      </c>
    </row>
    <row r="1399" spans="1:10" x14ac:dyDescent="0.3">
      <c r="A1399" s="80" t="str">
        <f t="shared" si="88"/>
        <v>Apr</v>
      </c>
      <c r="B1399" t="s">
        <v>63</v>
      </c>
      <c r="C1399" s="38">
        <v>42853</v>
      </c>
      <c r="D1399">
        <f t="shared" si="91"/>
        <v>10</v>
      </c>
      <c r="E1399">
        <v>113</v>
      </c>
      <c r="F1399">
        <v>148</v>
      </c>
      <c r="G1399">
        <v>126</v>
      </c>
      <c r="H1399">
        <v>112</v>
      </c>
      <c r="I1399">
        <f t="shared" si="90"/>
        <v>499</v>
      </c>
      <c r="J1399">
        <f t="shared" si="89"/>
        <v>11764</v>
      </c>
    </row>
    <row r="1400" spans="1:10" x14ac:dyDescent="0.3">
      <c r="A1400" s="80" t="str">
        <f t="shared" si="88"/>
        <v>Apr</v>
      </c>
      <c r="B1400" t="s">
        <v>63</v>
      </c>
      <c r="C1400" s="38">
        <v>42854</v>
      </c>
      <c r="D1400">
        <f t="shared" si="91"/>
        <v>10</v>
      </c>
      <c r="E1400">
        <v>140</v>
      </c>
      <c r="F1400">
        <v>142</v>
      </c>
      <c r="G1400">
        <v>116</v>
      </c>
      <c r="H1400">
        <v>119</v>
      </c>
      <c r="I1400">
        <f t="shared" si="90"/>
        <v>517</v>
      </c>
      <c r="J1400">
        <f t="shared" si="89"/>
        <v>11764</v>
      </c>
    </row>
    <row r="1401" spans="1:10" x14ac:dyDescent="0.3">
      <c r="A1401" s="80" t="str">
        <f t="shared" si="88"/>
        <v>Apr</v>
      </c>
      <c r="B1401" t="s">
        <v>63</v>
      </c>
      <c r="C1401" s="38">
        <v>42855</v>
      </c>
      <c r="D1401">
        <f t="shared" si="91"/>
        <v>10</v>
      </c>
      <c r="E1401">
        <v>59</v>
      </c>
      <c r="F1401">
        <v>50</v>
      </c>
      <c r="G1401">
        <v>143</v>
      </c>
      <c r="H1401">
        <v>76</v>
      </c>
      <c r="I1401">
        <f t="shared" si="90"/>
        <v>328</v>
      </c>
      <c r="J1401">
        <f t="shared" si="89"/>
        <v>11764</v>
      </c>
    </row>
    <row r="1402" spans="1:10" x14ac:dyDescent="0.3">
      <c r="A1402" s="80" t="str">
        <f t="shared" si="88"/>
        <v>May</v>
      </c>
      <c r="B1402" t="s">
        <v>63</v>
      </c>
      <c r="C1402" s="38">
        <v>42856</v>
      </c>
      <c r="D1402">
        <f t="shared" si="91"/>
        <v>11</v>
      </c>
      <c r="E1402">
        <v>69</v>
      </c>
      <c r="F1402">
        <v>82</v>
      </c>
      <c r="G1402">
        <v>136</v>
      </c>
      <c r="H1402">
        <v>90</v>
      </c>
      <c r="I1402">
        <f t="shared" si="90"/>
        <v>377</v>
      </c>
      <c r="J1402">
        <f t="shared" si="89"/>
        <v>12695</v>
      </c>
    </row>
    <row r="1403" spans="1:10" x14ac:dyDescent="0.3">
      <c r="A1403" s="80" t="str">
        <f t="shared" si="88"/>
        <v>May</v>
      </c>
      <c r="B1403" t="s">
        <v>63</v>
      </c>
      <c r="C1403" s="38">
        <v>42857</v>
      </c>
      <c r="D1403">
        <f t="shared" si="91"/>
        <v>11</v>
      </c>
      <c r="E1403">
        <v>50</v>
      </c>
      <c r="F1403">
        <v>83</v>
      </c>
      <c r="G1403">
        <v>113</v>
      </c>
      <c r="H1403">
        <v>115</v>
      </c>
      <c r="I1403">
        <f t="shared" si="90"/>
        <v>361</v>
      </c>
      <c r="J1403">
        <f t="shared" si="89"/>
        <v>12695</v>
      </c>
    </row>
    <row r="1404" spans="1:10" x14ac:dyDescent="0.3">
      <c r="A1404" s="80" t="str">
        <f t="shared" si="88"/>
        <v>May</v>
      </c>
      <c r="B1404" t="s">
        <v>63</v>
      </c>
      <c r="C1404" s="38">
        <v>42858</v>
      </c>
      <c r="D1404">
        <f t="shared" si="91"/>
        <v>11</v>
      </c>
      <c r="E1404">
        <v>145</v>
      </c>
      <c r="F1404">
        <v>135</v>
      </c>
      <c r="G1404">
        <v>63</v>
      </c>
      <c r="H1404">
        <v>93</v>
      </c>
      <c r="I1404">
        <f t="shared" si="90"/>
        <v>436</v>
      </c>
      <c r="J1404">
        <f t="shared" si="89"/>
        <v>12695</v>
      </c>
    </row>
    <row r="1405" spans="1:10" x14ac:dyDescent="0.3">
      <c r="A1405" s="80" t="str">
        <f t="shared" si="88"/>
        <v>May</v>
      </c>
      <c r="B1405" t="s">
        <v>63</v>
      </c>
      <c r="C1405" s="38">
        <v>42859</v>
      </c>
      <c r="D1405">
        <f t="shared" si="91"/>
        <v>11</v>
      </c>
      <c r="E1405">
        <v>60</v>
      </c>
      <c r="F1405">
        <v>56</v>
      </c>
      <c r="G1405">
        <v>91</v>
      </c>
      <c r="H1405">
        <v>141</v>
      </c>
      <c r="I1405">
        <f t="shared" si="90"/>
        <v>348</v>
      </c>
      <c r="J1405">
        <f t="shared" si="89"/>
        <v>12695</v>
      </c>
    </row>
    <row r="1406" spans="1:10" x14ac:dyDescent="0.3">
      <c r="A1406" s="80" t="str">
        <f t="shared" si="88"/>
        <v>May</v>
      </c>
      <c r="B1406" t="s">
        <v>63</v>
      </c>
      <c r="C1406" s="38">
        <v>42860</v>
      </c>
      <c r="D1406">
        <f t="shared" si="91"/>
        <v>11</v>
      </c>
      <c r="E1406">
        <v>92</v>
      </c>
      <c r="F1406">
        <v>73</v>
      </c>
      <c r="G1406">
        <v>112</v>
      </c>
      <c r="H1406">
        <v>146</v>
      </c>
      <c r="I1406">
        <f t="shared" si="90"/>
        <v>423</v>
      </c>
      <c r="J1406">
        <f t="shared" si="89"/>
        <v>12695</v>
      </c>
    </row>
    <row r="1407" spans="1:10" x14ac:dyDescent="0.3">
      <c r="A1407" s="80" t="str">
        <f t="shared" si="88"/>
        <v>May</v>
      </c>
      <c r="B1407" t="s">
        <v>63</v>
      </c>
      <c r="C1407" s="38">
        <v>42861</v>
      </c>
      <c r="D1407">
        <f t="shared" si="91"/>
        <v>11</v>
      </c>
      <c r="E1407">
        <v>119</v>
      </c>
      <c r="F1407">
        <v>63</v>
      </c>
      <c r="G1407">
        <v>72</v>
      </c>
      <c r="H1407">
        <v>99</v>
      </c>
      <c r="I1407">
        <f t="shared" si="90"/>
        <v>353</v>
      </c>
      <c r="J1407">
        <f t="shared" si="89"/>
        <v>12695</v>
      </c>
    </row>
    <row r="1408" spans="1:10" x14ac:dyDescent="0.3">
      <c r="A1408" s="80" t="str">
        <f t="shared" si="88"/>
        <v>May</v>
      </c>
      <c r="B1408" t="s">
        <v>63</v>
      </c>
      <c r="C1408" s="38">
        <v>42862</v>
      </c>
      <c r="D1408">
        <f t="shared" si="91"/>
        <v>11</v>
      </c>
      <c r="E1408">
        <v>73</v>
      </c>
      <c r="F1408">
        <v>91</v>
      </c>
      <c r="G1408">
        <v>144</v>
      </c>
      <c r="H1408">
        <v>120</v>
      </c>
      <c r="I1408">
        <f t="shared" si="90"/>
        <v>428</v>
      </c>
      <c r="J1408">
        <f t="shared" si="89"/>
        <v>12695</v>
      </c>
    </row>
    <row r="1409" spans="1:10" x14ac:dyDescent="0.3">
      <c r="A1409" s="80" t="str">
        <f t="shared" si="88"/>
        <v>May</v>
      </c>
      <c r="B1409" t="s">
        <v>63</v>
      </c>
      <c r="C1409" s="38">
        <v>42863</v>
      </c>
      <c r="D1409">
        <f t="shared" si="91"/>
        <v>11</v>
      </c>
      <c r="E1409">
        <v>70</v>
      </c>
      <c r="F1409">
        <v>149</v>
      </c>
      <c r="G1409">
        <v>134</v>
      </c>
      <c r="H1409">
        <v>98</v>
      </c>
      <c r="I1409">
        <f t="shared" si="90"/>
        <v>451</v>
      </c>
      <c r="J1409">
        <f t="shared" si="89"/>
        <v>12695</v>
      </c>
    </row>
    <row r="1410" spans="1:10" x14ac:dyDescent="0.3">
      <c r="A1410" s="80" t="str">
        <f t="shared" si="88"/>
        <v>May</v>
      </c>
      <c r="B1410" t="s">
        <v>63</v>
      </c>
      <c r="C1410" s="38">
        <v>42864</v>
      </c>
      <c r="D1410">
        <f t="shared" si="91"/>
        <v>11</v>
      </c>
      <c r="E1410">
        <v>137</v>
      </c>
      <c r="F1410">
        <v>81</v>
      </c>
      <c r="G1410">
        <v>48</v>
      </c>
      <c r="H1410">
        <v>128</v>
      </c>
      <c r="I1410">
        <f t="shared" si="90"/>
        <v>394</v>
      </c>
      <c r="J1410">
        <f t="shared" si="89"/>
        <v>12695</v>
      </c>
    </row>
    <row r="1411" spans="1:10" x14ac:dyDescent="0.3">
      <c r="A1411" s="80" t="str">
        <f t="shared" ref="A1411:A1462" si="92">TEXT(C1411,"mmm")</f>
        <v>May</v>
      </c>
      <c r="B1411" t="s">
        <v>63</v>
      </c>
      <c r="C1411" s="38">
        <v>42865</v>
      </c>
      <c r="D1411">
        <f t="shared" si="91"/>
        <v>11</v>
      </c>
      <c r="E1411">
        <v>145</v>
      </c>
      <c r="F1411">
        <v>106</v>
      </c>
      <c r="G1411">
        <v>97</v>
      </c>
      <c r="H1411">
        <v>113</v>
      </c>
      <c r="I1411">
        <f t="shared" si="90"/>
        <v>461</v>
      </c>
      <c r="J1411">
        <f t="shared" ref="J1411:J1462" si="93">SUMIFS($I$3:$I$1462,$B$3:$B$1462,B1411,$D$3:$D$1462,D1411)</f>
        <v>12695</v>
      </c>
    </row>
    <row r="1412" spans="1:10" x14ac:dyDescent="0.3">
      <c r="A1412" s="80" t="str">
        <f t="shared" si="92"/>
        <v>May</v>
      </c>
      <c r="B1412" t="s">
        <v>63</v>
      </c>
      <c r="C1412" s="38">
        <v>42866</v>
      </c>
      <c r="D1412">
        <f t="shared" si="91"/>
        <v>11</v>
      </c>
      <c r="E1412">
        <v>131</v>
      </c>
      <c r="F1412">
        <v>78</v>
      </c>
      <c r="G1412">
        <v>69</v>
      </c>
      <c r="H1412">
        <v>106</v>
      </c>
      <c r="I1412">
        <f t="shared" si="90"/>
        <v>384</v>
      </c>
      <c r="J1412">
        <f t="shared" si="93"/>
        <v>12695</v>
      </c>
    </row>
    <row r="1413" spans="1:10" x14ac:dyDescent="0.3">
      <c r="A1413" s="80" t="str">
        <f t="shared" si="92"/>
        <v>May</v>
      </c>
      <c r="B1413" t="s">
        <v>63</v>
      </c>
      <c r="C1413" s="38">
        <v>42867</v>
      </c>
      <c r="D1413">
        <f t="shared" si="91"/>
        <v>11</v>
      </c>
      <c r="E1413">
        <v>131</v>
      </c>
      <c r="F1413">
        <v>112</v>
      </c>
      <c r="G1413">
        <v>107</v>
      </c>
      <c r="H1413">
        <v>121</v>
      </c>
      <c r="I1413">
        <f t="shared" si="90"/>
        <v>471</v>
      </c>
      <c r="J1413">
        <f t="shared" si="93"/>
        <v>12695</v>
      </c>
    </row>
    <row r="1414" spans="1:10" x14ac:dyDescent="0.3">
      <c r="A1414" s="80" t="str">
        <f t="shared" si="92"/>
        <v>May</v>
      </c>
      <c r="B1414" t="s">
        <v>63</v>
      </c>
      <c r="C1414" s="38">
        <v>42868</v>
      </c>
      <c r="D1414">
        <f t="shared" si="91"/>
        <v>11</v>
      </c>
      <c r="E1414">
        <v>100</v>
      </c>
      <c r="F1414">
        <v>114</v>
      </c>
      <c r="G1414">
        <v>109</v>
      </c>
      <c r="H1414">
        <v>131</v>
      </c>
      <c r="I1414">
        <f t="shared" si="90"/>
        <v>454</v>
      </c>
      <c r="J1414">
        <f t="shared" si="93"/>
        <v>12695</v>
      </c>
    </row>
    <row r="1415" spans="1:10" x14ac:dyDescent="0.3">
      <c r="A1415" s="80" t="str">
        <f t="shared" si="92"/>
        <v>May</v>
      </c>
      <c r="B1415" t="s">
        <v>63</v>
      </c>
      <c r="C1415" s="38">
        <v>42869</v>
      </c>
      <c r="D1415">
        <f t="shared" si="91"/>
        <v>11</v>
      </c>
      <c r="E1415">
        <v>104</v>
      </c>
      <c r="F1415">
        <v>94</v>
      </c>
      <c r="G1415">
        <v>86</v>
      </c>
      <c r="H1415">
        <v>87</v>
      </c>
      <c r="I1415">
        <f t="shared" si="90"/>
        <v>371</v>
      </c>
      <c r="J1415">
        <f t="shared" si="93"/>
        <v>12695</v>
      </c>
    </row>
    <row r="1416" spans="1:10" x14ac:dyDescent="0.3">
      <c r="A1416" s="80" t="str">
        <f t="shared" si="92"/>
        <v>May</v>
      </c>
      <c r="B1416" t="s">
        <v>63</v>
      </c>
      <c r="C1416" s="38">
        <v>42870</v>
      </c>
      <c r="D1416">
        <f t="shared" si="91"/>
        <v>11</v>
      </c>
      <c r="E1416">
        <v>117</v>
      </c>
      <c r="F1416">
        <v>84</v>
      </c>
      <c r="G1416">
        <v>133</v>
      </c>
      <c r="H1416">
        <v>148</v>
      </c>
      <c r="I1416">
        <f t="shared" si="90"/>
        <v>482</v>
      </c>
      <c r="J1416">
        <f t="shared" si="93"/>
        <v>12695</v>
      </c>
    </row>
    <row r="1417" spans="1:10" x14ac:dyDescent="0.3">
      <c r="A1417" s="80" t="str">
        <f t="shared" si="92"/>
        <v>May</v>
      </c>
      <c r="B1417" t="s">
        <v>63</v>
      </c>
      <c r="C1417" s="38">
        <v>42871</v>
      </c>
      <c r="D1417">
        <f t="shared" si="91"/>
        <v>11</v>
      </c>
      <c r="E1417">
        <v>77</v>
      </c>
      <c r="F1417">
        <v>121</v>
      </c>
      <c r="G1417">
        <v>125</v>
      </c>
      <c r="H1417">
        <v>139</v>
      </c>
      <c r="I1417">
        <f t="shared" si="90"/>
        <v>462</v>
      </c>
      <c r="J1417">
        <f t="shared" si="93"/>
        <v>12695</v>
      </c>
    </row>
    <row r="1418" spans="1:10" x14ac:dyDescent="0.3">
      <c r="A1418" s="80" t="str">
        <f t="shared" si="92"/>
        <v>May</v>
      </c>
      <c r="B1418" t="s">
        <v>63</v>
      </c>
      <c r="C1418" s="38">
        <v>42872</v>
      </c>
      <c r="D1418">
        <f t="shared" si="91"/>
        <v>11</v>
      </c>
      <c r="E1418">
        <v>131</v>
      </c>
      <c r="F1418">
        <v>88</v>
      </c>
      <c r="G1418">
        <v>139</v>
      </c>
      <c r="H1418">
        <v>128</v>
      </c>
      <c r="I1418">
        <f t="shared" si="90"/>
        <v>486</v>
      </c>
      <c r="J1418">
        <f t="shared" si="93"/>
        <v>12695</v>
      </c>
    </row>
    <row r="1419" spans="1:10" x14ac:dyDescent="0.3">
      <c r="A1419" s="80" t="str">
        <f t="shared" si="92"/>
        <v>May</v>
      </c>
      <c r="B1419" t="s">
        <v>63</v>
      </c>
      <c r="C1419" s="38">
        <v>42873</v>
      </c>
      <c r="D1419">
        <f t="shared" si="91"/>
        <v>11</v>
      </c>
      <c r="E1419">
        <v>107</v>
      </c>
      <c r="F1419">
        <v>127</v>
      </c>
      <c r="G1419">
        <v>106</v>
      </c>
      <c r="H1419">
        <v>78</v>
      </c>
      <c r="I1419">
        <f t="shared" si="90"/>
        <v>418</v>
      </c>
      <c r="J1419">
        <f t="shared" si="93"/>
        <v>12695</v>
      </c>
    </row>
    <row r="1420" spans="1:10" x14ac:dyDescent="0.3">
      <c r="A1420" s="80" t="str">
        <f t="shared" si="92"/>
        <v>May</v>
      </c>
      <c r="B1420" t="s">
        <v>63</v>
      </c>
      <c r="C1420" s="38">
        <v>42874</v>
      </c>
      <c r="D1420">
        <f t="shared" si="91"/>
        <v>11</v>
      </c>
      <c r="E1420">
        <v>48</v>
      </c>
      <c r="F1420">
        <v>97</v>
      </c>
      <c r="G1420">
        <v>100</v>
      </c>
      <c r="H1420">
        <v>113</v>
      </c>
      <c r="I1420">
        <f t="shared" si="90"/>
        <v>358</v>
      </c>
      <c r="J1420">
        <f t="shared" si="93"/>
        <v>12695</v>
      </c>
    </row>
    <row r="1421" spans="1:10" x14ac:dyDescent="0.3">
      <c r="A1421" s="80" t="str">
        <f t="shared" si="92"/>
        <v>May</v>
      </c>
      <c r="B1421" t="s">
        <v>63</v>
      </c>
      <c r="C1421" s="38">
        <v>42875</v>
      </c>
      <c r="D1421">
        <f t="shared" si="91"/>
        <v>11</v>
      </c>
      <c r="E1421">
        <v>79</v>
      </c>
      <c r="F1421">
        <v>114</v>
      </c>
      <c r="G1421">
        <v>134</v>
      </c>
      <c r="H1421">
        <v>134</v>
      </c>
      <c r="I1421">
        <f t="shared" si="90"/>
        <v>461</v>
      </c>
      <c r="J1421">
        <f t="shared" si="93"/>
        <v>12695</v>
      </c>
    </row>
    <row r="1422" spans="1:10" x14ac:dyDescent="0.3">
      <c r="A1422" s="80" t="str">
        <f t="shared" si="92"/>
        <v>May</v>
      </c>
      <c r="B1422" t="s">
        <v>63</v>
      </c>
      <c r="C1422" s="38">
        <v>42876</v>
      </c>
      <c r="D1422">
        <f t="shared" si="91"/>
        <v>11</v>
      </c>
      <c r="E1422">
        <v>101</v>
      </c>
      <c r="F1422">
        <v>145</v>
      </c>
      <c r="G1422">
        <v>123</v>
      </c>
      <c r="H1422">
        <v>78</v>
      </c>
      <c r="I1422">
        <f t="shared" si="90"/>
        <v>447</v>
      </c>
      <c r="J1422">
        <f t="shared" si="93"/>
        <v>12695</v>
      </c>
    </row>
    <row r="1423" spans="1:10" x14ac:dyDescent="0.3">
      <c r="A1423" s="80" t="str">
        <f t="shared" si="92"/>
        <v>May</v>
      </c>
      <c r="B1423" t="s">
        <v>63</v>
      </c>
      <c r="C1423" s="38">
        <v>42877</v>
      </c>
      <c r="D1423">
        <f t="shared" si="91"/>
        <v>11</v>
      </c>
      <c r="E1423">
        <v>137</v>
      </c>
      <c r="F1423">
        <v>108</v>
      </c>
      <c r="G1423">
        <v>63</v>
      </c>
      <c r="H1423">
        <v>132</v>
      </c>
      <c r="I1423">
        <f t="shared" si="90"/>
        <v>440</v>
      </c>
      <c r="J1423">
        <f t="shared" si="93"/>
        <v>12695</v>
      </c>
    </row>
    <row r="1424" spans="1:10" x14ac:dyDescent="0.3">
      <c r="A1424" s="80" t="str">
        <f t="shared" si="92"/>
        <v>May</v>
      </c>
      <c r="B1424" t="s">
        <v>63</v>
      </c>
      <c r="C1424" s="38">
        <v>42878</v>
      </c>
      <c r="D1424">
        <f t="shared" si="91"/>
        <v>11</v>
      </c>
      <c r="E1424">
        <v>101</v>
      </c>
      <c r="F1424">
        <v>82</v>
      </c>
      <c r="G1424">
        <v>83</v>
      </c>
      <c r="H1424">
        <v>50</v>
      </c>
      <c r="I1424">
        <f t="shared" si="90"/>
        <v>316</v>
      </c>
      <c r="J1424">
        <f t="shared" si="93"/>
        <v>12695</v>
      </c>
    </row>
    <row r="1425" spans="1:10" x14ac:dyDescent="0.3">
      <c r="A1425" s="80" t="str">
        <f t="shared" si="92"/>
        <v>May</v>
      </c>
      <c r="B1425" t="s">
        <v>63</v>
      </c>
      <c r="C1425" s="38">
        <v>42879</v>
      </c>
      <c r="D1425">
        <f t="shared" si="91"/>
        <v>11</v>
      </c>
      <c r="E1425">
        <v>80</v>
      </c>
      <c r="F1425">
        <v>90</v>
      </c>
      <c r="G1425">
        <v>41</v>
      </c>
      <c r="H1425">
        <v>108</v>
      </c>
      <c r="I1425">
        <f t="shared" si="90"/>
        <v>319</v>
      </c>
      <c r="J1425">
        <f t="shared" si="93"/>
        <v>12695</v>
      </c>
    </row>
    <row r="1426" spans="1:10" x14ac:dyDescent="0.3">
      <c r="A1426" s="80" t="str">
        <f t="shared" si="92"/>
        <v>May</v>
      </c>
      <c r="B1426" t="s">
        <v>63</v>
      </c>
      <c r="C1426" s="38">
        <v>42880</v>
      </c>
      <c r="D1426">
        <f t="shared" si="91"/>
        <v>11</v>
      </c>
      <c r="E1426">
        <v>127</v>
      </c>
      <c r="F1426">
        <v>111</v>
      </c>
      <c r="G1426">
        <v>89</v>
      </c>
      <c r="H1426">
        <v>133</v>
      </c>
      <c r="I1426">
        <f t="shared" si="90"/>
        <v>460</v>
      </c>
      <c r="J1426">
        <f t="shared" si="93"/>
        <v>12695</v>
      </c>
    </row>
    <row r="1427" spans="1:10" x14ac:dyDescent="0.3">
      <c r="A1427" s="80" t="str">
        <f t="shared" si="92"/>
        <v>May</v>
      </c>
      <c r="B1427" t="s">
        <v>63</v>
      </c>
      <c r="C1427" s="38">
        <v>42881</v>
      </c>
      <c r="D1427">
        <f t="shared" si="91"/>
        <v>11</v>
      </c>
      <c r="E1427">
        <v>103</v>
      </c>
      <c r="F1427">
        <v>105</v>
      </c>
      <c r="G1427">
        <v>148</v>
      </c>
      <c r="H1427">
        <v>106</v>
      </c>
      <c r="I1427">
        <f t="shared" si="90"/>
        <v>462</v>
      </c>
      <c r="J1427">
        <f t="shared" si="93"/>
        <v>12695</v>
      </c>
    </row>
    <row r="1428" spans="1:10" x14ac:dyDescent="0.3">
      <c r="A1428" s="80" t="str">
        <f t="shared" si="92"/>
        <v>May</v>
      </c>
      <c r="B1428" t="s">
        <v>63</v>
      </c>
      <c r="C1428" s="38">
        <v>42882</v>
      </c>
      <c r="D1428">
        <f t="shared" si="91"/>
        <v>11</v>
      </c>
      <c r="E1428">
        <v>101</v>
      </c>
      <c r="F1428">
        <v>88</v>
      </c>
      <c r="G1428">
        <v>108</v>
      </c>
      <c r="H1428">
        <v>74</v>
      </c>
      <c r="I1428">
        <f t="shared" si="90"/>
        <v>371</v>
      </c>
      <c r="J1428">
        <f t="shared" si="93"/>
        <v>12695</v>
      </c>
    </row>
    <row r="1429" spans="1:10" x14ac:dyDescent="0.3">
      <c r="A1429" s="80" t="str">
        <f t="shared" si="92"/>
        <v>May</v>
      </c>
      <c r="B1429" t="s">
        <v>63</v>
      </c>
      <c r="C1429" s="38">
        <v>42883</v>
      </c>
      <c r="D1429">
        <f t="shared" si="91"/>
        <v>11</v>
      </c>
      <c r="E1429">
        <v>119</v>
      </c>
      <c r="F1429">
        <v>126</v>
      </c>
      <c r="G1429">
        <v>124</v>
      </c>
      <c r="H1429">
        <v>130</v>
      </c>
      <c r="I1429">
        <f t="shared" si="90"/>
        <v>499</v>
      </c>
      <c r="J1429">
        <f t="shared" si="93"/>
        <v>12695</v>
      </c>
    </row>
    <row r="1430" spans="1:10" x14ac:dyDescent="0.3">
      <c r="A1430" s="80" t="str">
        <f t="shared" si="92"/>
        <v>May</v>
      </c>
      <c r="B1430" t="s">
        <v>63</v>
      </c>
      <c r="C1430" s="38">
        <v>42884</v>
      </c>
      <c r="D1430">
        <f t="shared" si="91"/>
        <v>11</v>
      </c>
      <c r="E1430">
        <v>133</v>
      </c>
      <c r="F1430">
        <v>46</v>
      </c>
      <c r="G1430">
        <v>107</v>
      </c>
      <c r="H1430">
        <v>47</v>
      </c>
      <c r="I1430">
        <f t="shared" ref="I1430:I1462" si="94">SUM(E1430:H1430)</f>
        <v>333</v>
      </c>
      <c r="J1430">
        <f t="shared" si="93"/>
        <v>12695</v>
      </c>
    </row>
    <row r="1431" spans="1:10" x14ac:dyDescent="0.3">
      <c r="A1431" s="80" t="str">
        <f t="shared" si="92"/>
        <v>May</v>
      </c>
      <c r="B1431" t="s">
        <v>63</v>
      </c>
      <c r="C1431" s="38">
        <v>42885</v>
      </c>
      <c r="D1431">
        <f t="shared" si="91"/>
        <v>11</v>
      </c>
      <c r="E1431">
        <v>47</v>
      </c>
      <c r="F1431">
        <v>98</v>
      </c>
      <c r="G1431">
        <v>141</v>
      </c>
      <c r="H1431">
        <v>71</v>
      </c>
      <c r="I1431">
        <f t="shared" si="94"/>
        <v>357</v>
      </c>
      <c r="J1431">
        <f t="shared" si="93"/>
        <v>12695</v>
      </c>
    </row>
    <row r="1432" spans="1:10" x14ac:dyDescent="0.3">
      <c r="A1432" s="80" t="str">
        <f t="shared" si="92"/>
        <v>May</v>
      </c>
      <c r="B1432" t="s">
        <v>63</v>
      </c>
      <c r="C1432" s="38">
        <v>42886</v>
      </c>
      <c r="D1432">
        <f t="shared" si="91"/>
        <v>11</v>
      </c>
      <c r="E1432">
        <v>47</v>
      </c>
      <c r="F1432">
        <v>103</v>
      </c>
      <c r="G1432">
        <v>47</v>
      </c>
      <c r="H1432">
        <v>115</v>
      </c>
      <c r="I1432">
        <f t="shared" si="94"/>
        <v>312</v>
      </c>
      <c r="J1432">
        <f t="shared" si="93"/>
        <v>12695</v>
      </c>
    </row>
    <row r="1433" spans="1:10" x14ac:dyDescent="0.3">
      <c r="A1433" s="80" t="str">
        <f t="shared" si="92"/>
        <v>Jun</v>
      </c>
      <c r="B1433" t="s">
        <v>63</v>
      </c>
      <c r="C1433" s="38">
        <v>42887</v>
      </c>
      <c r="D1433">
        <f t="shared" si="91"/>
        <v>12</v>
      </c>
      <c r="E1433">
        <v>98</v>
      </c>
      <c r="F1433">
        <v>147</v>
      </c>
      <c r="G1433">
        <v>114</v>
      </c>
      <c r="H1433">
        <v>137</v>
      </c>
      <c r="I1433">
        <f t="shared" si="94"/>
        <v>496</v>
      </c>
      <c r="J1433">
        <f t="shared" si="93"/>
        <v>11621</v>
      </c>
    </row>
    <row r="1434" spans="1:10" x14ac:dyDescent="0.3">
      <c r="A1434" s="80" t="str">
        <f t="shared" si="92"/>
        <v>Jun</v>
      </c>
      <c r="B1434" t="s">
        <v>63</v>
      </c>
      <c r="C1434" s="38">
        <v>42888</v>
      </c>
      <c r="D1434">
        <f t="shared" si="91"/>
        <v>12</v>
      </c>
      <c r="E1434">
        <v>96</v>
      </c>
      <c r="F1434">
        <v>150</v>
      </c>
      <c r="G1434">
        <v>96</v>
      </c>
      <c r="H1434">
        <v>133</v>
      </c>
      <c r="I1434">
        <f t="shared" si="94"/>
        <v>475</v>
      </c>
      <c r="J1434">
        <f t="shared" si="93"/>
        <v>11621</v>
      </c>
    </row>
    <row r="1435" spans="1:10" x14ac:dyDescent="0.3">
      <c r="A1435" s="80" t="str">
        <f t="shared" si="92"/>
        <v>Jun</v>
      </c>
      <c r="B1435" t="s">
        <v>63</v>
      </c>
      <c r="C1435" s="38">
        <v>42889</v>
      </c>
      <c r="D1435">
        <f t="shared" si="91"/>
        <v>12</v>
      </c>
      <c r="E1435">
        <v>82</v>
      </c>
      <c r="F1435">
        <v>65</v>
      </c>
      <c r="G1435">
        <v>87</v>
      </c>
      <c r="H1435">
        <v>130</v>
      </c>
      <c r="I1435">
        <f t="shared" si="94"/>
        <v>364</v>
      </c>
      <c r="J1435">
        <f t="shared" si="93"/>
        <v>11621</v>
      </c>
    </row>
    <row r="1436" spans="1:10" x14ac:dyDescent="0.3">
      <c r="A1436" s="80" t="str">
        <f t="shared" si="92"/>
        <v>Jun</v>
      </c>
      <c r="B1436" t="s">
        <v>63</v>
      </c>
      <c r="C1436" s="38">
        <v>42890</v>
      </c>
      <c r="D1436">
        <f t="shared" si="91"/>
        <v>12</v>
      </c>
      <c r="E1436">
        <v>107</v>
      </c>
      <c r="F1436">
        <v>111</v>
      </c>
      <c r="G1436">
        <v>114</v>
      </c>
      <c r="H1436">
        <v>42</v>
      </c>
      <c r="I1436">
        <f t="shared" si="94"/>
        <v>374</v>
      </c>
      <c r="J1436">
        <f t="shared" si="93"/>
        <v>11621</v>
      </c>
    </row>
    <row r="1437" spans="1:10" x14ac:dyDescent="0.3">
      <c r="A1437" s="80" t="str">
        <f t="shared" si="92"/>
        <v>Jun</v>
      </c>
      <c r="B1437" t="s">
        <v>63</v>
      </c>
      <c r="C1437" s="38">
        <v>42891</v>
      </c>
      <c r="D1437">
        <f t="shared" si="91"/>
        <v>12</v>
      </c>
      <c r="E1437">
        <v>106</v>
      </c>
      <c r="F1437">
        <v>119</v>
      </c>
      <c r="G1437">
        <v>71</v>
      </c>
      <c r="H1437">
        <v>66</v>
      </c>
      <c r="I1437">
        <f t="shared" si="94"/>
        <v>362</v>
      </c>
      <c r="J1437">
        <f t="shared" si="93"/>
        <v>11621</v>
      </c>
    </row>
    <row r="1438" spans="1:10" x14ac:dyDescent="0.3">
      <c r="A1438" s="80" t="str">
        <f t="shared" si="92"/>
        <v>Jun</v>
      </c>
      <c r="B1438" t="s">
        <v>63</v>
      </c>
      <c r="C1438" s="38">
        <v>42892</v>
      </c>
      <c r="D1438">
        <f t="shared" si="91"/>
        <v>12</v>
      </c>
      <c r="E1438">
        <v>62</v>
      </c>
      <c r="F1438">
        <v>129</v>
      </c>
      <c r="G1438">
        <v>138</v>
      </c>
      <c r="H1438">
        <v>64</v>
      </c>
      <c r="I1438">
        <f t="shared" si="94"/>
        <v>393</v>
      </c>
      <c r="J1438">
        <f t="shared" si="93"/>
        <v>11621</v>
      </c>
    </row>
    <row r="1439" spans="1:10" x14ac:dyDescent="0.3">
      <c r="A1439" s="80" t="str">
        <f t="shared" si="92"/>
        <v>Jun</v>
      </c>
      <c r="B1439" t="s">
        <v>63</v>
      </c>
      <c r="C1439" s="38">
        <v>42893</v>
      </c>
      <c r="D1439">
        <f t="shared" si="91"/>
        <v>12</v>
      </c>
      <c r="E1439">
        <v>44</v>
      </c>
      <c r="F1439">
        <v>79</v>
      </c>
      <c r="G1439">
        <v>116</v>
      </c>
      <c r="H1439">
        <v>105</v>
      </c>
      <c r="I1439">
        <f t="shared" si="94"/>
        <v>344</v>
      </c>
      <c r="J1439">
        <f t="shared" si="93"/>
        <v>11621</v>
      </c>
    </row>
    <row r="1440" spans="1:10" x14ac:dyDescent="0.3">
      <c r="A1440" s="80" t="str">
        <f t="shared" si="92"/>
        <v>Jun</v>
      </c>
      <c r="B1440" t="s">
        <v>63</v>
      </c>
      <c r="C1440" s="38">
        <v>42894</v>
      </c>
      <c r="D1440">
        <f t="shared" si="91"/>
        <v>12</v>
      </c>
      <c r="E1440">
        <v>106</v>
      </c>
      <c r="F1440">
        <v>105</v>
      </c>
      <c r="G1440">
        <v>73</v>
      </c>
      <c r="H1440">
        <v>112</v>
      </c>
      <c r="I1440">
        <f t="shared" si="94"/>
        <v>396</v>
      </c>
      <c r="J1440">
        <f t="shared" si="93"/>
        <v>11621</v>
      </c>
    </row>
    <row r="1441" spans="1:10" x14ac:dyDescent="0.3">
      <c r="A1441" s="80" t="str">
        <f t="shared" si="92"/>
        <v>Jun</v>
      </c>
      <c r="B1441" t="s">
        <v>63</v>
      </c>
      <c r="C1441" s="38">
        <v>42895</v>
      </c>
      <c r="D1441">
        <f t="shared" si="91"/>
        <v>12</v>
      </c>
      <c r="E1441">
        <v>123</v>
      </c>
      <c r="F1441">
        <v>95</v>
      </c>
      <c r="G1441">
        <v>103</v>
      </c>
      <c r="H1441">
        <v>94</v>
      </c>
      <c r="I1441">
        <f t="shared" si="94"/>
        <v>415</v>
      </c>
      <c r="J1441">
        <f t="shared" si="93"/>
        <v>11621</v>
      </c>
    </row>
    <row r="1442" spans="1:10" x14ac:dyDescent="0.3">
      <c r="A1442" s="80" t="str">
        <f t="shared" si="92"/>
        <v>Jun</v>
      </c>
      <c r="B1442" t="s">
        <v>63</v>
      </c>
      <c r="C1442" s="38">
        <v>42896</v>
      </c>
      <c r="D1442">
        <f t="shared" si="91"/>
        <v>12</v>
      </c>
      <c r="E1442">
        <v>89</v>
      </c>
      <c r="F1442">
        <v>139</v>
      </c>
      <c r="G1442">
        <v>105</v>
      </c>
      <c r="H1442">
        <v>55</v>
      </c>
      <c r="I1442">
        <f t="shared" si="94"/>
        <v>388</v>
      </c>
      <c r="J1442">
        <f t="shared" si="93"/>
        <v>11621</v>
      </c>
    </row>
    <row r="1443" spans="1:10" x14ac:dyDescent="0.3">
      <c r="A1443" s="80" t="str">
        <f t="shared" si="92"/>
        <v>Jun</v>
      </c>
      <c r="B1443" t="s">
        <v>63</v>
      </c>
      <c r="C1443" s="38">
        <v>42897</v>
      </c>
      <c r="D1443">
        <f t="shared" si="91"/>
        <v>12</v>
      </c>
      <c r="E1443">
        <v>116</v>
      </c>
      <c r="F1443">
        <v>119</v>
      </c>
      <c r="G1443">
        <v>142</v>
      </c>
      <c r="H1443">
        <v>79</v>
      </c>
      <c r="I1443">
        <f t="shared" si="94"/>
        <v>456</v>
      </c>
      <c r="J1443">
        <f t="shared" si="93"/>
        <v>11621</v>
      </c>
    </row>
    <row r="1444" spans="1:10" x14ac:dyDescent="0.3">
      <c r="A1444" s="80" t="str">
        <f t="shared" si="92"/>
        <v>Jun</v>
      </c>
      <c r="B1444" t="s">
        <v>63</v>
      </c>
      <c r="C1444" s="38">
        <v>42898</v>
      </c>
      <c r="D1444">
        <f t="shared" si="91"/>
        <v>12</v>
      </c>
      <c r="E1444">
        <v>123</v>
      </c>
      <c r="F1444">
        <v>87</v>
      </c>
      <c r="G1444">
        <v>55</v>
      </c>
      <c r="H1444">
        <v>120</v>
      </c>
      <c r="I1444">
        <f t="shared" si="94"/>
        <v>385</v>
      </c>
      <c r="J1444">
        <f t="shared" si="93"/>
        <v>11621</v>
      </c>
    </row>
    <row r="1445" spans="1:10" x14ac:dyDescent="0.3">
      <c r="A1445" s="80" t="str">
        <f t="shared" si="92"/>
        <v>Jun</v>
      </c>
      <c r="B1445" t="s">
        <v>63</v>
      </c>
      <c r="C1445" s="38">
        <v>42899</v>
      </c>
      <c r="D1445">
        <f t="shared" si="91"/>
        <v>12</v>
      </c>
      <c r="E1445">
        <v>50</v>
      </c>
      <c r="F1445">
        <v>142</v>
      </c>
      <c r="G1445">
        <v>56</v>
      </c>
      <c r="H1445">
        <v>98</v>
      </c>
      <c r="I1445">
        <f t="shared" si="94"/>
        <v>346</v>
      </c>
      <c r="J1445">
        <f t="shared" si="93"/>
        <v>11621</v>
      </c>
    </row>
    <row r="1446" spans="1:10" x14ac:dyDescent="0.3">
      <c r="A1446" s="80" t="str">
        <f t="shared" si="92"/>
        <v>Jun</v>
      </c>
      <c r="B1446" t="s">
        <v>63</v>
      </c>
      <c r="C1446" s="38">
        <v>42900</v>
      </c>
      <c r="D1446">
        <f t="shared" si="91"/>
        <v>12</v>
      </c>
      <c r="E1446">
        <v>110</v>
      </c>
      <c r="F1446">
        <v>85</v>
      </c>
      <c r="G1446">
        <v>87</v>
      </c>
      <c r="H1446">
        <v>136</v>
      </c>
      <c r="I1446">
        <f t="shared" si="94"/>
        <v>418</v>
      </c>
      <c r="J1446">
        <f t="shared" si="93"/>
        <v>11621</v>
      </c>
    </row>
    <row r="1447" spans="1:10" x14ac:dyDescent="0.3">
      <c r="A1447" s="80" t="str">
        <f t="shared" si="92"/>
        <v>Jun</v>
      </c>
      <c r="B1447" t="s">
        <v>63</v>
      </c>
      <c r="C1447" s="38">
        <v>42901</v>
      </c>
      <c r="D1447">
        <f t="shared" si="91"/>
        <v>12</v>
      </c>
      <c r="E1447">
        <v>99</v>
      </c>
      <c r="F1447">
        <v>54</v>
      </c>
      <c r="G1447">
        <v>91</v>
      </c>
      <c r="H1447">
        <v>106</v>
      </c>
      <c r="I1447">
        <f t="shared" si="94"/>
        <v>350</v>
      </c>
      <c r="J1447">
        <f t="shared" si="93"/>
        <v>11621</v>
      </c>
    </row>
    <row r="1448" spans="1:10" x14ac:dyDescent="0.3">
      <c r="A1448" s="80" t="str">
        <f t="shared" si="92"/>
        <v>Jun</v>
      </c>
      <c r="B1448" t="s">
        <v>63</v>
      </c>
      <c r="C1448" s="38">
        <v>42902</v>
      </c>
      <c r="D1448">
        <f t="shared" ref="D1448:D1462" si="95">CHOOSE(MONTH(C1448),7,8,9,10,11,12,1,2,3,4,5,6)</f>
        <v>12</v>
      </c>
      <c r="E1448">
        <v>150</v>
      </c>
      <c r="F1448">
        <v>65</v>
      </c>
      <c r="G1448">
        <v>95</v>
      </c>
      <c r="H1448">
        <v>111</v>
      </c>
      <c r="I1448">
        <f t="shared" si="94"/>
        <v>421</v>
      </c>
      <c r="J1448">
        <f t="shared" si="93"/>
        <v>11621</v>
      </c>
    </row>
    <row r="1449" spans="1:10" x14ac:dyDescent="0.3">
      <c r="A1449" s="80" t="str">
        <f t="shared" si="92"/>
        <v>Jun</v>
      </c>
      <c r="B1449" t="s">
        <v>63</v>
      </c>
      <c r="C1449" s="38">
        <v>42903</v>
      </c>
      <c r="D1449">
        <f t="shared" si="95"/>
        <v>12</v>
      </c>
      <c r="E1449">
        <v>148</v>
      </c>
      <c r="F1449">
        <v>130</v>
      </c>
      <c r="G1449">
        <v>50</v>
      </c>
      <c r="H1449">
        <v>75</v>
      </c>
      <c r="I1449">
        <f t="shared" si="94"/>
        <v>403</v>
      </c>
      <c r="J1449">
        <f t="shared" si="93"/>
        <v>11621</v>
      </c>
    </row>
    <row r="1450" spans="1:10" x14ac:dyDescent="0.3">
      <c r="A1450" s="80" t="str">
        <f t="shared" si="92"/>
        <v>Jun</v>
      </c>
      <c r="B1450" t="s">
        <v>63</v>
      </c>
      <c r="C1450" s="38">
        <v>42904</v>
      </c>
      <c r="D1450">
        <f t="shared" si="95"/>
        <v>12</v>
      </c>
      <c r="E1450">
        <v>138</v>
      </c>
      <c r="F1450">
        <v>41</v>
      </c>
      <c r="G1450">
        <v>90</v>
      </c>
      <c r="H1450">
        <v>72</v>
      </c>
      <c r="I1450">
        <f t="shared" si="94"/>
        <v>341</v>
      </c>
      <c r="J1450">
        <f t="shared" si="93"/>
        <v>11621</v>
      </c>
    </row>
    <row r="1451" spans="1:10" x14ac:dyDescent="0.3">
      <c r="A1451" s="80" t="str">
        <f t="shared" si="92"/>
        <v>Jun</v>
      </c>
      <c r="B1451" t="s">
        <v>63</v>
      </c>
      <c r="C1451" s="38">
        <v>42905</v>
      </c>
      <c r="D1451">
        <f t="shared" si="95"/>
        <v>12</v>
      </c>
      <c r="E1451">
        <v>138</v>
      </c>
      <c r="F1451">
        <v>63</v>
      </c>
      <c r="G1451">
        <v>58</v>
      </c>
      <c r="H1451">
        <v>88</v>
      </c>
      <c r="I1451">
        <f t="shared" si="94"/>
        <v>347</v>
      </c>
      <c r="J1451">
        <f t="shared" si="93"/>
        <v>11621</v>
      </c>
    </row>
    <row r="1452" spans="1:10" x14ac:dyDescent="0.3">
      <c r="A1452" s="80" t="str">
        <f t="shared" si="92"/>
        <v>Jun</v>
      </c>
      <c r="B1452" t="s">
        <v>63</v>
      </c>
      <c r="C1452" s="38">
        <v>42906</v>
      </c>
      <c r="D1452">
        <f t="shared" si="95"/>
        <v>12</v>
      </c>
      <c r="E1452">
        <v>113</v>
      </c>
      <c r="F1452">
        <v>60</v>
      </c>
      <c r="G1452">
        <v>77</v>
      </c>
      <c r="H1452">
        <v>68</v>
      </c>
      <c r="I1452">
        <f t="shared" si="94"/>
        <v>318</v>
      </c>
      <c r="J1452">
        <f t="shared" si="93"/>
        <v>11621</v>
      </c>
    </row>
    <row r="1453" spans="1:10" x14ac:dyDescent="0.3">
      <c r="A1453" s="80" t="str">
        <f t="shared" si="92"/>
        <v>Jun</v>
      </c>
      <c r="B1453" t="s">
        <v>63</v>
      </c>
      <c r="C1453" s="38">
        <v>42907</v>
      </c>
      <c r="D1453">
        <f t="shared" si="95"/>
        <v>12</v>
      </c>
      <c r="E1453">
        <v>83</v>
      </c>
      <c r="F1453">
        <v>51</v>
      </c>
      <c r="G1453">
        <v>132</v>
      </c>
      <c r="H1453">
        <v>70</v>
      </c>
      <c r="I1453">
        <f t="shared" si="94"/>
        <v>336</v>
      </c>
      <c r="J1453">
        <f t="shared" si="93"/>
        <v>11621</v>
      </c>
    </row>
    <row r="1454" spans="1:10" x14ac:dyDescent="0.3">
      <c r="A1454" s="80" t="str">
        <f t="shared" si="92"/>
        <v>Jun</v>
      </c>
      <c r="B1454" t="s">
        <v>63</v>
      </c>
      <c r="C1454" s="38">
        <v>42908</v>
      </c>
      <c r="D1454">
        <f t="shared" si="95"/>
        <v>12</v>
      </c>
      <c r="E1454">
        <v>135</v>
      </c>
      <c r="F1454">
        <v>71</v>
      </c>
      <c r="G1454">
        <v>105</v>
      </c>
      <c r="H1454">
        <v>57</v>
      </c>
      <c r="I1454">
        <f t="shared" si="94"/>
        <v>368</v>
      </c>
      <c r="J1454">
        <f t="shared" si="93"/>
        <v>11621</v>
      </c>
    </row>
    <row r="1455" spans="1:10" x14ac:dyDescent="0.3">
      <c r="A1455" s="80" t="str">
        <f t="shared" si="92"/>
        <v>Jun</v>
      </c>
      <c r="B1455" t="s">
        <v>63</v>
      </c>
      <c r="C1455" s="38">
        <v>42909</v>
      </c>
      <c r="D1455">
        <f t="shared" si="95"/>
        <v>12</v>
      </c>
      <c r="E1455">
        <v>141</v>
      </c>
      <c r="F1455">
        <v>52</v>
      </c>
      <c r="G1455">
        <v>100</v>
      </c>
      <c r="H1455">
        <v>146</v>
      </c>
      <c r="I1455">
        <f t="shared" si="94"/>
        <v>439</v>
      </c>
      <c r="J1455">
        <f t="shared" si="93"/>
        <v>11621</v>
      </c>
    </row>
    <row r="1456" spans="1:10" x14ac:dyDescent="0.3">
      <c r="A1456" s="80" t="str">
        <f t="shared" si="92"/>
        <v>Jun</v>
      </c>
      <c r="B1456" t="s">
        <v>63</v>
      </c>
      <c r="C1456" s="38">
        <v>42910</v>
      </c>
      <c r="D1456">
        <f t="shared" si="95"/>
        <v>12</v>
      </c>
      <c r="E1456">
        <v>85</v>
      </c>
      <c r="F1456">
        <v>48</v>
      </c>
      <c r="G1456">
        <v>62</v>
      </c>
      <c r="H1456">
        <v>112</v>
      </c>
      <c r="I1456">
        <f t="shared" si="94"/>
        <v>307</v>
      </c>
      <c r="J1456">
        <f t="shared" si="93"/>
        <v>11621</v>
      </c>
    </row>
    <row r="1457" spans="1:10" x14ac:dyDescent="0.3">
      <c r="A1457" s="80" t="str">
        <f t="shared" si="92"/>
        <v>Jun</v>
      </c>
      <c r="B1457" t="s">
        <v>63</v>
      </c>
      <c r="C1457" s="38">
        <v>42911</v>
      </c>
      <c r="D1457">
        <f t="shared" si="95"/>
        <v>12</v>
      </c>
      <c r="E1457">
        <v>45</v>
      </c>
      <c r="F1457">
        <v>78</v>
      </c>
      <c r="G1457">
        <v>53</v>
      </c>
      <c r="H1457">
        <v>126</v>
      </c>
      <c r="I1457">
        <f t="shared" si="94"/>
        <v>302</v>
      </c>
      <c r="J1457">
        <f t="shared" si="93"/>
        <v>11621</v>
      </c>
    </row>
    <row r="1458" spans="1:10" x14ac:dyDescent="0.3">
      <c r="A1458" s="80" t="str">
        <f t="shared" si="92"/>
        <v>Jun</v>
      </c>
      <c r="B1458" t="s">
        <v>63</v>
      </c>
      <c r="C1458" s="38">
        <v>42912</v>
      </c>
      <c r="D1458">
        <f t="shared" si="95"/>
        <v>12</v>
      </c>
      <c r="E1458">
        <v>54</v>
      </c>
      <c r="F1458">
        <v>117</v>
      </c>
      <c r="G1458">
        <v>96</v>
      </c>
      <c r="H1458">
        <v>74</v>
      </c>
      <c r="I1458">
        <f t="shared" si="94"/>
        <v>341</v>
      </c>
      <c r="J1458">
        <f t="shared" si="93"/>
        <v>11621</v>
      </c>
    </row>
    <row r="1459" spans="1:10" x14ac:dyDescent="0.3">
      <c r="A1459" s="80" t="str">
        <f t="shared" si="92"/>
        <v>Jun</v>
      </c>
      <c r="B1459" t="s">
        <v>63</v>
      </c>
      <c r="C1459" s="38">
        <v>42913</v>
      </c>
      <c r="D1459">
        <f t="shared" si="95"/>
        <v>12</v>
      </c>
      <c r="E1459">
        <v>83</v>
      </c>
      <c r="F1459">
        <v>143</v>
      </c>
      <c r="G1459">
        <v>103</v>
      </c>
      <c r="H1459">
        <v>115</v>
      </c>
      <c r="I1459">
        <f t="shared" si="94"/>
        <v>444</v>
      </c>
      <c r="J1459">
        <f t="shared" si="93"/>
        <v>11621</v>
      </c>
    </row>
    <row r="1460" spans="1:10" x14ac:dyDescent="0.3">
      <c r="A1460" s="80" t="str">
        <f t="shared" si="92"/>
        <v>Jun</v>
      </c>
      <c r="B1460" t="s">
        <v>63</v>
      </c>
      <c r="C1460" s="38">
        <v>42914</v>
      </c>
      <c r="D1460">
        <f t="shared" si="95"/>
        <v>12</v>
      </c>
      <c r="E1460">
        <v>87</v>
      </c>
      <c r="F1460">
        <v>149</v>
      </c>
      <c r="G1460">
        <v>46</v>
      </c>
      <c r="H1460">
        <v>144</v>
      </c>
      <c r="I1460">
        <f t="shared" si="94"/>
        <v>426</v>
      </c>
      <c r="J1460">
        <f t="shared" si="93"/>
        <v>11621</v>
      </c>
    </row>
    <row r="1461" spans="1:10" x14ac:dyDescent="0.3">
      <c r="A1461" s="80" t="str">
        <f t="shared" si="92"/>
        <v>Jun</v>
      </c>
      <c r="B1461" t="s">
        <v>63</v>
      </c>
      <c r="C1461" s="38">
        <v>42915</v>
      </c>
      <c r="D1461">
        <f t="shared" si="95"/>
        <v>12</v>
      </c>
      <c r="E1461">
        <v>89</v>
      </c>
      <c r="F1461">
        <v>148</v>
      </c>
      <c r="G1461">
        <v>65</v>
      </c>
      <c r="H1461">
        <v>139</v>
      </c>
      <c r="I1461">
        <f t="shared" si="94"/>
        <v>441</v>
      </c>
      <c r="J1461">
        <f t="shared" si="93"/>
        <v>11621</v>
      </c>
    </row>
    <row r="1462" spans="1:10" x14ac:dyDescent="0.3">
      <c r="A1462" s="80" t="str">
        <f t="shared" si="92"/>
        <v>Jun</v>
      </c>
      <c r="B1462" t="s">
        <v>63</v>
      </c>
      <c r="C1462" s="38">
        <v>42916</v>
      </c>
      <c r="D1462">
        <f t="shared" si="95"/>
        <v>12</v>
      </c>
      <c r="E1462">
        <v>102</v>
      </c>
      <c r="F1462">
        <v>99</v>
      </c>
      <c r="G1462">
        <v>116</v>
      </c>
      <c r="H1462">
        <v>108</v>
      </c>
      <c r="I1462">
        <f t="shared" si="94"/>
        <v>425</v>
      </c>
      <c r="J1462">
        <f t="shared" si="93"/>
        <v>11621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theme="4" tint="-0.249977111117893"/>
  </sheetPr>
  <dimension ref="B1:G41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5.44140625" customWidth="1"/>
    <col min="2" max="2" width="14.5546875" customWidth="1"/>
    <col min="4" max="4" width="13.88671875" customWidth="1"/>
  </cols>
  <sheetData>
    <row r="1" spans="2:7" x14ac:dyDescent="0.3">
      <c r="B1" s="11" t="s">
        <v>23</v>
      </c>
      <c r="C1" t="s">
        <v>45</v>
      </c>
      <c r="D1" s="11" t="s">
        <v>23</v>
      </c>
      <c r="E1" s="11" t="s">
        <v>17</v>
      </c>
      <c r="F1" s="11" t="s">
        <v>24</v>
      </c>
      <c r="G1" s="11" t="s">
        <v>19</v>
      </c>
    </row>
    <row r="2" spans="2:7" x14ac:dyDescent="0.3">
      <c r="B2" t="s">
        <v>27</v>
      </c>
      <c r="C2" t="s">
        <v>87</v>
      </c>
      <c r="D2" t="s">
        <v>103</v>
      </c>
      <c r="E2">
        <v>27</v>
      </c>
      <c r="F2" s="14">
        <v>28</v>
      </c>
      <c r="G2">
        <f>F2-E2</f>
        <v>1</v>
      </c>
    </row>
    <row r="3" spans="2:7" x14ac:dyDescent="0.3">
      <c r="B3" t="s">
        <v>27</v>
      </c>
      <c r="C3" t="s">
        <v>87</v>
      </c>
      <c r="D3" t="s">
        <v>98</v>
      </c>
      <c r="E3">
        <v>24</v>
      </c>
      <c r="F3" s="14">
        <v>42</v>
      </c>
      <c r="G3">
        <f t="shared" ref="G3:G41" si="0">F3-E3</f>
        <v>18</v>
      </c>
    </row>
    <row r="4" spans="2:7" x14ac:dyDescent="0.3">
      <c r="B4" t="s">
        <v>27</v>
      </c>
      <c r="C4" t="s">
        <v>87</v>
      </c>
      <c r="D4" t="s">
        <v>67</v>
      </c>
      <c r="E4">
        <v>26</v>
      </c>
      <c r="F4" s="14">
        <v>34</v>
      </c>
      <c r="G4">
        <f t="shared" si="0"/>
        <v>8</v>
      </c>
    </row>
    <row r="5" spans="2:7" x14ac:dyDescent="0.3">
      <c r="B5" t="s">
        <v>27</v>
      </c>
      <c r="C5" t="s">
        <v>87</v>
      </c>
      <c r="D5" t="s">
        <v>99</v>
      </c>
      <c r="E5">
        <v>14</v>
      </c>
      <c r="F5" s="14">
        <v>30</v>
      </c>
      <c r="G5">
        <f t="shared" si="0"/>
        <v>16</v>
      </c>
    </row>
    <row r="6" spans="2:7" x14ac:dyDescent="0.3">
      <c r="B6" t="s">
        <v>27</v>
      </c>
      <c r="C6" t="s">
        <v>87</v>
      </c>
      <c r="D6" t="s">
        <v>97</v>
      </c>
      <c r="E6">
        <v>12</v>
      </c>
      <c r="F6" s="14">
        <v>44</v>
      </c>
      <c r="G6">
        <f t="shared" si="0"/>
        <v>32</v>
      </c>
    </row>
    <row r="7" spans="2:7" x14ac:dyDescent="0.3">
      <c r="B7" t="s">
        <v>27</v>
      </c>
      <c r="C7" t="s">
        <v>87</v>
      </c>
      <c r="D7" t="s">
        <v>101</v>
      </c>
      <c r="E7">
        <v>6</v>
      </c>
      <c r="F7" s="14">
        <v>23</v>
      </c>
      <c r="G7">
        <f t="shared" si="0"/>
        <v>17</v>
      </c>
    </row>
    <row r="8" spans="2:7" x14ac:dyDescent="0.3">
      <c r="B8" t="s">
        <v>27</v>
      </c>
      <c r="C8" t="s">
        <v>87</v>
      </c>
      <c r="D8" t="s">
        <v>96</v>
      </c>
      <c r="E8">
        <v>18</v>
      </c>
      <c r="F8" s="14">
        <v>30</v>
      </c>
      <c r="G8">
        <f t="shared" si="0"/>
        <v>12</v>
      </c>
    </row>
    <row r="9" spans="2:7" x14ac:dyDescent="0.3">
      <c r="B9" t="s">
        <v>27</v>
      </c>
      <c r="C9" t="s">
        <v>87</v>
      </c>
      <c r="D9" t="s">
        <v>102</v>
      </c>
      <c r="E9">
        <v>4</v>
      </c>
      <c r="F9" s="14">
        <v>27</v>
      </c>
      <c r="G9">
        <f t="shared" si="0"/>
        <v>23</v>
      </c>
    </row>
    <row r="10" spans="2:7" x14ac:dyDescent="0.3">
      <c r="B10" t="s">
        <v>27</v>
      </c>
      <c r="C10" t="s">
        <v>87</v>
      </c>
      <c r="D10" t="s">
        <v>66</v>
      </c>
      <c r="E10">
        <v>44</v>
      </c>
      <c r="F10" s="14">
        <v>25</v>
      </c>
      <c r="G10">
        <f t="shared" si="0"/>
        <v>-19</v>
      </c>
    </row>
    <row r="11" spans="2:7" x14ac:dyDescent="0.3">
      <c r="B11" t="s">
        <v>27</v>
      </c>
      <c r="C11" t="s">
        <v>87</v>
      </c>
      <c r="D11" t="s">
        <v>100</v>
      </c>
      <c r="E11">
        <v>7</v>
      </c>
      <c r="F11" s="14">
        <v>25</v>
      </c>
      <c r="G11">
        <f t="shared" si="0"/>
        <v>18</v>
      </c>
    </row>
    <row r="12" spans="2:7" x14ac:dyDescent="0.3">
      <c r="B12" t="s">
        <v>27</v>
      </c>
      <c r="C12" t="s">
        <v>65</v>
      </c>
      <c r="D12" t="s">
        <v>68</v>
      </c>
      <c r="E12">
        <v>16</v>
      </c>
      <c r="F12">
        <v>12</v>
      </c>
      <c r="G12">
        <f t="shared" si="0"/>
        <v>-4</v>
      </c>
    </row>
    <row r="13" spans="2:7" x14ac:dyDescent="0.3">
      <c r="B13" t="s">
        <v>27</v>
      </c>
      <c r="C13" t="s">
        <v>65</v>
      </c>
      <c r="D13" t="s">
        <v>107</v>
      </c>
      <c r="E13">
        <v>12</v>
      </c>
      <c r="F13">
        <v>18</v>
      </c>
      <c r="G13">
        <f t="shared" si="0"/>
        <v>6</v>
      </c>
    </row>
    <row r="14" spans="2:7" x14ac:dyDescent="0.3">
      <c r="B14" t="s">
        <v>27</v>
      </c>
      <c r="C14" t="s">
        <v>65</v>
      </c>
      <c r="D14" t="s">
        <v>109</v>
      </c>
      <c r="E14">
        <v>22</v>
      </c>
      <c r="F14">
        <v>19</v>
      </c>
      <c r="G14">
        <f t="shared" si="0"/>
        <v>-3</v>
      </c>
    </row>
    <row r="15" spans="2:7" x14ac:dyDescent="0.3">
      <c r="B15" t="s">
        <v>27</v>
      </c>
      <c r="C15" t="s">
        <v>65</v>
      </c>
      <c r="D15" t="s">
        <v>69</v>
      </c>
      <c r="E15">
        <v>24</v>
      </c>
      <c r="F15">
        <v>20</v>
      </c>
      <c r="G15">
        <f t="shared" si="0"/>
        <v>-4</v>
      </c>
    </row>
    <row r="16" spans="2:7" x14ac:dyDescent="0.3">
      <c r="B16" t="s">
        <v>27</v>
      </c>
      <c r="C16" t="s">
        <v>65</v>
      </c>
      <c r="D16" t="s">
        <v>105</v>
      </c>
      <c r="E16">
        <v>15</v>
      </c>
      <c r="F16">
        <v>11</v>
      </c>
      <c r="G16">
        <f t="shared" si="0"/>
        <v>-4</v>
      </c>
    </row>
    <row r="17" spans="2:7" x14ac:dyDescent="0.3">
      <c r="B17" t="s">
        <v>27</v>
      </c>
      <c r="C17" t="s">
        <v>65</v>
      </c>
      <c r="D17" t="s">
        <v>70</v>
      </c>
      <c r="E17">
        <v>22</v>
      </c>
      <c r="F17">
        <v>14</v>
      </c>
      <c r="G17">
        <f t="shared" si="0"/>
        <v>-8</v>
      </c>
    </row>
    <row r="18" spans="2:7" x14ac:dyDescent="0.3">
      <c r="B18" t="s">
        <v>27</v>
      </c>
      <c r="C18" t="s">
        <v>65</v>
      </c>
      <c r="D18" t="s">
        <v>110</v>
      </c>
      <c r="E18">
        <v>11</v>
      </c>
      <c r="F18">
        <v>18</v>
      </c>
      <c r="G18">
        <f t="shared" si="0"/>
        <v>7</v>
      </c>
    </row>
    <row r="19" spans="2:7" x14ac:dyDescent="0.3">
      <c r="B19" t="s">
        <v>27</v>
      </c>
      <c r="C19" t="s">
        <v>65</v>
      </c>
      <c r="D19" t="s">
        <v>104</v>
      </c>
      <c r="E19">
        <v>12</v>
      </c>
      <c r="F19">
        <v>22</v>
      </c>
      <c r="G19">
        <f t="shared" si="0"/>
        <v>10</v>
      </c>
    </row>
    <row r="20" spans="2:7" x14ac:dyDescent="0.3">
      <c r="B20" t="s">
        <v>27</v>
      </c>
      <c r="C20" t="s">
        <v>65</v>
      </c>
      <c r="D20" t="s">
        <v>106</v>
      </c>
      <c r="E20" s="19">
        <v>13</v>
      </c>
      <c r="F20" s="19">
        <v>22</v>
      </c>
      <c r="G20">
        <f t="shared" si="0"/>
        <v>9</v>
      </c>
    </row>
    <row r="21" spans="2:7" x14ac:dyDescent="0.3">
      <c r="B21" t="s">
        <v>27</v>
      </c>
      <c r="C21" t="s">
        <v>65</v>
      </c>
      <c r="D21" t="s">
        <v>108</v>
      </c>
      <c r="E21" s="19">
        <v>12</v>
      </c>
      <c r="F21" s="19">
        <v>14</v>
      </c>
      <c r="G21">
        <f t="shared" si="0"/>
        <v>2</v>
      </c>
    </row>
    <row r="22" spans="2:7" x14ac:dyDescent="0.3">
      <c r="B22" t="s">
        <v>27</v>
      </c>
      <c r="C22" t="s">
        <v>63</v>
      </c>
      <c r="D22" t="s">
        <v>88</v>
      </c>
      <c r="E22" s="19">
        <v>13</v>
      </c>
      <c r="F22" s="19">
        <v>58</v>
      </c>
      <c r="G22">
        <f t="shared" si="0"/>
        <v>45</v>
      </c>
    </row>
    <row r="23" spans="2:7" x14ac:dyDescent="0.3">
      <c r="B23" t="s">
        <v>27</v>
      </c>
      <c r="C23" t="s">
        <v>63</v>
      </c>
      <c r="D23" t="s">
        <v>71</v>
      </c>
      <c r="E23" s="19">
        <v>21</v>
      </c>
      <c r="F23" s="19">
        <v>45</v>
      </c>
      <c r="G23">
        <f t="shared" si="0"/>
        <v>24</v>
      </c>
    </row>
    <row r="24" spans="2:7" x14ac:dyDescent="0.3">
      <c r="B24" t="s">
        <v>27</v>
      </c>
      <c r="C24" t="s">
        <v>63</v>
      </c>
      <c r="D24" t="s">
        <v>72</v>
      </c>
      <c r="E24" s="19">
        <v>25</v>
      </c>
      <c r="F24" s="19">
        <v>60</v>
      </c>
      <c r="G24">
        <f t="shared" si="0"/>
        <v>35</v>
      </c>
    </row>
    <row r="25" spans="2:7" x14ac:dyDescent="0.3">
      <c r="B25" t="s">
        <v>27</v>
      </c>
      <c r="C25" t="s">
        <v>63</v>
      </c>
      <c r="D25" t="s">
        <v>94</v>
      </c>
      <c r="E25" s="19">
        <v>6</v>
      </c>
      <c r="F25" s="19">
        <v>50</v>
      </c>
      <c r="G25">
        <f t="shared" si="0"/>
        <v>44</v>
      </c>
    </row>
    <row r="26" spans="2:7" x14ac:dyDescent="0.3">
      <c r="B26" t="s">
        <v>27</v>
      </c>
      <c r="C26" t="s">
        <v>63</v>
      </c>
      <c r="D26" t="s">
        <v>91</v>
      </c>
      <c r="E26" s="19">
        <v>5</v>
      </c>
      <c r="F26" s="19">
        <v>54</v>
      </c>
      <c r="G26">
        <f t="shared" si="0"/>
        <v>49</v>
      </c>
    </row>
    <row r="27" spans="2:7" x14ac:dyDescent="0.3">
      <c r="B27" t="s">
        <v>27</v>
      </c>
      <c r="C27" t="s">
        <v>63</v>
      </c>
      <c r="D27" t="s">
        <v>92</v>
      </c>
      <c r="E27" s="19">
        <v>6</v>
      </c>
      <c r="F27" s="19">
        <v>30</v>
      </c>
      <c r="G27">
        <f t="shared" si="0"/>
        <v>24</v>
      </c>
    </row>
    <row r="28" spans="2:7" x14ac:dyDescent="0.3">
      <c r="B28" t="s">
        <v>27</v>
      </c>
      <c r="C28" t="s">
        <v>63</v>
      </c>
      <c r="D28" t="s">
        <v>95</v>
      </c>
      <c r="E28" s="19">
        <v>15</v>
      </c>
      <c r="F28" s="19">
        <v>26</v>
      </c>
      <c r="G28">
        <f t="shared" si="0"/>
        <v>11</v>
      </c>
    </row>
    <row r="29" spans="2:7" x14ac:dyDescent="0.3">
      <c r="B29" t="s">
        <v>27</v>
      </c>
      <c r="C29" t="s">
        <v>63</v>
      </c>
      <c r="D29" t="s">
        <v>89</v>
      </c>
      <c r="E29" s="19">
        <v>5</v>
      </c>
      <c r="F29" s="19">
        <v>20</v>
      </c>
      <c r="G29">
        <f t="shared" si="0"/>
        <v>15</v>
      </c>
    </row>
    <row r="30" spans="2:7" x14ac:dyDescent="0.3">
      <c r="B30" t="s">
        <v>27</v>
      </c>
      <c r="C30" t="s">
        <v>63</v>
      </c>
      <c r="D30" t="s">
        <v>93</v>
      </c>
      <c r="E30" s="19">
        <v>19</v>
      </c>
      <c r="F30" s="19">
        <v>23</v>
      </c>
      <c r="G30">
        <f t="shared" si="0"/>
        <v>4</v>
      </c>
    </row>
    <row r="31" spans="2:7" x14ac:dyDescent="0.3">
      <c r="B31" t="s">
        <v>27</v>
      </c>
      <c r="C31" t="s">
        <v>63</v>
      </c>
      <c r="D31" t="s">
        <v>90</v>
      </c>
      <c r="E31" s="19">
        <v>6</v>
      </c>
      <c r="F31" s="19">
        <v>4</v>
      </c>
      <c r="G31">
        <f t="shared" si="0"/>
        <v>-2</v>
      </c>
    </row>
    <row r="32" spans="2:7" x14ac:dyDescent="0.3">
      <c r="B32" t="s">
        <v>27</v>
      </c>
      <c r="C32" t="s">
        <v>64</v>
      </c>
      <c r="D32" t="s">
        <v>116</v>
      </c>
      <c r="E32" s="19">
        <v>4</v>
      </c>
      <c r="F32" s="19">
        <v>5</v>
      </c>
      <c r="G32" s="6">
        <f t="shared" si="0"/>
        <v>1</v>
      </c>
    </row>
    <row r="33" spans="2:7" x14ac:dyDescent="0.3">
      <c r="B33" t="s">
        <v>27</v>
      </c>
      <c r="C33" t="s">
        <v>64</v>
      </c>
      <c r="D33" t="s">
        <v>120</v>
      </c>
      <c r="E33" s="19">
        <v>3</v>
      </c>
      <c r="F33" s="19">
        <v>4</v>
      </c>
      <c r="G33" s="6">
        <f t="shared" si="0"/>
        <v>1</v>
      </c>
    </row>
    <row r="34" spans="2:7" x14ac:dyDescent="0.3">
      <c r="B34" t="s">
        <v>27</v>
      </c>
      <c r="C34" t="s">
        <v>64</v>
      </c>
      <c r="D34" t="s">
        <v>117</v>
      </c>
      <c r="E34" s="19">
        <v>4</v>
      </c>
      <c r="F34" s="19">
        <v>5</v>
      </c>
      <c r="G34" s="6">
        <f t="shared" si="0"/>
        <v>1</v>
      </c>
    </row>
    <row r="35" spans="2:7" x14ac:dyDescent="0.3">
      <c r="B35" t="s">
        <v>27</v>
      </c>
      <c r="C35" t="s">
        <v>64</v>
      </c>
      <c r="D35" t="s">
        <v>115</v>
      </c>
      <c r="E35" s="19">
        <v>8</v>
      </c>
      <c r="F35" s="19">
        <v>6</v>
      </c>
      <c r="G35" s="6">
        <f t="shared" si="0"/>
        <v>-2</v>
      </c>
    </row>
    <row r="36" spans="2:7" x14ac:dyDescent="0.3">
      <c r="B36" t="s">
        <v>27</v>
      </c>
      <c r="C36" t="s">
        <v>64</v>
      </c>
      <c r="D36" t="s">
        <v>119</v>
      </c>
      <c r="E36" s="19">
        <v>9</v>
      </c>
      <c r="F36" s="19">
        <v>8</v>
      </c>
      <c r="G36" s="6">
        <f t="shared" si="0"/>
        <v>-1</v>
      </c>
    </row>
    <row r="37" spans="2:7" x14ac:dyDescent="0.3">
      <c r="B37" t="s">
        <v>27</v>
      </c>
      <c r="C37" t="s">
        <v>64</v>
      </c>
      <c r="D37" t="s">
        <v>121</v>
      </c>
      <c r="E37" s="19">
        <v>3</v>
      </c>
      <c r="F37" s="19">
        <v>3</v>
      </c>
      <c r="G37" s="6">
        <f t="shared" si="0"/>
        <v>0</v>
      </c>
    </row>
    <row r="38" spans="2:7" x14ac:dyDescent="0.3">
      <c r="B38" t="s">
        <v>27</v>
      </c>
      <c r="C38" t="s">
        <v>64</v>
      </c>
      <c r="D38" t="s">
        <v>114</v>
      </c>
      <c r="E38" s="19">
        <v>8</v>
      </c>
      <c r="F38" s="19">
        <v>8</v>
      </c>
      <c r="G38" s="6">
        <f t="shared" si="0"/>
        <v>0</v>
      </c>
    </row>
    <row r="39" spans="2:7" x14ac:dyDescent="0.3">
      <c r="B39" t="s">
        <v>27</v>
      </c>
      <c r="C39" t="s">
        <v>64</v>
      </c>
      <c r="D39" t="s">
        <v>112</v>
      </c>
      <c r="E39" s="19">
        <v>18</v>
      </c>
      <c r="F39" s="19">
        <v>17</v>
      </c>
      <c r="G39" s="6">
        <f t="shared" si="0"/>
        <v>-1</v>
      </c>
    </row>
    <row r="40" spans="2:7" x14ac:dyDescent="0.3">
      <c r="B40" t="s">
        <v>27</v>
      </c>
      <c r="C40" t="s">
        <v>64</v>
      </c>
      <c r="D40" t="s">
        <v>118</v>
      </c>
      <c r="E40" s="19">
        <v>4</v>
      </c>
      <c r="F40" s="19">
        <v>4</v>
      </c>
      <c r="G40" s="6">
        <f t="shared" si="0"/>
        <v>0</v>
      </c>
    </row>
    <row r="41" spans="2:7" x14ac:dyDescent="0.3">
      <c r="B41" t="s">
        <v>27</v>
      </c>
      <c r="C41" t="s">
        <v>64</v>
      </c>
      <c r="D41" t="s">
        <v>113</v>
      </c>
      <c r="E41" s="19">
        <v>7</v>
      </c>
      <c r="F41" s="19">
        <v>7</v>
      </c>
      <c r="G41" s="6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theme="4" tint="-0.249977111117893"/>
  </sheetPr>
  <dimension ref="A1:AI690"/>
  <sheetViews>
    <sheetView topLeftCell="A482" workbookViewId="0">
      <selection activeCell="E491" sqref="E491"/>
    </sheetView>
  </sheetViews>
  <sheetFormatPr defaultRowHeight="14.4" x14ac:dyDescent="0.3"/>
  <cols>
    <col min="1" max="1" width="13" customWidth="1"/>
    <col min="2" max="2" width="16.6640625" customWidth="1"/>
    <col min="3" max="3" width="16.88671875" customWidth="1"/>
    <col min="4" max="4" width="13.5546875" bestFit="1" customWidth="1"/>
    <col min="5" max="5" width="20.5546875" bestFit="1" customWidth="1"/>
    <col min="6" max="16" width="15.33203125" bestFit="1" customWidth="1"/>
    <col min="17" max="18" width="10.5546875" bestFit="1" customWidth="1"/>
    <col min="32" max="32" width="10.109375" bestFit="1" customWidth="1"/>
  </cols>
  <sheetData>
    <row r="1" spans="1:18" x14ac:dyDescent="0.3">
      <c r="D1" s="4" t="s">
        <v>49</v>
      </c>
    </row>
    <row r="2" spans="1:18" x14ac:dyDescent="0.3">
      <c r="A2" s="15" t="s">
        <v>31</v>
      </c>
      <c r="B2" s="15" t="s">
        <v>44</v>
      </c>
      <c r="C2" s="15" t="s">
        <v>45</v>
      </c>
      <c r="D2" s="8" t="s">
        <v>111</v>
      </c>
      <c r="E2" s="7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K2" s="7" t="s">
        <v>38</v>
      </c>
      <c r="L2" s="7" t="s">
        <v>39</v>
      </c>
      <c r="M2" s="7" t="s">
        <v>40</v>
      </c>
      <c r="N2" s="7" t="s">
        <v>41</v>
      </c>
      <c r="O2" s="7" t="s">
        <v>6</v>
      </c>
      <c r="P2" s="7" t="s">
        <v>42</v>
      </c>
      <c r="Q2" s="7" t="s">
        <v>15</v>
      </c>
      <c r="R2" s="7" t="s">
        <v>30</v>
      </c>
    </row>
    <row r="3" spans="1:18" x14ac:dyDescent="0.3">
      <c r="A3" t="s">
        <v>18</v>
      </c>
      <c r="B3" t="s">
        <v>49</v>
      </c>
      <c r="C3" t="s">
        <v>87</v>
      </c>
      <c r="D3" t="s">
        <v>103</v>
      </c>
      <c r="E3">
        <v>61</v>
      </c>
      <c r="F3">
        <v>66</v>
      </c>
      <c r="G3">
        <v>59</v>
      </c>
      <c r="H3">
        <v>77</v>
      </c>
      <c r="I3">
        <v>58</v>
      </c>
      <c r="J3">
        <v>76</v>
      </c>
      <c r="K3">
        <v>57</v>
      </c>
      <c r="L3">
        <v>85</v>
      </c>
      <c r="M3">
        <v>71</v>
      </c>
      <c r="N3">
        <v>79</v>
      </c>
      <c r="O3">
        <v>83</v>
      </c>
      <c r="P3">
        <v>85</v>
      </c>
      <c r="Q3">
        <f>SUM(E3:P3)</f>
        <v>857</v>
      </c>
      <c r="R3" s="20">
        <f ca="1">SUM(OFFSET(E3,,,,List!$D$2))</f>
        <v>397</v>
      </c>
    </row>
    <row r="4" spans="1:18" x14ac:dyDescent="0.3">
      <c r="A4" t="s">
        <v>18</v>
      </c>
      <c r="B4" t="s">
        <v>49</v>
      </c>
      <c r="C4" t="s">
        <v>87</v>
      </c>
      <c r="D4" t="s">
        <v>98</v>
      </c>
      <c r="E4">
        <v>78</v>
      </c>
      <c r="F4">
        <v>73</v>
      </c>
      <c r="G4">
        <v>55</v>
      </c>
      <c r="H4">
        <v>73</v>
      </c>
      <c r="I4">
        <v>55</v>
      </c>
      <c r="J4">
        <v>64</v>
      </c>
      <c r="K4">
        <v>70</v>
      </c>
      <c r="L4">
        <v>78</v>
      </c>
      <c r="M4">
        <v>61</v>
      </c>
      <c r="N4">
        <v>84</v>
      </c>
      <c r="O4">
        <v>71</v>
      </c>
      <c r="P4">
        <v>65</v>
      </c>
      <c r="Q4">
        <f t="shared" ref="Q4:Q13" si="0">SUM(E4:P4)</f>
        <v>827</v>
      </c>
      <c r="R4" s="20">
        <f ca="1">SUM(OFFSET(E4,,,,List!$D$2))</f>
        <v>398</v>
      </c>
    </row>
    <row r="5" spans="1:18" x14ac:dyDescent="0.3">
      <c r="A5" t="s">
        <v>18</v>
      </c>
      <c r="B5" t="s">
        <v>49</v>
      </c>
      <c r="C5" t="s">
        <v>87</v>
      </c>
      <c r="D5" t="s">
        <v>67</v>
      </c>
      <c r="E5">
        <v>76</v>
      </c>
      <c r="F5">
        <v>67</v>
      </c>
      <c r="G5">
        <v>58</v>
      </c>
      <c r="H5">
        <v>63</v>
      </c>
      <c r="I5">
        <v>68</v>
      </c>
      <c r="J5">
        <v>60</v>
      </c>
      <c r="K5">
        <v>56</v>
      </c>
      <c r="L5">
        <v>76</v>
      </c>
      <c r="M5">
        <v>63</v>
      </c>
      <c r="N5">
        <v>78</v>
      </c>
      <c r="O5">
        <v>86</v>
      </c>
      <c r="P5">
        <v>75</v>
      </c>
      <c r="Q5">
        <f t="shared" si="0"/>
        <v>826</v>
      </c>
      <c r="R5" s="20">
        <f ca="1">SUM(OFFSET(E5,,,,List!$D$2))</f>
        <v>392</v>
      </c>
    </row>
    <row r="6" spans="1:18" x14ac:dyDescent="0.3">
      <c r="A6" t="s">
        <v>18</v>
      </c>
      <c r="B6" t="s">
        <v>49</v>
      </c>
      <c r="C6" t="s">
        <v>87</v>
      </c>
      <c r="D6" t="s">
        <v>99</v>
      </c>
      <c r="E6">
        <v>56</v>
      </c>
      <c r="F6">
        <v>55</v>
      </c>
      <c r="G6">
        <v>65</v>
      </c>
      <c r="H6">
        <v>64</v>
      </c>
      <c r="I6">
        <v>65</v>
      </c>
      <c r="J6">
        <v>56</v>
      </c>
      <c r="K6">
        <v>86</v>
      </c>
      <c r="L6">
        <v>56</v>
      </c>
      <c r="M6">
        <v>56</v>
      </c>
      <c r="N6">
        <v>59</v>
      </c>
      <c r="O6">
        <v>65</v>
      </c>
      <c r="P6">
        <v>87</v>
      </c>
      <c r="Q6">
        <f t="shared" si="0"/>
        <v>770</v>
      </c>
      <c r="R6" s="20">
        <f ca="1">SUM(OFFSET(E6,,,,List!$D$2))</f>
        <v>361</v>
      </c>
    </row>
    <row r="7" spans="1:18" x14ac:dyDescent="0.3">
      <c r="A7" t="s">
        <v>18</v>
      </c>
      <c r="B7" t="s">
        <v>49</v>
      </c>
      <c r="C7" t="s">
        <v>87</v>
      </c>
      <c r="D7" t="s">
        <v>97</v>
      </c>
      <c r="E7">
        <v>73</v>
      </c>
      <c r="F7">
        <v>83</v>
      </c>
      <c r="G7">
        <v>73</v>
      </c>
      <c r="H7">
        <v>88</v>
      </c>
      <c r="I7">
        <v>86</v>
      </c>
      <c r="J7">
        <v>76</v>
      </c>
      <c r="K7">
        <v>88</v>
      </c>
      <c r="L7">
        <v>55</v>
      </c>
      <c r="M7">
        <v>71</v>
      </c>
      <c r="N7">
        <v>74</v>
      </c>
      <c r="O7">
        <v>81</v>
      </c>
      <c r="P7">
        <v>55</v>
      </c>
      <c r="Q7">
        <f t="shared" si="0"/>
        <v>903</v>
      </c>
      <c r="R7" s="20">
        <f ca="1">SUM(OFFSET(E7,,,,List!$D$2))</f>
        <v>479</v>
      </c>
    </row>
    <row r="8" spans="1:18" x14ac:dyDescent="0.3">
      <c r="A8" t="s">
        <v>18</v>
      </c>
      <c r="B8" t="s">
        <v>49</v>
      </c>
      <c r="C8" t="s">
        <v>87</v>
      </c>
      <c r="D8" t="s">
        <v>101</v>
      </c>
      <c r="E8">
        <v>65</v>
      </c>
      <c r="F8">
        <v>87</v>
      </c>
      <c r="G8">
        <v>59</v>
      </c>
      <c r="H8">
        <v>70</v>
      </c>
      <c r="I8">
        <v>62</v>
      </c>
      <c r="J8">
        <v>62</v>
      </c>
      <c r="K8">
        <v>64</v>
      </c>
      <c r="L8">
        <v>68</v>
      </c>
      <c r="M8">
        <v>85</v>
      </c>
      <c r="N8">
        <v>71</v>
      </c>
      <c r="O8">
        <v>81</v>
      </c>
      <c r="P8">
        <v>59</v>
      </c>
      <c r="Q8">
        <f t="shared" si="0"/>
        <v>833</v>
      </c>
      <c r="R8" s="20">
        <f ca="1">SUM(OFFSET(E8,,,,List!$D$2))</f>
        <v>405</v>
      </c>
    </row>
    <row r="9" spans="1:18" x14ac:dyDescent="0.3">
      <c r="A9" t="s">
        <v>18</v>
      </c>
      <c r="B9" t="s">
        <v>49</v>
      </c>
      <c r="C9" t="s">
        <v>87</v>
      </c>
      <c r="D9" t="s">
        <v>96</v>
      </c>
      <c r="E9">
        <v>78</v>
      </c>
      <c r="F9">
        <v>80</v>
      </c>
      <c r="G9">
        <v>55</v>
      </c>
      <c r="H9">
        <v>88</v>
      </c>
      <c r="I9">
        <v>57</v>
      </c>
      <c r="J9">
        <v>82</v>
      </c>
      <c r="K9">
        <v>83</v>
      </c>
      <c r="L9">
        <v>72</v>
      </c>
      <c r="M9">
        <v>85</v>
      </c>
      <c r="N9">
        <v>76</v>
      </c>
      <c r="O9">
        <v>71</v>
      </c>
      <c r="P9">
        <v>66</v>
      </c>
      <c r="Q9">
        <f t="shared" si="0"/>
        <v>893</v>
      </c>
      <c r="R9" s="20">
        <f ca="1">SUM(OFFSET(E9,,,,List!$D$2))</f>
        <v>440</v>
      </c>
    </row>
    <row r="10" spans="1:18" x14ac:dyDescent="0.3">
      <c r="A10" t="s">
        <v>18</v>
      </c>
      <c r="B10" t="s">
        <v>49</v>
      </c>
      <c r="C10" t="s">
        <v>87</v>
      </c>
      <c r="D10" t="s">
        <v>102</v>
      </c>
      <c r="E10">
        <v>61</v>
      </c>
      <c r="F10">
        <v>76</v>
      </c>
      <c r="G10">
        <v>77</v>
      </c>
      <c r="H10">
        <v>87</v>
      </c>
      <c r="I10">
        <v>79</v>
      </c>
      <c r="J10">
        <v>71</v>
      </c>
      <c r="K10">
        <v>67</v>
      </c>
      <c r="L10">
        <v>69</v>
      </c>
      <c r="M10">
        <v>54</v>
      </c>
      <c r="N10">
        <v>57</v>
      </c>
      <c r="O10">
        <v>81</v>
      </c>
      <c r="P10">
        <v>65</v>
      </c>
      <c r="Q10">
        <f t="shared" si="0"/>
        <v>844</v>
      </c>
      <c r="R10" s="20">
        <f ca="1">SUM(OFFSET(E10,,,,List!$D$2))</f>
        <v>451</v>
      </c>
    </row>
    <row r="11" spans="1:18" x14ac:dyDescent="0.3">
      <c r="A11" t="s">
        <v>18</v>
      </c>
      <c r="B11" t="s">
        <v>49</v>
      </c>
      <c r="C11" t="s">
        <v>87</v>
      </c>
      <c r="D11" t="s">
        <v>66</v>
      </c>
      <c r="E11">
        <v>55</v>
      </c>
      <c r="F11">
        <v>87</v>
      </c>
      <c r="G11">
        <v>82</v>
      </c>
      <c r="H11">
        <v>57</v>
      </c>
      <c r="I11">
        <v>66</v>
      </c>
      <c r="J11">
        <v>69</v>
      </c>
      <c r="K11">
        <v>73</v>
      </c>
      <c r="L11">
        <v>80</v>
      </c>
      <c r="M11">
        <v>54</v>
      </c>
      <c r="N11">
        <v>76</v>
      </c>
      <c r="O11">
        <v>64</v>
      </c>
      <c r="P11">
        <v>73</v>
      </c>
      <c r="Q11">
        <f t="shared" si="0"/>
        <v>836</v>
      </c>
      <c r="R11" s="20">
        <f ca="1">SUM(OFFSET(E11,,,,List!$D$2))</f>
        <v>416</v>
      </c>
    </row>
    <row r="12" spans="1:18" x14ac:dyDescent="0.3">
      <c r="A12" t="s">
        <v>18</v>
      </c>
      <c r="B12" t="s">
        <v>49</v>
      </c>
      <c r="C12" t="s">
        <v>87</v>
      </c>
      <c r="D12" t="s">
        <v>100</v>
      </c>
      <c r="E12">
        <v>64</v>
      </c>
      <c r="F12">
        <v>77</v>
      </c>
      <c r="G12">
        <v>54</v>
      </c>
      <c r="H12">
        <v>70</v>
      </c>
      <c r="I12">
        <v>79</v>
      </c>
      <c r="J12">
        <v>54</v>
      </c>
      <c r="K12">
        <v>55</v>
      </c>
      <c r="L12">
        <v>67</v>
      </c>
      <c r="M12">
        <v>69</v>
      </c>
      <c r="N12">
        <v>68</v>
      </c>
      <c r="O12">
        <v>78</v>
      </c>
      <c r="P12">
        <v>54</v>
      </c>
      <c r="Q12">
        <f t="shared" si="0"/>
        <v>789</v>
      </c>
      <c r="R12" s="20">
        <f ca="1">SUM(OFFSET(E12,,,,List!$D$2))</f>
        <v>398</v>
      </c>
    </row>
    <row r="13" spans="1:18" x14ac:dyDescent="0.3">
      <c r="A13" t="s">
        <v>18</v>
      </c>
      <c r="B13" t="s">
        <v>49</v>
      </c>
      <c r="C13" t="s">
        <v>87</v>
      </c>
      <c r="D13" t="s">
        <v>15</v>
      </c>
      <c r="E13">
        <v>667</v>
      </c>
      <c r="F13">
        <v>751</v>
      </c>
      <c r="G13">
        <v>637</v>
      </c>
      <c r="H13">
        <v>737</v>
      </c>
      <c r="I13">
        <v>675</v>
      </c>
      <c r="J13">
        <v>670</v>
      </c>
      <c r="K13">
        <v>699</v>
      </c>
      <c r="L13">
        <v>706</v>
      </c>
      <c r="M13">
        <v>669</v>
      </c>
      <c r="N13">
        <v>722</v>
      </c>
      <c r="O13">
        <v>761</v>
      </c>
      <c r="P13">
        <v>684</v>
      </c>
      <c r="Q13">
        <f t="shared" si="0"/>
        <v>8378</v>
      </c>
      <c r="R13" s="20">
        <f ca="1">SUM(OFFSET(E13,,,,List!$D$2))</f>
        <v>4137</v>
      </c>
    </row>
    <row r="14" spans="1:18" x14ac:dyDescent="0.3">
      <c r="R14" s="20"/>
    </row>
    <row r="15" spans="1:18" x14ac:dyDescent="0.3">
      <c r="A15" t="s">
        <v>17</v>
      </c>
      <c r="B15" t="s">
        <v>49</v>
      </c>
      <c r="C15" t="s">
        <v>87</v>
      </c>
      <c r="D15" t="s">
        <v>103</v>
      </c>
      <c r="E15">
        <v>44</v>
      </c>
      <c r="F15">
        <v>64</v>
      </c>
      <c r="G15">
        <v>60</v>
      </c>
      <c r="H15">
        <v>61</v>
      </c>
      <c r="I15">
        <v>51</v>
      </c>
      <c r="J15">
        <v>46</v>
      </c>
      <c r="K15">
        <v>51</v>
      </c>
      <c r="L15">
        <v>29</v>
      </c>
      <c r="M15">
        <v>47</v>
      </c>
      <c r="N15">
        <v>55</v>
      </c>
      <c r="O15">
        <v>32</v>
      </c>
      <c r="P15">
        <v>35</v>
      </c>
      <c r="Q15">
        <f>SUM(E15:P15)</f>
        <v>575</v>
      </c>
      <c r="R15" s="20">
        <f ca="1">SUM(OFFSET(E15,,,,List!$D$2))</f>
        <v>326</v>
      </c>
    </row>
    <row r="16" spans="1:18" x14ac:dyDescent="0.3">
      <c r="A16" t="s">
        <v>17</v>
      </c>
      <c r="B16" t="s">
        <v>49</v>
      </c>
      <c r="C16" t="s">
        <v>87</v>
      </c>
      <c r="D16" t="s">
        <v>98</v>
      </c>
      <c r="E16">
        <v>45</v>
      </c>
      <c r="F16">
        <v>68</v>
      </c>
      <c r="G16">
        <v>44</v>
      </c>
      <c r="H16">
        <v>62</v>
      </c>
      <c r="I16">
        <v>31</v>
      </c>
      <c r="J16">
        <v>32</v>
      </c>
      <c r="K16">
        <v>42</v>
      </c>
      <c r="L16">
        <v>41</v>
      </c>
      <c r="M16">
        <v>38</v>
      </c>
      <c r="N16">
        <v>26</v>
      </c>
      <c r="O16">
        <v>50</v>
      </c>
      <c r="P16">
        <v>42</v>
      </c>
      <c r="Q16">
        <f t="shared" ref="Q16:Q25" si="1">SUM(E16:P16)</f>
        <v>521</v>
      </c>
      <c r="R16" s="20">
        <f ca="1">SUM(OFFSET(E16,,,,List!$D$2))</f>
        <v>282</v>
      </c>
    </row>
    <row r="17" spans="1:18" x14ac:dyDescent="0.3">
      <c r="A17" t="s">
        <v>17</v>
      </c>
      <c r="B17" t="s">
        <v>49</v>
      </c>
      <c r="C17" t="s">
        <v>87</v>
      </c>
      <c r="D17" t="s">
        <v>67</v>
      </c>
      <c r="E17">
        <v>75</v>
      </c>
      <c r="F17">
        <v>66</v>
      </c>
      <c r="G17">
        <v>43</v>
      </c>
      <c r="H17">
        <v>67</v>
      </c>
      <c r="I17">
        <v>37</v>
      </c>
      <c r="J17">
        <v>34</v>
      </c>
      <c r="K17">
        <v>55</v>
      </c>
      <c r="L17">
        <v>37</v>
      </c>
      <c r="M17">
        <v>33</v>
      </c>
      <c r="N17">
        <v>53</v>
      </c>
      <c r="O17">
        <v>39</v>
      </c>
      <c r="P17">
        <v>26</v>
      </c>
      <c r="Q17">
        <f t="shared" si="1"/>
        <v>565</v>
      </c>
      <c r="R17" s="20">
        <f ca="1">SUM(OFFSET(E17,,,,List!$D$2))</f>
        <v>322</v>
      </c>
    </row>
    <row r="18" spans="1:18" x14ac:dyDescent="0.3">
      <c r="A18" t="s">
        <v>17</v>
      </c>
      <c r="B18" t="s">
        <v>49</v>
      </c>
      <c r="C18" t="s">
        <v>87</v>
      </c>
      <c r="D18" t="s">
        <v>99</v>
      </c>
      <c r="E18">
        <v>69</v>
      </c>
      <c r="F18">
        <v>58</v>
      </c>
      <c r="G18">
        <v>57</v>
      </c>
      <c r="H18">
        <v>67</v>
      </c>
      <c r="I18">
        <v>26</v>
      </c>
      <c r="J18">
        <v>55</v>
      </c>
      <c r="K18">
        <v>47</v>
      </c>
      <c r="L18">
        <v>37</v>
      </c>
      <c r="M18">
        <v>31</v>
      </c>
      <c r="N18">
        <v>55</v>
      </c>
      <c r="O18">
        <v>43</v>
      </c>
      <c r="P18">
        <v>41</v>
      </c>
      <c r="Q18">
        <f t="shared" si="1"/>
        <v>586</v>
      </c>
      <c r="R18" s="20">
        <f ca="1">SUM(OFFSET(E18,,,,List!$D$2))</f>
        <v>332</v>
      </c>
    </row>
    <row r="19" spans="1:18" x14ac:dyDescent="0.3">
      <c r="A19" t="s">
        <v>17</v>
      </c>
      <c r="B19" t="s">
        <v>49</v>
      </c>
      <c r="C19" t="s">
        <v>87</v>
      </c>
      <c r="D19" t="s">
        <v>97</v>
      </c>
      <c r="E19">
        <v>55</v>
      </c>
      <c r="F19">
        <v>76</v>
      </c>
      <c r="G19">
        <v>38</v>
      </c>
      <c r="H19">
        <v>52</v>
      </c>
      <c r="I19">
        <v>33</v>
      </c>
      <c r="J19">
        <v>25</v>
      </c>
      <c r="K19">
        <v>40</v>
      </c>
      <c r="L19">
        <v>33</v>
      </c>
      <c r="M19">
        <v>55</v>
      </c>
      <c r="N19">
        <v>45</v>
      </c>
      <c r="O19">
        <v>51</v>
      </c>
      <c r="P19">
        <v>42</v>
      </c>
      <c r="Q19">
        <f t="shared" si="1"/>
        <v>545</v>
      </c>
      <c r="R19" s="20">
        <f ca="1">SUM(OFFSET(E19,,,,List!$D$2))</f>
        <v>279</v>
      </c>
    </row>
    <row r="20" spans="1:18" x14ac:dyDescent="0.3">
      <c r="A20" t="s">
        <v>17</v>
      </c>
      <c r="B20" t="s">
        <v>49</v>
      </c>
      <c r="C20" t="s">
        <v>87</v>
      </c>
      <c r="D20" t="s">
        <v>101</v>
      </c>
      <c r="E20">
        <v>74</v>
      </c>
      <c r="F20">
        <v>73</v>
      </c>
      <c r="G20">
        <v>46</v>
      </c>
      <c r="H20">
        <v>46</v>
      </c>
      <c r="I20">
        <v>40</v>
      </c>
      <c r="J20">
        <v>52</v>
      </c>
      <c r="K20">
        <v>36</v>
      </c>
      <c r="L20">
        <v>44</v>
      </c>
      <c r="M20">
        <v>29</v>
      </c>
      <c r="N20">
        <v>26</v>
      </c>
      <c r="O20">
        <v>48</v>
      </c>
      <c r="P20">
        <v>34</v>
      </c>
      <c r="Q20">
        <f t="shared" si="1"/>
        <v>548</v>
      </c>
      <c r="R20" s="20">
        <f ca="1">SUM(OFFSET(E20,,,,List!$D$2))</f>
        <v>331</v>
      </c>
    </row>
    <row r="21" spans="1:18" x14ac:dyDescent="0.3">
      <c r="A21" t="s">
        <v>17</v>
      </c>
      <c r="B21" t="s">
        <v>49</v>
      </c>
      <c r="C21" t="s">
        <v>87</v>
      </c>
      <c r="D21" t="s">
        <v>96</v>
      </c>
      <c r="E21">
        <v>79</v>
      </c>
      <c r="F21">
        <v>39</v>
      </c>
      <c r="G21">
        <v>64</v>
      </c>
      <c r="H21">
        <v>37</v>
      </c>
      <c r="I21">
        <v>28</v>
      </c>
      <c r="J21">
        <v>39</v>
      </c>
      <c r="K21">
        <v>26</v>
      </c>
      <c r="L21">
        <v>54</v>
      </c>
      <c r="M21">
        <v>30</v>
      </c>
      <c r="N21">
        <v>44</v>
      </c>
      <c r="O21">
        <v>43</v>
      </c>
      <c r="P21">
        <v>54</v>
      </c>
      <c r="Q21">
        <f t="shared" si="1"/>
        <v>537</v>
      </c>
      <c r="R21" s="20">
        <f ca="1">SUM(OFFSET(E21,,,,List!$D$2))</f>
        <v>286</v>
      </c>
    </row>
    <row r="22" spans="1:18" x14ac:dyDescent="0.3">
      <c r="A22" t="s">
        <v>17</v>
      </c>
      <c r="B22" t="s">
        <v>49</v>
      </c>
      <c r="C22" t="s">
        <v>87</v>
      </c>
      <c r="D22" t="s">
        <v>102</v>
      </c>
      <c r="E22">
        <v>62</v>
      </c>
      <c r="F22">
        <v>62</v>
      </c>
      <c r="G22">
        <v>75</v>
      </c>
      <c r="H22">
        <v>45</v>
      </c>
      <c r="I22">
        <v>53</v>
      </c>
      <c r="J22">
        <v>25</v>
      </c>
      <c r="K22">
        <v>42</v>
      </c>
      <c r="L22">
        <v>41</v>
      </c>
      <c r="M22">
        <v>53</v>
      </c>
      <c r="N22">
        <v>52</v>
      </c>
      <c r="O22">
        <v>53</v>
      </c>
      <c r="P22">
        <v>26</v>
      </c>
      <c r="Q22">
        <f t="shared" si="1"/>
        <v>589</v>
      </c>
      <c r="R22" s="20">
        <f ca="1">SUM(OFFSET(E22,,,,List!$D$2))</f>
        <v>322</v>
      </c>
    </row>
    <row r="23" spans="1:18" x14ac:dyDescent="0.3">
      <c r="A23" t="s">
        <v>17</v>
      </c>
      <c r="B23" t="s">
        <v>49</v>
      </c>
      <c r="C23" t="s">
        <v>87</v>
      </c>
      <c r="D23" t="s">
        <v>66</v>
      </c>
      <c r="E23">
        <v>57</v>
      </c>
      <c r="F23">
        <v>67</v>
      </c>
      <c r="G23">
        <v>51</v>
      </c>
      <c r="H23">
        <v>40</v>
      </c>
      <c r="I23">
        <v>48</v>
      </c>
      <c r="J23">
        <v>36</v>
      </c>
      <c r="K23">
        <v>55</v>
      </c>
      <c r="L23">
        <v>48</v>
      </c>
      <c r="M23">
        <v>44</v>
      </c>
      <c r="N23">
        <v>50</v>
      </c>
      <c r="O23">
        <v>47</v>
      </c>
      <c r="P23">
        <v>40</v>
      </c>
      <c r="Q23">
        <f t="shared" si="1"/>
        <v>583</v>
      </c>
      <c r="R23" s="20">
        <f ca="1">SUM(OFFSET(E23,,,,List!$D$2))</f>
        <v>299</v>
      </c>
    </row>
    <row r="24" spans="1:18" x14ac:dyDescent="0.3">
      <c r="A24" t="s">
        <v>17</v>
      </c>
      <c r="B24" t="s">
        <v>49</v>
      </c>
      <c r="C24" t="s">
        <v>87</v>
      </c>
      <c r="D24" t="s">
        <v>100</v>
      </c>
      <c r="E24">
        <v>61</v>
      </c>
      <c r="F24">
        <v>44</v>
      </c>
      <c r="G24">
        <v>50</v>
      </c>
      <c r="H24">
        <v>54</v>
      </c>
      <c r="I24">
        <v>44</v>
      </c>
      <c r="J24">
        <v>36</v>
      </c>
      <c r="K24">
        <v>36</v>
      </c>
      <c r="L24">
        <v>51</v>
      </c>
      <c r="M24">
        <v>25</v>
      </c>
      <c r="N24">
        <v>48</v>
      </c>
      <c r="O24">
        <v>53</v>
      </c>
      <c r="P24">
        <v>43</v>
      </c>
      <c r="Q24">
        <f t="shared" si="1"/>
        <v>545</v>
      </c>
      <c r="R24" s="20">
        <f ca="1">SUM(OFFSET(E24,,,,List!$D$2))</f>
        <v>289</v>
      </c>
    </row>
    <row r="25" spans="1:18" x14ac:dyDescent="0.3">
      <c r="A25" t="s">
        <v>17</v>
      </c>
      <c r="B25" t="s">
        <v>49</v>
      </c>
      <c r="C25" t="s">
        <v>87</v>
      </c>
      <c r="D25" t="s">
        <v>15</v>
      </c>
      <c r="E25">
        <v>621</v>
      </c>
      <c r="F25">
        <v>617</v>
      </c>
      <c r="G25">
        <v>528</v>
      </c>
      <c r="H25">
        <v>531</v>
      </c>
      <c r="I25">
        <v>391</v>
      </c>
      <c r="J25">
        <v>380</v>
      </c>
      <c r="K25">
        <v>430</v>
      </c>
      <c r="L25">
        <v>415</v>
      </c>
      <c r="M25">
        <v>385</v>
      </c>
      <c r="N25">
        <v>454</v>
      </c>
      <c r="O25">
        <v>459</v>
      </c>
      <c r="P25">
        <v>383</v>
      </c>
      <c r="Q25">
        <f t="shared" si="1"/>
        <v>5594</v>
      </c>
      <c r="R25" s="20">
        <f ca="1">SUM(OFFSET(E25,,,,List!$D$2))</f>
        <v>3068</v>
      </c>
    </row>
    <row r="26" spans="1:18" x14ac:dyDescent="0.3">
      <c r="R26" s="10"/>
    </row>
    <row r="27" spans="1:18" x14ac:dyDescent="0.3">
      <c r="A27" t="s">
        <v>18</v>
      </c>
      <c r="B27" t="s">
        <v>49</v>
      </c>
      <c r="C27" t="s">
        <v>63</v>
      </c>
      <c r="D27" t="s">
        <v>88</v>
      </c>
      <c r="E27">
        <v>56</v>
      </c>
      <c r="F27">
        <v>88</v>
      </c>
      <c r="G27">
        <v>65</v>
      </c>
      <c r="H27">
        <v>79</v>
      </c>
      <c r="I27">
        <v>57</v>
      </c>
      <c r="J27">
        <v>74</v>
      </c>
      <c r="K27">
        <v>74</v>
      </c>
      <c r="L27">
        <v>76</v>
      </c>
      <c r="M27">
        <v>71</v>
      </c>
      <c r="N27">
        <v>72</v>
      </c>
      <c r="O27">
        <v>56</v>
      </c>
      <c r="P27">
        <v>88</v>
      </c>
      <c r="Q27">
        <v>517</v>
      </c>
      <c r="R27" s="20">
        <f ca="1">SUM(OFFSET(E27,,,,List!$D$2))</f>
        <v>419</v>
      </c>
    </row>
    <row r="28" spans="1:18" x14ac:dyDescent="0.3">
      <c r="A28" t="s">
        <v>18</v>
      </c>
      <c r="B28" t="s">
        <v>49</v>
      </c>
      <c r="C28" t="s">
        <v>63</v>
      </c>
      <c r="D28" t="s">
        <v>71</v>
      </c>
      <c r="E28">
        <v>54</v>
      </c>
      <c r="F28">
        <v>78</v>
      </c>
      <c r="G28">
        <v>80</v>
      </c>
      <c r="H28">
        <v>60</v>
      </c>
      <c r="I28">
        <v>64</v>
      </c>
      <c r="J28">
        <v>81</v>
      </c>
      <c r="K28">
        <v>67</v>
      </c>
      <c r="L28">
        <v>72</v>
      </c>
      <c r="M28">
        <v>62</v>
      </c>
      <c r="N28">
        <v>56</v>
      </c>
      <c r="O28">
        <v>57</v>
      </c>
      <c r="P28">
        <v>73</v>
      </c>
      <c r="Q28">
        <v>447</v>
      </c>
      <c r="R28" s="20">
        <f ca="1">SUM(OFFSET(E28,,,,List!$D$2))</f>
        <v>417</v>
      </c>
    </row>
    <row r="29" spans="1:18" x14ac:dyDescent="0.3">
      <c r="A29" t="s">
        <v>18</v>
      </c>
      <c r="B29" t="s">
        <v>49</v>
      </c>
      <c r="C29" t="s">
        <v>63</v>
      </c>
      <c r="D29" t="s">
        <v>72</v>
      </c>
      <c r="E29">
        <v>81</v>
      </c>
      <c r="F29">
        <v>54</v>
      </c>
      <c r="G29">
        <v>61</v>
      </c>
      <c r="H29">
        <v>74</v>
      </c>
      <c r="I29">
        <v>70</v>
      </c>
      <c r="J29">
        <v>71</v>
      </c>
      <c r="K29">
        <v>72</v>
      </c>
      <c r="L29">
        <v>72</v>
      </c>
      <c r="M29">
        <v>58</v>
      </c>
      <c r="N29">
        <v>87</v>
      </c>
      <c r="O29">
        <v>58</v>
      </c>
      <c r="P29">
        <v>54</v>
      </c>
      <c r="Q29">
        <v>403</v>
      </c>
      <c r="R29" s="20">
        <f ca="1">SUM(OFFSET(E29,,,,List!$D$2))</f>
        <v>411</v>
      </c>
    </row>
    <row r="30" spans="1:18" x14ac:dyDescent="0.3">
      <c r="A30" t="s">
        <v>18</v>
      </c>
      <c r="B30" t="s">
        <v>49</v>
      </c>
      <c r="C30" t="s">
        <v>63</v>
      </c>
      <c r="D30" t="s">
        <v>94</v>
      </c>
      <c r="E30">
        <v>83</v>
      </c>
      <c r="F30">
        <v>78</v>
      </c>
      <c r="G30">
        <v>84</v>
      </c>
      <c r="H30">
        <v>60</v>
      </c>
      <c r="I30">
        <v>67</v>
      </c>
      <c r="J30">
        <v>72</v>
      </c>
      <c r="K30">
        <v>77</v>
      </c>
      <c r="L30">
        <v>71</v>
      </c>
      <c r="M30">
        <v>68</v>
      </c>
      <c r="N30">
        <v>73</v>
      </c>
      <c r="O30">
        <v>68</v>
      </c>
      <c r="P30">
        <v>71</v>
      </c>
      <c r="Q30">
        <v>341</v>
      </c>
      <c r="R30" s="20">
        <f ca="1">SUM(OFFSET(E30,,,,List!$D$2))</f>
        <v>444</v>
      </c>
    </row>
    <row r="31" spans="1:18" x14ac:dyDescent="0.3">
      <c r="A31" t="s">
        <v>18</v>
      </c>
      <c r="B31" t="s">
        <v>49</v>
      </c>
      <c r="C31" t="s">
        <v>63</v>
      </c>
      <c r="D31" t="s">
        <v>91</v>
      </c>
      <c r="E31">
        <v>85</v>
      </c>
      <c r="F31">
        <v>85</v>
      </c>
      <c r="G31">
        <v>55</v>
      </c>
      <c r="H31">
        <v>55</v>
      </c>
      <c r="I31">
        <v>57</v>
      </c>
      <c r="J31">
        <v>68</v>
      </c>
      <c r="K31">
        <v>82</v>
      </c>
      <c r="L31">
        <v>67</v>
      </c>
      <c r="M31">
        <v>87</v>
      </c>
      <c r="N31">
        <v>59</v>
      </c>
      <c r="O31">
        <v>64</v>
      </c>
      <c r="P31">
        <v>79</v>
      </c>
      <c r="Q31">
        <v>473</v>
      </c>
      <c r="R31" s="20">
        <f ca="1">SUM(OFFSET(E31,,,,List!$D$2))</f>
        <v>405</v>
      </c>
    </row>
    <row r="32" spans="1:18" x14ac:dyDescent="0.3">
      <c r="A32" t="s">
        <v>18</v>
      </c>
      <c r="B32" t="s">
        <v>49</v>
      </c>
      <c r="C32" t="s">
        <v>63</v>
      </c>
      <c r="D32" t="s">
        <v>92</v>
      </c>
      <c r="E32">
        <v>61</v>
      </c>
      <c r="F32">
        <v>55</v>
      </c>
      <c r="G32">
        <v>68</v>
      </c>
      <c r="H32">
        <v>80</v>
      </c>
      <c r="I32">
        <v>63</v>
      </c>
      <c r="J32">
        <v>86</v>
      </c>
      <c r="K32">
        <v>75</v>
      </c>
      <c r="L32">
        <v>78</v>
      </c>
      <c r="M32">
        <v>83</v>
      </c>
      <c r="N32">
        <v>87</v>
      </c>
      <c r="O32">
        <v>54</v>
      </c>
      <c r="P32">
        <v>63</v>
      </c>
      <c r="Q32">
        <v>486</v>
      </c>
      <c r="R32" s="20">
        <f ca="1">SUM(OFFSET(E32,,,,List!$D$2))</f>
        <v>413</v>
      </c>
    </row>
    <row r="33" spans="1:18" x14ac:dyDescent="0.3">
      <c r="A33" t="s">
        <v>18</v>
      </c>
      <c r="B33" t="s">
        <v>49</v>
      </c>
      <c r="C33" t="s">
        <v>63</v>
      </c>
      <c r="D33" t="s">
        <v>95</v>
      </c>
      <c r="E33">
        <v>59</v>
      </c>
      <c r="F33">
        <v>65</v>
      </c>
      <c r="G33">
        <v>85</v>
      </c>
      <c r="H33">
        <v>68</v>
      </c>
      <c r="I33">
        <v>61</v>
      </c>
      <c r="J33">
        <v>55</v>
      </c>
      <c r="K33">
        <v>58</v>
      </c>
      <c r="L33">
        <v>72</v>
      </c>
      <c r="M33">
        <v>73</v>
      </c>
      <c r="N33">
        <v>81</v>
      </c>
      <c r="O33">
        <v>75</v>
      </c>
      <c r="P33">
        <v>56</v>
      </c>
      <c r="Q33">
        <v>374</v>
      </c>
      <c r="R33" s="20">
        <f ca="1">SUM(OFFSET(E33,,,,List!$D$2))</f>
        <v>393</v>
      </c>
    </row>
    <row r="34" spans="1:18" x14ac:dyDescent="0.3">
      <c r="A34" t="s">
        <v>18</v>
      </c>
      <c r="B34" t="s">
        <v>49</v>
      </c>
      <c r="C34" t="s">
        <v>63</v>
      </c>
      <c r="D34" t="s">
        <v>89</v>
      </c>
      <c r="E34">
        <v>68</v>
      </c>
      <c r="F34">
        <v>66</v>
      </c>
      <c r="G34">
        <v>75</v>
      </c>
      <c r="H34">
        <v>85</v>
      </c>
      <c r="I34">
        <v>84</v>
      </c>
      <c r="J34">
        <v>75</v>
      </c>
      <c r="K34">
        <v>73</v>
      </c>
      <c r="L34">
        <v>60</v>
      </c>
      <c r="M34">
        <v>54</v>
      </c>
      <c r="N34">
        <v>73</v>
      </c>
      <c r="O34">
        <v>78</v>
      </c>
      <c r="P34">
        <v>87</v>
      </c>
      <c r="Q34">
        <v>470</v>
      </c>
      <c r="R34" s="20">
        <f ca="1">SUM(OFFSET(E34,,,,List!$D$2))</f>
        <v>453</v>
      </c>
    </row>
    <row r="35" spans="1:18" x14ac:dyDescent="0.3">
      <c r="A35" t="s">
        <v>18</v>
      </c>
      <c r="B35" t="s">
        <v>49</v>
      </c>
      <c r="C35" t="s">
        <v>63</v>
      </c>
      <c r="D35" t="s">
        <v>93</v>
      </c>
      <c r="E35">
        <v>75</v>
      </c>
      <c r="F35">
        <v>64</v>
      </c>
      <c r="G35">
        <v>80</v>
      </c>
      <c r="H35">
        <v>56</v>
      </c>
      <c r="I35">
        <v>69</v>
      </c>
      <c r="J35">
        <v>55</v>
      </c>
      <c r="K35">
        <v>56</v>
      </c>
      <c r="L35">
        <v>75</v>
      </c>
      <c r="M35">
        <v>74</v>
      </c>
      <c r="N35">
        <v>74</v>
      </c>
      <c r="O35">
        <v>70</v>
      </c>
      <c r="P35">
        <v>87</v>
      </c>
      <c r="Q35">
        <v>310</v>
      </c>
      <c r="R35" s="20">
        <f ca="1">SUM(OFFSET(E35,,,,List!$D$2))</f>
        <v>399</v>
      </c>
    </row>
    <row r="36" spans="1:18" x14ac:dyDescent="0.3">
      <c r="A36" t="s">
        <v>18</v>
      </c>
      <c r="B36" t="s">
        <v>49</v>
      </c>
      <c r="C36" t="s">
        <v>63</v>
      </c>
      <c r="D36" t="s">
        <v>90</v>
      </c>
      <c r="E36">
        <v>69</v>
      </c>
      <c r="F36">
        <v>82</v>
      </c>
      <c r="G36">
        <v>60</v>
      </c>
      <c r="H36">
        <v>85</v>
      </c>
      <c r="I36">
        <v>85</v>
      </c>
      <c r="J36">
        <v>59</v>
      </c>
      <c r="K36">
        <v>58</v>
      </c>
      <c r="L36">
        <v>76</v>
      </c>
      <c r="M36">
        <v>79</v>
      </c>
      <c r="N36">
        <v>87</v>
      </c>
      <c r="O36">
        <v>64</v>
      </c>
      <c r="P36">
        <v>57</v>
      </c>
      <c r="Q36">
        <v>379</v>
      </c>
      <c r="R36" s="20">
        <f ca="1">SUM(OFFSET(E36,,,,List!$D$2))</f>
        <v>440</v>
      </c>
    </row>
    <row r="37" spans="1:18" x14ac:dyDescent="0.3">
      <c r="R37" s="20"/>
    </row>
    <row r="38" spans="1:18" x14ac:dyDescent="0.3">
      <c r="A38" t="s">
        <v>17</v>
      </c>
      <c r="B38" t="s">
        <v>49</v>
      </c>
      <c r="C38" t="s">
        <v>63</v>
      </c>
      <c r="D38" t="s">
        <v>88</v>
      </c>
      <c r="E38">
        <v>25</v>
      </c>
      <c r="F38">
        <v>44</v>
      </c>
      <c r="G38">
        <v>34</v>
      </c>
      <c r="H38">
        <v>39</v>
      </c>
      <c r="I38">
        <v>34</v>
      </c>
      <c r="J38">
        <v>29</v>
      </c>
      <c r="K38">
        <v>28</v>
      </c>
      <c r="L38">
        <v>20</v>
      </c>
      <c r="M38">
        <v>35</v>
      </c>
      <c r="N38">
        <v>39</v>
      </c>
      <c r="O38">
        <v>20</v>
      </c>
      <c r="P38">
        <v>21</v>
      </c>
      <c r="Q38">
        <v>391</v>
      </c>
      <c r="R38" s="20">
        <f ca="1">SUM(OFFSET(E38,,,,List!$D$2))</f>
        <v>205</v>
      </c>
    </row>
    <row r="39" spans="1:18" x14ac:dyDescent="0.3">
      <c r="A39" t="s">
        <v>17</v>
      </c>
      <c r="B39" t="s">
        <v>49</v>
      </c>
      <c r="C39" t="s">
        <v>63</v>
      </c>
      <c r="D39" t="s">
        <v>71</v>
      </c>
      <c r="E39">
        <v>29</v>
      </c>
      <c r="F39">
        <v>37</v>
      </c>
      <c r="G39">
        <v>29</v>
      </c>
      <c r="H39">
        <v>43</v>
      </c>
      <c r="I39">
        <v>18</v>
      </c>
      <c r="J39">
        <v>19</v>
      </c>
      <c r="K39">
        <v>28</v>
      </c>
      <c r="L39">
        <v>24</v>
      </c>
      <c r="M39">
        <v>26</v>
      </c>
      <c r="N39">
        <v>17</v>
      </c>
      <c r="O39">
        <v>31</v>
      </c>
      <c r="P39">
        <v>31</v>
      </c>
      <c r="Q39">
        <v>286</v>
      </c>
      <c r="R39" s="20">
        <f ca="1">SUM(OFFSET(E39,,,,List!$D$2))</f>
        <v>175</v>
      </c>
    </row>
    <row r="40" spans="1:18" x14ac:dyDescent="0.3">
      <c r="A40" t="s">
        <v>17</v>
      </c>
      <c r="B40" t="s">
        <v>49</v>
      </c>
      <c r="C40" t="s">
        <v>63</v>
      </c>
      <c r="D40" t="s">
        <v>72</v>
      </c>
      <c r="E40">
        <v>53</v>
      </c>
      <c r="F40">
        <v>38</v>
      </c>
      <c r="G40">
        <v>31</v>
      </c>
      <c r="H40">
        <v>40</v>
      </c>
      <c r="I40">
        <v>22</v>
      </c>
      <c r="J40">
        <v>22</v>
      </c>
      <c r="K40">
        <v>35</v>
      </c>
      <c r="L40">
        <v>23</v>
      </c>
      <c r="M40">
        <v>23</v>
      </c>
      <c r="N40">
        <v>35</v>
      </c>
      <c r="O40">
        <v>24</v>
      </c>
      <c r="P40">
        <v>18</v>
      </c>
      <c r="Q40">
        <v>423</v>
      </c>
      <c r="R40" s="20">
        <f ca="1">SUM(OFFSET(E40,,,,List!$D$2))</f>
        <v>206</v>
      </c>
    </row>
    <row r="41" spans="1:18" x14ac:dyDescent="0.3">
      <c r="A41" t="s">
        <v>17</v>
      </c>
      <c r="B41" t="s">
        <v>49</v>
      </c>
      <c r="C41" t="s">
        <v>63</v>
      </c>
      <c r="D41" t="s">
        <v>94</v>
      </c>
      <c r="E41">
        <v>44</v>
      </c>
      <c r="F41">
        <v>40</v>
      </c>
      <c r="G41">
        <v>33</v>
      </c>
      <c r="H41">
        <v>44</v>
      </c>
      <c r="I41">
        <v>19</v>
      </c>
      <c r="J41">
        <v>30</v>
      </c>
      <c r="K41">
        <v>25</v>
      </c>
      <c r="L41">
        <v>20</v>
      </c>
      <c r="M41">
        <v>21</v>
      </c>
      <c r="N41">
        <v>34</v>
      </c>
      <c r="O41">
        <v>24</v>
      </c>
      <c r="P41">
        <v>31</v>
      </c>
      <c r="Q41">
        <v>334</v>
      </c>
      <c r="R41" s="20">
        <f ca="1">SUM(OFFSET(E41,,,,List!$D$2))</f>
        <v>210</v>
      </c>
    </row>
    <row r="42" spans="1:18" x14ac:dyDescent="0.3">
      <c r="A42" t="s">
        <v>17</v>
      </c>
      <c r="B42" t="s">
        <v>49</v>
      </c>
      <c r="C42" t="s">
        <v>63</v>
      </c>
      <c r="D42" t="s">
        <v>91</v>
      </c>
      <c r="E42">
        <v>37</v>
      </c>
      <c r="F42">
        <v>46</v>
      </c>
      <c r="G42">
        <v>24</v>
      </c>
      <c r="H42">
        <v>29</v>
      </c>
      <c r="I42">
        <v>21</v>
      </c>
      <c r="J42">
        <v>17</v>
      </c>
      <c r="K42">
        <v>28</v>
      </c>
      <c r="L42">
        <v>23</v>
      </c>
      <c r="M42">
        <v>30</v>
      </c>
      <c r="N42">
        <v>33</v>
      </c>
      <c r="O42">
        <v>31</v>
      </c>
      <c r="P42">
        <v>26</v>
      </c>
      <c r="Q42">
        <v>397</v>
      </c>
      <c r="R42" s="20">
        <f ca="1">SUM(OFFSET(E42,,,,List!$D$2))</f>
        <v>174</v>
      </c>
    </row>
    <row r="43" spans="1:18" x14ac:dyDescent="0.3">
      <c r="A43" t="s">
        <v>17</v>
      </c>
      <c r="B43" t="s">
        <v>49</v>
      </c>
      <c r="C43" t="s">
        <v>63</v>
      </c>
      <c r="D43" t="s">
        <v>92</v>
      </c>
      <c r="E43">
        <v>44</v>
      </c>
      <c r="F43">
        <v>51</v>
      </c>
      <c r="G43">
        <v>30</v>
      </c>
      <c r="H43">
        <v>28</v>
      </c>
      <c r="I43">
        <v>27</v>
      </c>
      <c r="J43">
        <v>39</v>
      </c>
      <c r="K43">
        <v>23</v>
      </c>
      <c r="L43">
        <v>31</v>
      </c>
      <c r="M43">
        <v>15</v>
      </c>
      <c r="N43">
        <v>16</v>
      </c>
      <c r="O43">
        <v>36</v>
      </c>
      <c r="P43">
        <v>19</v>
      </c>
      <c r="Q43">
        <v>361</v>
      </c>
      <c r="R43" s="20">
        <f ca="1">SUM(OFFSET(E43,,,,List!$D$2))</f>
        <v>219</v>
      </c>
    </row>
    <row r="44" spans="1:18" x14ac:dyDescent="0.3">
      <c r="A44" t="s">
        <v>17</v>
      </c>
      <c r="B44" t="s">
        <v>49</v>
      </c>
      <c r="C44" t="s">
        <v>63</v>
      </c>
      <c r="D44" t="s">
        <v>95</v>
      </c>
      <c r="E44">
        <v>43</v>
      </c>
      <c r="F44">
        <v>26</v>
      </c>
      <c r="G44">
        <v>39</v>
      </c>
      <c r="H44">
        <v>23</v>
      </c>
      <c r="I44">
        <v>18</v>
      </c>
      <c r="J44">
        <v>29</v>
      </c>
      <c r="K44">
        <v>15</v>
      </c>
      <c r="L44">
        <v>33</v>
      </c>
      <c r="M44">
        <v>21</v>
      </c>
      <c r="N44">
        <v>27</v>
      </c>
      <c r="O44">
        <v>24</v>
      </c>
      <c r="P44">
        <v>41</v>
      </c>
      <c r="Q44">
        <v>375</v>
      </c>
      <c r="R44" s="20">
        <f ca="1">SUM(OFFSET(E44,,,,List!$D$2))</f>
        <v>178</v>
      </c>
    </row>
    <row r="45" spans="1:18" x14ac:dyDescent="0.3">
      <c r="A45" t="s">
        <v>17</v>
      </c>
      <c r="B45" t="s">
        <v>49</v>
      </c>
      <c r="C45" t="s">
        <v>63</v>
      </c>
      <c r="D45" t="s">
        <v>89</v>
      </c>
      <c r="E45">
        <v>41</v>
      </c>
      <c r="F45">
        <v>45</v>
      </c>
      <c r="G45">
        <v>56</v>
      </c>
      <c r="H45">
        <v>28</v>
      </c>
      <c r="I45">
        <v>30</v>
      </c>
      <c r="J45">
        <v>16</v>
      </c>
      <c r="K45">
        <v>31</v>
      </c>
      <c r="L45">
        <v>22</v>
      </c>
      <c r="M45">
        <v>40</v>
      </c>
      <c r="N45">
        <v>36</v>
      </c>
      <c r="O45">
        <v>35</v>
      </c>
      <c r="P45">
        <v>15</v>
      </c>
      <c r="Q45">
        <v>365</v>
      </c>
      <c r="R45" s="20">
        <f ca="1">SUM(OFFSET(E45,,,,List!$D$2))</f>
        <v>216</v>
      </c>
    </row>
    <row r="46" spans="1:18" x14ac:dyDescent="0.3">
      <c r="A46" t="s">
        <v>17</v>
      </c>
      <c r="B46" t="s">
        <v>49</v>
      </c>
      <c r="C46" t="s">
        <v>63</v>
      </c>
      <c r="D46" t="s">
        <v>93</v>
      </c>
      <c r="E46">
        <v>37</v>
      </c>
      <c r="F46">
        <v>49</v>
      </c>
      <c r="G46">
        <v>37</v>
      </c>
      <c r="H46">
        <v>22</v>
      </c>
      <c r="I46">
        <v>28</v>
      </c>
      <c r="J46">
        <v>21</v>
      </c>
      <c r="K46">
        <v>36</v>
      </c>
      <c r="L46">
        <v>28</v>
      </c>
      <c r="M46">
        <v>27</v>
      </c>
      <c r="N46">
        <v>27</v>
      </c>
      <c r="O46">
        <v>26</v>
      </c>
      <c r="P46">
        <v>28</v>
      </c>
      <c r="Q46">
        <v>367</v>
      </c>
      <c r="R46" s="20">
        <f ca="1">SUM(OFFSET(E46,,,,List!$D$2))</f>
        <v>194</v>
      </c>
    </row>
    <row r="47" spans="1:18" x14ac:dyDescent="0.3">
      <c r="A47" t="s">
        <v>17</v>
      </c>
      <c r="B47" t="s">
        <v>49</v>
      </c>
      <c r="C47" t="s">
        <v>63</v>
      </c>
      <c r="D47" t="s">
        <v>90</v>
      </c>
      <c r="E47">
        <v>35</v>
      </c>
      <c r="F47">
        <v>30</v>
      </c>
      <c r="G47">
        <v>31</v>
      </c>
      <c r="H47">
        <v>37</v>
      </c>
      <c r="I47">
        <v>30</v>
      </c>
      <c r="J47">
        <v>21</v>
      </c>
      <c r="K47">
        <v>23</v>
      </c>
      <c r="L47">
        <v>32</v>
      </c>
      <c r="M47">
        <v>19</v>
      </c>
      <c r="N47">
        <v>26</v>
      </c>
      <c r="O47">
        <v>32</v>
      </c>
      <c r="P47">
        <v>25</v>
      </c>
      <c r="Q47">
        <v>354</v>
      </c>
      <c r="R47" s="20">
        <f ca="1">SUM(OFFSET(E47,,,,List!$D$2))</f>
        <v>184</v>
      </c>
    </row>
    <row r="48" spans="1:18" x14ac:dyDescent="0.3">
      <c r="R48" s="20">
        <f ca="1">SUM(OFFSET(E48,,,,List!$D$2))</f>
        <v>0</v>
      </c>
    </row>
    <row r="49" spans="1:18" x14ac:dyDescent="0.3">
      <c r="A49" t="s">
        <v>18</v>
      </c>
      <c r="B49" t="s">
        <v>49</v>
      </c>
      <c r="C49" t="s">
        <v>65</v>
      </c>
      <c r="D49" t="s">
        <v>68</v>
      </c>
      <c r="E49">
        <v>47</v>
      </c>
      <c r="F49">
        <v>44</v>
      </c>
      <c r="G49">
        <v>45</v>
      </c>
      <c r="H49">
        <v>58</v>
      </c>
      <c r="I49">
        <v>55</v>
      </c>
      <c r="J49">
        <v>52</v>
      </c>
      <c r="K49">
        <v>29</v>
      </c>
      <c r="L49">
        <v>35</v>
      </c>
      <c r="M49">
        <v>63</v>
      </c>
      <c r="N49">
        <v>34</v>
      </c>
      <c r="O49">
        <v>60</v>
      </c>
      <c r="P49">
        <v>45</v>
      </c>
      <c r="Q49">
        <f>SUM(E49:P49)</f>
        <v>567</v>
      </c>
      <c r="R49" s="20">
        <f ca="1">SUM(OFFSET(E49,,,,List!$D$2))</f>
        <v>301</v>
      </c>
    </row>
    <row r="50" spans="1:18" x14ac:dyDescent="0.3">
      <c r="A50" t="s">
        <v>18</v>
      </c>
      <c r="B50" t="s">
        <v>49</v>
      </c>
      <c r="C50" t="s">
        <v>65</v>
      </c>
      <c r="D50" t="s">
        <v>107</v>
      </c>
      <c r="E50">
        <v>25</v>
      </c>
      <c r="F50">
        <v>25</v>
      </c>
      <c r="G50">
        <v>40</v>
      </c>
      <c r="H50">
        <v>51</v>
      </c>
      <c r="I50">
        <v>25</v>
      </c>
      <c r="J50">
        <v>35</v>
      </c>
      <c r="K50">
        <v>34</v>
      </c>
      <c r="L50">
        <v>25</v>
      </c>
      <c r="M50">
        <v>30</v>
      </c>
      <c r="N50">
        <v>26</v>
      </c>
      <c r="O50">
        <v>39</v>
      </c>
      <c r="P50">
        <v>56</v>
      </c>
      <c r="Q50">
        <f t="shared" ref="Q50:Q58" si="2">SUM(E50:P50)</f>
        <v>411</v>
      </c>
      <c r="R50" s="20">
        <f ca="1">SUM(OFFSET(E50,,,,List!$D$2))</f>
        <v>201</v>
      </c>
    </row>
    <row r="51" spans="1:18" x14ac:dyDescent="0.3">
      <c r="A51" t="s">
        <v>18</v>
      </c>
      <c r="B51" t="s">
        <v>49</v>
      </c>
      <c r="C51" t="s">
        <v>65</v>
      </c>
      <c r="D51" t="s">
        <v>109</v>
      </c>
      <c r="E51">
        <v>25</v>
      </c>
      <c r="F51">
        <v>56</v>
      </c>
      <c r="G51">
        <v>24</v>
      </c>
      <c r="H51">
        <v>51</v>
      </c>
      <c r="I51">
        <v>46</v>
      </c>
      <c r="J51">
        <v>60</v>
      </c>
      <c r="K51">
        <v>44</v>
      </c>
      <c r="L51">
        <v>25</v>
      </c>
      <c r="M51">
        <v>30</v>
      </c>
      <c r="N51">
        <v>40</v>
      </c>
      <c r="O51">
        <v>52</v>
      </c>
      <c r="P51">
        <v>31</v>
      </c>
      <c r="Q51">
        <f t="shared" si="2"/>
        <v>484</v>
      </c>
      <c r="R51" s="20">
        <f ca="1">SUM(OFFSET(E51,,,,List!$D$2))</f>
        <v>262</v>
      </c>
    </row>
    <row r="52" spans="1:18" x14ac:dyDescent="0.3">
      <c r="A52" t="s">
        <v>18</v>
      </c>
      <c r="B52" t="s">
        <v>49</v>
      </c>
      <c r="C52" t="s">
        <v>65</v>
      </c>
      <c r="D52" t="s">
        <v>69</v>
      </c>
      <c r="E52">
        <v>56</v>
      </c>
      <c r="F52">
        <v>48</v>
      </c>
      <c r="G52">
        <v>53</v>
      </c>
      <c r="H52">
        <v>38</v>
      </c>
      <c r="I52">
        <v>40</v>
      </c>
      <c r="J52">
        <v>65</v>
      </c>
      <c r="K52">
        <v>62</v>
      </c>
      <c r="L52">
        <v>36</v>
      </c>
      <c r="M52">
        <v>50</v>
      </c>
      <c r="N52">
        <v>53</v>
      </c>
      <c r="O52">
        <v>39</v>
      </c>
      <c r="P52">
        <v>51</v>
      </c>
      <c r="Q52">
        <f t="shared" si="2"/>
        <v>591</v>
      </c>
      <c r="R52" s="20">
        <f ca="1">SUM(OFFSET(E52,,,,List!$D$2))</f>
        <v>300</v>
      </c>
    </row>
    <row r="53" spans="1:18" x14ac:dyDescent="0.3">
      <c r="A53" t="s">
        <v>18</v>
      </c>
      <c r="B53" t="s">
        <v>49</v>
      </c>
      <c r="C53" t="s">
        <v>65</v>
      </c>
      <c r="D53" t="s">
        <v>105</v>
      </c>
      <c r="E53">
        <v>57</v>
      </c>
      <c r="F53">
        <v>53</v>
      </c>
      <c r="G53">
        <v>65</v>
      </c>
      <c r="H53">
        <v>53</v>
      </c>
      <c r="I53">
        <v>52</v>
      </c>
      <c r="J53">
        <v>60</v>
      </c>
      <c r="K53">
        <v>37</v>
      </c>
      <c r="L53">
        <v>34</v>
      </c>
      <c r="M53">
        <v>55</v>
      </c>
      <c r="N53">
        <v>35</v>
      </c>
      <c r="O53">
        <v>27</v>
      </c>
      <c r="P53">
        <v>19</v>
      </c>
      <c r="Q53">
        <f t="shared" si="2"/>
        <v>547</v>
      </c>
      <c r="R53" s="20">
        <f ca="1">SUM(OFFSET(E53,,,,List!$D$2))</f>
        <v>340</v>
      </c>
    </row>
    <row r="54" spans="1:18" x14ac:dyDescent="0.3">
      <c r="A54" t="s">
        <v>18</v>
      </c>
      <c r="B54" t="s">
        <v>49</v>
      </c>
      <c r="C54" t="s">
        <v>65</v>
      </c>
      <c r="D54" t="s">
        <v>70</v>
      </c>
      <c r="E54">
        <v>52</v>
      </c>
      <c r="F54">
        <v>51</v>
      </c>
      <c r="G54">
        <v>59</v>
      </c>
      <c r="H54">
        <v>65</v>
      </c>
      <c r="I54">
        <v>24</v>
      </c>
      <c r="J54">
        <v>63</v>
      </c>
      <c r="K54">
        <v>30</v>
      </c>
      <c r="L54">
        <v>37</v>
      </c>
      <c r="M54">
        <v>53</v>
      </c>
      <c r="N54">
        <v>47</v>
      </c>
      <c r="O54">
        <v>48</v>
      </c>
      <c r="P54">
        <v>29</v>
      </c>
      <c r="Q54">
        <f t="shared" si="2"/>
        <v>558</v>
      </c>
      <c r="R54" s="20">
        <f ca="1">SUM(OFFSET(E54,,,,List!$D$2))</f>
        <v>314</v>
      </c>
    </row>
    <row r="55" spans="1:18" x14ac:dyDescent="0.3">
      <c r="A55" t="s">
        <v>18</v>
      </c>
      <c r="B55" t="s">
        <v>49</v>
      </c>
      <c r="C55" t="s">
        <v>65</v>
      </c>
      <c r="D55" t="s">
        <v>110</v>
      </c>
      <c r="E55">
        <v>19</v>
      </c>
      <c r="F55">
        <v>29</v>
      </c>
      <c r="G55">
        <v>30</v>
      </c>
      <c r="H55">
        <v>31</v>
      </c>
      <c r="I55">
        <v>62</v>
      </c>
      <c r="J55">
        <v>25</v>
      </c>
      <c r="K55">
        <v>50</v>
      </c>
      <c r="L55">
        <v>49</v>
      </c>
      <c r="M55">
        <v>28</v>
      </c>
      <c r="N55">
        <v>52</v>
      </c>
      <c r="O55">
        <v>19</v>
      </c>
      <c r="P55">
        <v>63</v>
      </c>
      <c r="Q55">
        <f t="shared" si="2"/>
        <v>457</v>
      </c>
      <c r="R55" s="20">
        <f ca="1">SUM(OFFSET(E55,,,,List!$D$2))</f>
        <v>196</v>
      </c>
    </row>
    <row r="56" spans="1:18" x14ac:dyDescent="0.3">
      <c r="A56" t="s">
        <v>18</v>
      </c>
      <c r="B56" t="s">
        <v>49</v>
      </c>
      <c r="C56" t="s">
        <v>65</v>
      </c>
      <c r="D56" t="s">
        <v>104</v>
      </c>
      <c r="E56">
        <v>25</v>
      </c>
      <c r="F56">
        <v>25</v>
      </c>
      <c r="G56">
        <v>63</v>
      </c>
      <c r="H56">
        <v>38</v>
      </c>
      <c r="I56">
        <v>65</v>
      </c>
      <c r="J56">
        <v>32</v>
      </c>
      <c r="K56">
        <v>45</v>
      </c>
      <c r="L56">
        <v>50</v>
      </c>
      <c r="M56">
        <v>48</v>
      </c>
      <c r="N56">
        <v>48</v>
      </c>
      <c r="O56">
        <v>62</v>
      </c>
      <c r="P56">
        <v>46</v>
      </c>
      <c r="Q56">
        <f t="shared" si="2"/>
        <v>547</v>
      </c>
      <c r="R56" s="20">
        <f ca="1">SUM(OFFSET(E56,,,,List!$D$2))</f>
        <v>248</v>
      </c>
    </row>
    <row r="57" spans="1:18" x14ac:dyDescent="0.3">
      <c r="A57" t="s">
        <v>18</v>
      </c>
      <c r="B57" t="s">
        <v>49</v>
      </c>
      <c r="C57" t="s">
        <v>65</v>
      </c>
      <c r="D57" t="s">
        <v>106</v>
      </c>
      <c r="E57">
        <v>25</v>
      </c>
      <c r="F57">
        <v>55</v>
      </c>
      <c r="G57">
        <v>60</v>
      </c>
      <c r="H57">
        <v>33</v>
      </c>
      <c r="I57">
        <v>52</v>
      </c>
      <c r="J57">
        <v>55</v>
      </c>
      <c r="K57">
        <v>61</v>
      </c>
      <c r="L57">
        <v>38</v>
      </c>
      <c r="M57">
        <v>33</v>
      </c>
      <c r="N57">
        <v>28</v>
      </c>
      <c r="O57">
        <v>48</v>
      </c>
      <c r="P57">
        <v>61</v>
      </c>
      <c r="Q57">
        <f t="shared" si="2"/>
        <v>549</v>
      </c>
      <c r="R57" s="20">
        <f ca="1">SUM(OFFSET(E57,,,,List!$D$2))</f>
        <v>280</v>
      </c>
    </row>
    <row r="58" spans="1:18" x14ac:dyDescent="0.3">
      <c r="A58" t="s">
        <v>18</v>
      </c>
      <c r="B58" t="s">
        <v>49</v>
      </c>
      <c r="C58" t="s">
        <v>65</v>
      </c>
      <c r="D58" t="s">
        <v>108</v>
      </c>
      <c r="E58">
        <v>32</v>
      </c>
      <c r="F58">
        <v>52</v>
      </c>
      <c r="G58">
        <v>19</v>
      </c>
      <c r="H58">
        <v>60</v>
      </c>
      <c r="I58">
        <v>44</v>
      </c>
      <c r="J58">
        <v>43</v>
      </c>
      <c r="K58">
        <v>30</v>
      </c>
      <c r="L58">
        <v>29</v>
      </c>
      <c r="M58">
        <v>39</v>
      </c>
      <c r="N58">
        <v>42</v>
      </c>
      <c r="O58">
        <v>30</v>
      </c>
      <c r="P58">
        <v>27</v>
      </c>
      <c r="Q58">
        <f t="shared" si="2"/>
        <v>447</v>
      </c>
      <c r="R58" s="20">
        <f ca="1">SUM(OFFSET(E58,,,,List!$D$2))</f>
        <v>250</v>
      </c>
    </row>
    <row r="59" spans="1:18" x14ac:dyDescent="0.3">
      <c r="R59" s="20">
        <f ca="1">SUM(OFFSET(E59,,,,List!$D$2))</f>
        <v>0</v>
      </c>
    </row>
    <row r="60" spans="1:18" x14ac:dyDescent="0.3">
      <c r="A60" t="s">
        <v>17</v>
      </c>
      <c r="B60" t="s">
        <v>49</v>
      </c>
      <c r="C60" t="s">
        <v>65</v>
      </c>
      <c r="D60" t="s">
        <v>68</v>
      </c>
      <c r="E60">
        <v>20</v>
      </c>
      <c r="F60">
        <v>28</v>
      </c>
      <c r="G60">
        <v>26</v>
      </c>
      <c r="H60">
        <v>30</v>
      </c>
      <c r="I60">
        <v>23</v>
      </c>
      <c r="J60">
        <v>23</v>
      </c>
      <c r="K60">
        <v>14</v>
      </c>
      <c r="L60">
        <v>15</v>
      </c>
      <c r="M60">
        <v>24</v>
      </c>
      <c r="N60">
        <v>24</v>
      </c>
      <c r="O60">
        <v>12</v>
      </c>
      <c r="P60">
        <v>14</v>
      </c>
      <c r="Q60">
        <f>SUM(E60:P60)</f>
        <v>253</v>
      </c>
      <c r="R60" s="20">
        <f ca="1">SUM(OFFSET(E60,,,,List!$D$2))</f>
        <v>150</v>
      </c>
    </row>
    <row r="61" spans="1:18" x14ac:dyDescent="0.3">
      <c r="A61" t="s">
        <v>17</v>
      </c>
      <c r="B61" t="s">
        <v>49</v>
      </c>
      <c r="C61" t="s">
        <v>65</v>
      </c>
      <c r="D61" t="s">
        <v>107</v>
      </c>
      <c r="E61">
        <v>15</v>
      </c>
      <c r="F61">
        <v>23</v>
      </c>
      <c r="G61">
        <v>22</v>
      </c>
      <c r="H61">
        <v>36</v>
      </c>
      <c r="I61">
        <v>9</v>
      </c>
      <c r="J61">
        <v>14</v>
      </c>
      <c r="K61">
        <v>23</v>
      </c>
      <c r="L61">
        <v>15</v>
      </c>
      <c r="M61">
        <v>14</v>
      </c>
      <c r="N61">
        <v>10</v>
      </c>
      <c r="O61">
        <v>18</v>
      </c>
      <c r="P61">
        <v>17</v>
      </c>
      <c r="Q61">
        <f t="shared" ref="Q61:Q69" si="3">SUM(E61:P61)</f>
        <v>216</v>
      </c>
      <c r="R61" s="20">
        <f ca="1">SUM(OFFSET(E61,,,,List!$D$2))</f>
        <v>119</v>
      </c>
    </row>
    <row r="62" spans="1:18" x14ac:dyDescent="0.3">
      <c r="A62" t="s">
        <v>17</v>
      </c>
      <c r="B62" t="s">
        <v>49</v>
      </c>
      <c r="C62" t="s">
        <v>65</v>
      </c>
      <c r="D62" t="s">
        <v>109</v>
      </c>
      <c r="E62">
        <v>39</v>
      </c>
      <c r="F62">
        <v>28</v>
      </c>
      <c r="G62">
        <v>22</v>
      </c>
      <c r="H62">
        <v>29</v>
      </c>
      <c r="I62">
        <v>12</v>
      </c>
      <c r="J62">
        <v>17</v>
      </c>
      <c r="K62">
        <v>21</v>
      </c>
      <c r="L62">
        <v>13</v>
      </c>
      <c r="M62">
        <v>16</v>
      </c>
      <c r="N62">
        <v>27</v>
      </c>
      <c r="O62">
        <v>16</v>
      </c>
      <c r="P62">
        <v>10</v>
      </c>
      <c r="Q62">
        <f t="shared" si="3"/>
        <v>250</v>
      </c>
      <c r="R62" s="20">
        <f ca="1">SUM(OFFSET(E62,,,,List!$D$2))</f>
        <v>147</v>
      </c>
    </row>
    <row r="63" spans="1:18" x14ac:dyDescent="0.3">
      <c r="A63" t="s">
        <v>17</v>
      </c>
      <c r="B63" t="s">
        <v>49</v>
      </c>
      <c r="C63" t="s">
        <v>65</v>
      </c>
      <c r="D63" t="s">
        <v>69</v>
      </c>
      <c r="E63">
        <v>28</v>
      </c>
      <c r="F63">
        <v>22</v>
      </c>
      <c r="G63">
        <v>20</v>
      </c>
      <c r="H63">
        <v>29</v>
      </c>
      <c r="I63">
        <v>9</v>
      </c>
      <c r="J63">
        <v>15</v>
      </c>
      <c r="K63">
        <v>20</v>
      </c>
      <c r="L63">
        <v>15</v>
      </c>
      <c r="M63">
        <v>11</v>
      </c>
      <c r="N63">
        <v>28</v>
      </c>
      <c r="O63">
        <v>13</v>
      </c>
      <c r="P63">
        <v>22</v>
      </c>
      <c r="Q63">
        <f t="shared" si="3"/>
        <v>232</v>
      </c>
      <c r="R63" s="20">
        <f ca="1">SUM(OFFSET(E63,,,,List!$D$2))</f>
        <v>123</v>
      </c>
    </row>
    <row r="64" spans="1:18" x14ac:dyDescent="0.3">
      <c r="A64" t="s">
        <v>17</v>
      </c>
      <c r="B64" t="s">
        <v>49</v>
      </c>
      <c r="C64" t="s">
        <v>65</v>
      </c>
      <c r="D64" t="s">
        <v>105</v>
      </c>
      <c r="E64">
        <v>21</v>
      </c>
      <c r="F64">
        <v>33</v>
      </c>
      <c r="G64">
        <v>20</v>
      </c>
      <c r="H64">
        <v>23</v>
      </c>
      <c r="I64">
        <v>11</v>
      </c>
      <c r="J64">
        <v>9</v>
      </c>
      <c r="K64">
        <v>16</v>
      </c>
      <c r="L64">
        <v>13</v>
      </c>
      <c r="M64">
        <v>23</v>
      </c>
      <c r="N64">
        <v>17</v>
      </c>
      <c r="O64">
        <v>23</v>
      </c>
      <c r="P64">
        <v>16</v>
      </c>
      <c r="Q64">
        <f t="shared" si="3"/>
        <v>225</v>
      </c>
      <c r="R64" s="20">
        <f ca="1">SUM(OFFSET(E64,,,,List!$D$2))</f>
        <v>117</v>
      </c>
    </row>
    <row r="65" spans="1:18" x14ac:dyDescent="0.3">
      <c r="A65" t="s">
        <v>17</v>
      </c>
      <c r="B65" t="s">
        <v>49</v>
      </c>
      <c r="C65" t="s">
        <v>65</v>
      </c>
      <c r="D65" t="s">
        <v>70</v>
      </c>
      <c r="E65">
        <v>34</v>
      </c>
      <c r="F65">
        <v>29</v>
      </c>
      <c r="G65">
        <v>24</v>
      </c>
      <c r="H65">
        <v>20</v>
      </c>
      <c r="I65">
        <v>20</v>
      </c>
      <c r="J65">
        <v>26</v>
      </c>
      <c r="K65">
        <v>17</v>
      </c>
      <c r="L65">
        <v>25</v>
      </c>
      <c r="M65">
        <v>7</v>
      </c>
      <c r="N65">
        <v>8</v>
      </c>
      <c r="O65">
        <v>29</v>
      </c>
      <c r="P65">
        <v>15</v>
      </c>
      <c r="Q65">
        <f t="shared" si="3"/>
        <v>254</v>
      </c>
      <c r="R65" s="20">
        <f ca="1">SUM(OFFSET(E65,,,,List!$D$2))</f>
        <v>153</v>
      </c>
    </row>
    <row r="66" spans="1:18" x14ac:dyDescent="0.3">
      <c r="A66" t="s">
        <v>17</v>
      </c>
      <c r="B66" t="s">
        <v>49</v>
      </c>
      <c r="C66" t="s">
        <v>65</v>
      </c>
      <c r="D66" t="s">
        <v>110</v>
      </c>
      <c r="E66">
        <v>24</v>
      </c>
      <c r="F66">
        <v>20</v>
      </c>
      <c r="G66">
        <v>24</v>
      </c>
      <c r="H66">
        <v>17</v>
      </c>
      <c r="I66">
        <v>14</v>
      </c>
      <c r="J66">
        <v>22</v>
      </c>
      <c r="K66">
        <v>10</v>
      </c>
      <c r="L66">
        <v>18</v>
      </c>
      <c r="M66">
        <v>13</v>
      </c>
      <c r="N66">
        <v>14</v>
      </c>
      <c r="O66">
        <v>18</v>
      </c>
      <c r="P66">
        <v>30</v>
      </c>
      <c r="Q66">
        <f t="shared" si="3"/>
        <v>224</v>
      </c>
      <c r="R66" s="20">
        <f ca="1">SUM(OFFSET(E66,,,,List!$D$2))</f>
        <v>121</v>
      </c>
    </row>
    <row r="67" spans="1:18" x14ac:dyDescent="0.3">
      <c r="A67" t="s">
        <v>17</v>
      </c>
      <c r="B67" t="s">
        <v>49</v>
      </c>
      <c r="C67" t="s">
        <v>65</v>
      </c>
      <c r="D67" t="s">
        <v>104</v>
      </c>
      <c r="E67">
        <v>27</v>
      </c>
      <c r="F67">
        <v>23</v>
      </c>
      <c r="G67">
        <v>40</v>
      </c>
      <c r="H67">
        <v>21</v>
      </c>
      <c r="I67">
        <v>17</v>
      </c>
      <c r="J67">
        <v>9</v>
      </c>
      <c r="K67">
        <v>16</v>
      </c>
      <c r="L67">
        <v>18</v>
      </c>
      <c r="M67">
        <v>30</v>
      </c>
      <c r="N67">
        <v>27</v>
      </c>
      <c r="O67">
        <v>25</v>
      </c>
      <c r="P67">
        <v>10</v>
      </c>
      <c r="Q67">
        <f t="shared" si="3"/>
        <v>263</v>
      </c>
      <c r="R67" s="20">
        <f ca="1">SUM(OFFSET(E67,,,,List!$D$2))</f>
        <v>137</v>
      </c>
    </row>
    <row r="68" spans="1:18" x14ac:dyDescent="0.3">
      <c r="A68" t="s">
        <v>17</v>
      </c>
      <c r="B68" t="s">
        <v>49</v>
      </c>
      <c r="C68" t="s">
        <v>65</v>
      </c>
      <c r="D68" t="s">
        <v>106</v>
      </c>
      <c r="E68">
        <v>29</v>
      </c>
      <c r="F68">
        <v>27</v>
      </c>
      <c r="G68">
        <v>21</v>
      </c>
      <c r="H68">
        <v>18</v>
      </c>
      <c r="I68">
        <v>14</v>
      </c>
      <c r="J68">
        <v>15</v>
      </c>
      <c r="K68">
        <v>19</v>
      </c>
      <c r="L68">
        <v>23</v>
      </c>
      <c r="M68">
        <v>21</v>
      </c>
      <c r="N68">
        <v>22</v>
      </c>
      <c r="O68">
        <v>18</v>
      </c>
      <c r="P68">
        <v>14</v>
      </c>
      <c r="Q68">
        <f t="shared" si="3"/>
        <v>241</v>
      </c>
      <c r="R68" s="20">
        <f ca="1">SUM(OFFSET(E68,,,,List!$D$2))</f>
        <v>124</v>
      </c>
    </row>
    <row r="69" spans="1:18" x14ac:dyDescent="0.3">
      <c r="A69" t="s">
        <v>17</v>
      </c>
      <c r="B69" t="s">
        <v>49</v>
      </c>
      <c r="C69" t="s">
        <v>65</v>
      </c>
      <c r="D69" t="s">
        <v>108</v>
      </c>
      <c r="E69">
        <v>17</v>
      </c>
      <c r="F69">
        <v>19</v>
      </c>
      <c r="G69">
        <v>23</v>
      </c>
      <c r="H69">
        <v>19</v>
      </c>
      <c r="I69">
        <v>24</v>
      </c>
      <c r="J69">
        <v>10</v>
      </c>
      <c r="K69">
        <v>11</v>
      </c>
      <c r="L69">
        <v>26</v>
      </c>
      <c r="M69">
        <v>13</v>
      </c>
      <c r="N69">
        <v>14</v>
      </c>
      <c r="O69">
        <v>26</v>
      </c>
      <c r="P69">
        <v>15</v>
      </c>
      <c r="Q69">
        <f t="shared" si="3"/>
        <v>217</v>
      </c>
      <c r="R69" s="20">
        <f ca="1">SUM(OFFSET(E69,,,,List!$D$2))</f>
        <v>112</v>
      </c>
    </row>
    <row r="70" spans="1:18" x14ac:dyDescent="0.3">
      <c r="R70" s="20">
        <f ca="1">SUM(OFFSET(E70,,,,List!$D$2))</f>
        <v>0</v>
      </c>
    </row>
    <row r="71" spans="1:18" x14ac:dyDescent="0.3">
      <c r="A71" t="s">
        <v>18</v>
      </c>
      <c r="B71" t="s">
        <v>49</v>
      </c>
      <c r="C71" t="s">
        <v>64</v>
      </c>
      <c r="D71" t="s">
        <v>116</v>
      </c>
      <c r="E71">
        <v>37</v>
      </c>
      <c r="F71">
        <v>49</v>
      </c>
      <c r="G71">
        <v>50</v>
      </c>
      <c r="H71">
        <v>34</v>
      </c>
      <c r="I71">
        <v>47</v>
      </c>
      <c r="J71">
        <v>49</v>
      </c>
      <c r="K71">
        <v>55</v>
      </c>
      <c r="L71">
        <v>34</v>
      </c>
      <c r="M71">
        <v>21</v>
      </c>
      <c r="N71">
        <v>25</v>
      </c>
      <c r="O71">
        <v>31</v>
      </c>
      <c r="P71">
        <v>35</v>
      </c>
      <c r="Q71">
        <f>SUM(E71:P71)</f>
        <v>467</v>
      </c>
      <c r="R71" s="20">
        <f ca="1">SUM(OFFSET(E71,,,,List!$D$2))</f>
        <v>266</v>
      </c>
    </row>
    <row r="72" spans="1:18" x14ac:dyDescent="0.3">
      <c r="A72" t="s">
        <v>18</v>
      </c>
      <c r="B72" t="s">
        <v>49</v>
      </c>
      <c r="C72" t="s">
        <v>64</v>
      </c>
      <c r="D72" t="s">
        <v>120</v>
      </c>
      <c r="E72">
        <v>15</v>
      </c>
      <c r="F72">
        <v>17</v>
      </c>
      <c r="G72">
        <v>32</v>
      </c>
      <c r="H72">
        <v>44</v>
      </c>
      <c r="I72">
        <v>37</v>
      </c>
      <c r="J72">
        <v>24</v>
      </c>
      <c r="K72">
        <v>54</v>
      </c>
      <c r="L72">
        <v>20</v>
      </c>
      <c r="M72">
        <v>59</v>
      </c>
      <c r="N72">
        <v>38</v>
      </c>
      <c r="O72">
        <v>42</v>
      </c>
      <c r="P72">
        <v>37</v>
      </c>
      <c r="Q72">
        <f t="shared" ref="Q72:Q80" si="4">SUM(E72:P72)</f>
        <v>419</v>
      </c>
      <c r="R72" s="20">
        <f ca="1">SUM(OFFSET(E72,,,,List!$D$2))</f>
        <v>169</v>
      </c>
    </row>
    <row r="73" spans="1:18" x14ac:dyDescent="0.3">
      <c r="A73" t="s">
        <v>18</v>
      </c>
      <c r="B73" t="s">
        <v>49</v>
      </c>
      <c r="C73" t="s">
        <v>64</v>
      </c>
      <c r="D73" t="s">
        <v>117</v>
      </c>
      <c r="E73">
        <v>17</v>
      </c>
      <c r="F73">
        <v>44</v>
      </c>
      <c r="G73">
        <v>35</v>
      </c>
      <c r="H73">
        <v>16</v>
      </c>
      <c r="I73">
        <v>53</v>
      </c>
      <c r="J73">
        <v>51</v>
      </c>
      <c r="K73">
        <v>21</v>
      </c>
      <c r="L73">
        <v>27</v>
      </c>
      <c r="M73">
        <v>44</v>
      </c>
      <c r="N73">
        <v>18</v>
      </c>
      <c r="O73">
        <v>57</v>
      </c>
      <c r="P73">
        <v>36</v>
      </c>
      <c r="Q73">
        <f t="shared" si="4"/>
        <v>419</v>
      </c>
      <c r="R73" s="20">
        <f ca="1">SUM(OFFSET(E73,,,,List!$D$2))</f>
        <v>216</v>
      </c>
    </row>
    <row r="74" spans="1:18" x14ac:dyDescent="0.3">
      <c r="A74" t="s">
        <v>18</v>
      </c>
      <c r="B74" t="s">
        <v>49</v>
      </c>
      <c r="C74" t="s">
        <v>64</v>
      </c>
      <c r="D74" t="s">
        <v>115</v>
      </c>
      <c r="E74">
        <v>15</v>
      </c>
      <c r="F74">
        <v>58</v>
      </c>
      <c r="G74">
        <v>16</v>
      </c>
      <c r="H74">
        <v>30</v>
      </c>
      <c r="I74">
        <v>37</v>
      </c>
      <c r="J74">
        <v>59</v>
      </c>
      <c r="K74">
        <v>35</v>
      </c>
      <c r="L74">
        <v>29</v>
      </c>
      <c r="M74">
        <v>29</v>
      </c>
      <c r="N74">
        <v>54</v>
      </c>
      <c r="O74">
        <v>14</v>
      </c>
      <c r="P74">
        <v>35</v>
      </c>
      <c r="Q74">
        <f t="shared" si="4"/>
        <v>411</v>
      </c>
      <c r="R74" s="20">
        <f ca="1">SUM(OFFSET(E74,,,,List!$D$2))</f>
        <v>215</v>
      </c>
    </row>
    <row r="75" spans="1:18" x14ac:dyDescent="0.3">
      <c r="A75" t="s">
        <v>18</v>
      </c>
      <c r="B75" t="s">
        <v>49</v>
      </c>
      <c r="C75" t="s">
        <v>64</v>
      </c>
      <c r="D75" t="s">
        <v>119</v>
      </c>
      <c r="E75">
        <v>16</v>
      </c>
      <c r="F75">
        <v>33</v>
      </c>
      <c r="G75">
        <v>58</v>
      </c>
      <c r="H75">
        <v>44</v>
      </c>
      <c r="I75">
        <v>34</v>
      </c>
      <c r="J75">
        <v>42</v>
      </c>
      <c r="K75">
        <v>23</v>
      </c>
      <c r="L75">
        <v>26</v>
      </c>
      <c r="M75">
        <v>31</v>
      </c>
      <c r="N75">
        <v>35</v>
      </c>
      <c r="O75">
        <v>36</v>
      </c>
      <c r="P75">
        <v>43</v>
      </c>
      <c r="Q75">
        <f t="shared" si="4"/>
        <v>421</v>
      </c>
      <c r="R75" s="20">
        <f ca="1">SUM(OFFSET(E75,,,,List!$D$2))</f>
        <v>227</v>
      </c>
    </row>
    <row r="76" spans="1:18" x14ac:dyDescent="0.3">
      <c r="A76" t="s">
        <v>18</v>
      </c>
      <c r="B76" t="s">
        <v>49</v>
      </c>
      <c r="C76" t="s">
        <v>64</v>
      </c>
      <c r="D76" t="s">
        <v>121</v>
      </c>
      <c r="E76">
        <v>21</v>
      </c>
      <c r="F76">
        <v>15</v>
      </c>
      <c r="G76">
        <v>33</v>
      </c>
      <c r="H76">
        <v>44</v>
      </c>
      <c r="I76">
        <v>55</v>
      </c>
      <c r="J76">
        <v>54</v>
      </c>
      <c r="K76">
        <v>12</v>
      </c>
      <c r="L76">
        <v>35</v>
      </c>
      <c r="M76">
        <v>21</v>
      </c>
      <c r="N76">
        <v>55</v>
      </c>
      <c r="O76">
        <v>19</v>
      </c>
      <c r="P76">
        <v>25</v>
      </c>
      <c r="Q76">
        <f t="shared" si="4"/>
        <v>389</v>
      </c>
      <c r="R76" s="20">
        <f ca="1">SUM(OFFSET(E76,,,,List!$D$2))</f>
        <v>222</v>
      </c>
    </row>
    <row r="77" spans="1:18" x14ac:dyDescent="0.3">
      <c r="A77" t="s">
        <v>18</v>
      </c>
      <c r="B77" t="s">
        <v>49</v>
      </c>
      <c r="C77" t="s">
        <v>64</v>
      </c>
      <c r="D77" t="s">
        <v>114</v>
      </c>
      <c r="E77">
        <v>16</v>
      </c>
      <c r="F77">
        <v>56</v>
      </c>
      <c r="G77">
        <v>55</v>
      </c>
      <c r="H77">
        <v>15</v>
      </c>
      <c r="I77">
        <v>18</v>
      </c>
      <c r="J77">
        <v>49</v>
      </c>
      <c r="K77">
        <v>23</v>
      </c>
      <c r="L77">
        <v>59</v>
      </c>
      <c r="M77">
        <v>57</v>
      </c>
      <c r="N77">
        <v>30</v>
      </c>
      <c r="O77">
        <v>39</v>
      </c>
      <c r="P77">
        <v>41</v>
      </c>
      <c r="Q77">
        <f t="shared" si="4"/>
        <v>458</v>
      </c>
      <c r="R77" s="20">
        <f ca="1">SUM(OFFSET(E77,,,,List!$D$2))</f>
        <v>209</v>
      </c>
    </row>
    <row r="78" spans="1:18" x14ac:dyDescent="0.3">
      <c r="A78" t="s">
        <v>18</v>
      </c>
      <c r="B78" t="s">
        <v>49</v>
      </c>
      <c r="C78" t="s">
        <v>64</v>
      </c>
      <c r="D78" t="s">
        <v>112</v>
      </c>
      <c r="E78">
        <v>31</v>
      </c>
      <c r="F78">
        <v>35</v>
      </c>
      <c r="G78">
        <v>20</v>
      </c>
      <c r="H78">
        <v>22</v>
      </c>
      <c r="I78">
        <v>45</v>
      </c>
      <c r="J78">
        <v>13</v>
      </c>
      <c r="K78">
        <v>21</v>
      </c>
      <c r="L78">
        <v>54</v>
      </c>
      <c r="M78">
        <v>49</v>
      </c>
      <c r="N78">
        <v>45</v>
      </c>
      <c r="O78">
        <v>30</v>
      </c>
      <c r="P78">
        <v>36</v>
      </c>
      <c r="Q78">
        <f t="shared" si="4"/>
        <v>401</v>
      </c>
      <c r="R78" s="20">
        <f ca="1">SUM(OFFSET(E78,,,,List!$D$2))</f>
        <v>166</v>
      </c>
    </row>
    <row r="79" spans="1:18" x14ac:dyDescent="0.3">
      <c r="A79" t="s">
        <v>18</v>
      </c>
      <c r="B79" t="s">
        <v>49</v>
      </c>
      <c r="C79" t="s">
        <v>64</v>
      </c>
      <c r="D79" t="s">
        <v>118</v>
      </c>
      <c r="E79">
        <v>32</v>
      </c>
      <c r="F79">
        <v>43</v>
      </c>
      <c r="G79">
        <v>52</v>
      </c>
      <c r="H79">
        <v>50</v>
      </c>
      <c r="I79">
        <v>45</v>
      </c>
      <c r="J79">
        <v>52</v>
      </c>
      <c r="K79">
        <v>56</v>
      </c>
      <c r="L79">
        <v>26</v>
      </c>
      <c r="M79">
        <v>18</v>
      </c>
      <c r="N79">
        <v>58</v>
      </c>
      <c r="O79">
        <v>53</v>
      </c>
      <c r="P79">
        <v>18</v>
      </c>
      <c r="Q79">
        <f t="shared" si="4"/>
        <v>503</v>
      </c>
      <c r="R79" s="20">
        <f ca="1">SUM(OFFSET(E79,,,,List!$D$2))</f>
        <v>274</v>
      </c>
    </row>
    <row r="80" spans="1:18" x14ac:dyDescent="0.3">
      <c r="A80" t="s">
        <v>18</v>
      </c>
      <c r="B80" t="s">
        <v>49</v>
      </c>
      <c r="C80" t="s">
        <v>64</v>
      </c>
      <c r="D80" t="s">
        <v>113</v>
      </c>
      <c r="E80">
        <v>38</v>
      </c>
      <c r="F80">
        <v>39</v>
      </c>
      <c r="G80">
        <v>39</v>
      </c>
      <c r="H80">
        <v>38</v>
      </c>
      <c r="I80">
        <v>38</v>
      </c>
      <c r="J80">
        <v>50</v>
      </c>
      <c r="K80">
        <v>28</v>
      </c>
      <c r="L80">
        <v>32</v>
      </c>
      <c r="M80">
        <v>33</v>
      </c>
      <c r="N80">
        <v>22</v>
      </c>
      <c r="O80">
        <v>16</v>
      </c>
      <c r="P80">
        <v>34</v>
      </c>
      <c r="Q80">
        <f t="shared" si="4"/>
        <v>407</v>
      </c>
      <c r="R80" s="20">
        <f ca="1">SUM(OFFSET(E80,,,,List!$D$2))</f>
        <v>242</v>
      </c>
    </row>
    <row r="81" spans="1:31" x14ac:dyDescent="0.3">
      <c r="R81" s="20">
        <f ca="1">SUM(OFFSET(E81,,,,List!$D$2))</f>
        <v>0</v>
      </c>
    </row>
    <row r="82" spans="1:31" x14ac:dyDescent="0.3">
      <c r="A82" t="s">
        <v>17</v>
      </c>
      <c r="B82" t="s">
        <v>49</v>
      </c>
      <c r="C82" t="s">
        <v>64</v>
      </c>
      <c r="D82" t="s">
        <v>116</v>
      </c>
      <c r="E82">
        <v>9</v>
      </c>
      <c r="F82">
        <v>14</v>
      </c>
      <c r="G82">
        <v>10</v>
      </c>
      <c r="H82">
        <v>10</v>
      </c>
      <c r="I82">
        <v>10</v>
      </c>
      <c r="J82">
        <v>8</v>
      </c>
      <c r="K82">
        <v>6</v>
      </c>
      <c r="L82">
        <v>5</v>
      </c>
      <c r="M82">
        <v>7</v>
      </c>
      <c r="N82">
        <v>8</v>
      </c>
      <c r="O82">
        <v>5</v>
      </c>
      <c r="P82">
        <v>5</v>
      </c>
      <c r="Q82">
        <f>SUM(E82:P82)</f>
        <v>97</v>
      </c>
      <c r="R82" s="20">
        <f ca="1">SUM(OFFSET(E82,,,,List!$D$2))</f>
        <v>61</v>
      </c>
    </row>
    <row r="83" spans="1:31" x14ac:dyDescent="0.3">
      <c r="A83" t="s">
        <v>17</v>
      </c>
      <c r="B83" t="s">
        <v>49</v>
      </c>
      <c r="C83" t="s">
        <v>64</v>
      </c>
      <c r="D83" t="s">
        <v>120</v>
      </c>
      <c r="E83">
        <v>5</v>
      </c>
      <c r="F83">
        <v>11</v>
      </c>
      <c r="G83">
        <v>7</v>
      </c>
      <c r="H83">
        <v>14</v>
      </c>
      <c r="I83">
        <v>4</v>
      </c>
      <c r="J83">
        <v>6</v>
      </c>
      <c r="K83">
        <v>8</v>
      </c>
      <c r="L83">
        <v>4</v>
      </c>
      <c r="M83">
        <v>6</v>
      </c>
      <c r="N83">
        <v>3</v>
      </c>
      <c r="O83">
        <v>5</v>
      </c>
      <c r="P83">
        <v>6</v>
      </c>
      <c r="Q83">
        <f t="shared" ref="Q83:Q91" si="5">SUM(E83:P83)</f>
        <v>79</v>
      </c>
      <c r="R83" s="20">
        <f ca="1">SUM(OFFSET(E83,,,,List!$D$2))</f>
        <v>47</v>
      </c>
    </row>
    <row r="84" spans="1:31" x14ac:dyDescent="0.3">
      <c r="A84" t="s">
        <v>17</v>
      </c>
      <c r="B84" t="s">
        <v>49</v>
      </c>
      <c r="C84" t="s">
        <v>64</v>
      </c>
      <c r="D84" t="s">
        <v>117</v>
      </c>
      <c r="E84">
        <v>12</v>
      </c>
      <c r="F84">
        <v>8</v>
      </c>
      <c r="G84">
        <v>10</v>
      </c>
      <c r="H84">
        <v>13</v>
      </c>
      <c r="I84">
        <v>4</v>
      </c>
      <c r="J84">
        <v>5</v>
      </c>
      <c r="K84">
        <v>10</v>
      </c>
      <c r="L84">
        <v>5</v>
      </c>
      <c r="M84">
        <v>8</v>
      </c>
      <c r="N84">
        <v>8</v>
      </c>
      <c r="O84">
        <v>6</v>
      </c>
      <c r="P84">
        <v>4</v>
      </c>
      <c r="Q84">
        <f t="shared" si="5"/>
        <v>93</v>
      </c>
      <c r="R84" s="20">
        <f ca="1">SUM(OFFSET(E84,,,,List!$D$2))</f>
        <v>52</v>
      </c>
    </row>
    <row r="85" spans="1:31" x14ac:dyDescent="0.3">
      <c r="A85" t="s">
        <v>17</v>
      </c>
      <c r="B85" t="s">
        <v>49</v>
      </c>
      <c r="C85" t="s">
        <v>64</v>
      </c>
      <c r="D85" t="s">
        <v>115</v>
      </c>
      <c r="E85">
        <v>12</v>
      </c>
      <c r="F85">
        <v>10</v>
      </c>
      <c r="G85">
        <v>8</v>
      </c>
      <c r="H85">
        <v>13</v>
      </c>
      <c r="I85">
        <v>2</v>
      </c>
      <c r="J85">
        <v>6</v>
      </c>
      <c r="K85">
        <v>6</v>
      </c>
      <c r="L85">
        <v>6</v>
      </c>
      <c r="M85">
        <v>4</v>
      </c>
      <c r="N85">
        <v>9</v>
      </c>
      <c r="O85">
        <v>4</v>
      </c>
      <c r="P85">
        <v>9</v>
      </c>
      <c r="Q85">
        <f t="shared" si="5"/>
        <v>89</v>
      </c>
      <c r="R85" s="20">
        <f ca="1">SUM(OFFSET(E85,,,,List!$D$2))</f>
        <v>51</v>
      </c>
    </row>
    <row r="86" spans="1:31" x14ac:dyDescent="0.3">
      <c r="A86" t="s">
        <v>17</v>
      </c>
      <c r="B86" t="s">
        <v>49</v>
      </c>
      <c r="C86" t="s">
        <v>64</v>
      </c>
      <c r="D86" t="s">
        <v>119</v>
      </c>
      <c r="E86">
        <v>10</v>
      </c>
      <c r="F86">
        <v>11</v>
      </c>
      <c r="G86">
        <v>8</v>
      </c>
      <c r="H86">
        <v>11</v>
      </c>
      <c r="I86">
        <v>3</v>
      </c>
      <c r="J86">
        <v>3</v>
      </c>
      <c r="K86">
        <v>7</v>
      </c>
      <c r="L86">
        <v>3</v>
      </c>
      <c r="M86">
        <v>7</v>
      </c>
      <c r="N86">
        <v>5</v>
      </c>
      <c r="O86">
        <v>9</v>
      </c>
      <c r="P86">
        <v>6</v>
      </c>
      <c r="Q86">
        <f t="shared" si="5"/>
        <v>83</v>
      </c>
      <c r="R86" s="20">
        <f ca="1">SUM(OFFSET(E86,,,,List!$D$2))</f>
        <v>46</v>
      </c>
    </row>
    <row r="87" spans="1:31" x14ac:dyDescent="0.3">
      <c r="A87" t="s">
        <v>17</v>
      </c>
      <c r="B87" t="s">
        <v>49</v>
      </c>
      <c r="C87" t="s">
        <v>64</v>
      </c>
      <c r="D87" t="s">
        <v>121</v>
      </c>
      <c r="E87">
        <v>15</v>
      </c>
      <c r="F87">
        <v>8</v>
      </c>
      <c r="G87">
        <v>8</v>
      </c>
      <c r="H87">
        <v>9</v>
      </c>
      <c r="I87">
        <v>7</v>
      </c>
      <c r="J87">
        <v>11</v>
      </c>
      <c r="K87">
        <v>7</v>
      </c>
      <c r="L87">
        <v>8</v>
      </c>
      <c r="M87">
        <v>2</v>
      </c>
      <c r="N87">
        <v>3</v>
      </c>
      <c r="O87">
        <v>10</v>
      </c>
      <c r="P87">
        <v>6</v>
      </c>
      <c r="Q87">
        <f t="shared" si="5"/>
        <v>94</v>
      </c>
      <c r="R87" s="20">
        <f ca="1">SUM(OFFSET(E87,,,,List!$D$2))</f>
        <v>58</v>
      </c>
    </row>
    <row r="88" spans="1:31" x14ac:dyDescent="0.3">
      <c r="A88" t="s">
        <v>17</v>
      </c>
      <c r="B88" t="s">
        <v>49</v>
      </c>
      <c r="C88" t="s">
        <v>64</v>
      </c>
      <c r="D88" t="s">
        <v>114</v>
      </c>
      <c r="E88">
        <v>9</v>
      </c>
      <c r="F88">
        <v>9</v>
      </c>
      <c r="G88">
        <v>11</v>
      </c>
      <c r="H88">
        <v>5</v>
      </c>
      <c r="I88">
        <v>6</v>
      </c>
      <c r="J88">
        <v>8</v>
      </c>
      <c r="K88">
        <v>4</v>
      </c>
      <c r="L88">
        <v>5</v>
      </c>
      <c r="M88">
        <v>5</v>
      </c>
      <c r="N88">
        <v>5</v>
      </c>
      <c r="O88">
        <v>7</v>
      </c>
      <c r="P88">
        <v>12</v>
      </c>
      <c r="Q88">
        <f t="shared" si="5"/>
        <v>86</v>
      </c>
      <c r="R88" s="20">
        <f ca="1">SUM(OFFSET(E88,,,,List!$D$2))</f>
        <v>48</v>
      </c>
    </row>
    <row r="89" spans="1:31" x14ac:dyDescent="0.3">
      <c r="A89" t="s">
        <v>17</v>
      </c>
      <c r="B89" t="s">
        <v>49</v>
      </c>
      <c r="C89" t="s">
        <v>64</v>
      </c>
      <c r="D89" t="s">
        <v>112</v>
      </c>
      <c r="E89">
        <v>12</v>
      </c>
      <c r="F89">
        <v>7</v>
      </c>
      <c r="G89">
        <v>17</v>
      </c>
      <c r="H89">
        <v>7</v>
      </c>
      <c r="I89">
        <v>5</v>
      </c>
      <c r="J89">
        <v>3</v>
      </c>
      <c r="K89">
        <v>6</v>
      </c>
      <c r="L89">
        <v>6</v>
      </c>
      <c r="M89">
        <v>10</v>
      </c>
      <c r="N89">
        <v>9</v>
      </c>
      <c r="O89">
        <v>7</v>
      </c>
      <c r="P89">
        <v>3</v>
      </c>
      <c r="Q89">
        <f t="shared" si="5"/>
        <v>92</v>
      </c>
      <c r="R89" s="20">
        <f ca="1">SUM(OFFSET(E89,,,,List!$D$2))</f>
        <v>51</v>
      </c>
    </row>
    <row r="90" spans="1:31" x14ac:dyDescent="0.3">
      <c r="A90" t="s">
        <v>17</v>
      </c>
      <c r="B90" t="s">
        <v>49</v>
      </c>
      <c r="C90" t="s">
        <v>64</v>
      </c>
      <c r="D90" t="s">
        <v>118</v>
      </c>
      <c r="E90">
        <v>9</v>
      </c>
      <c r="F90">
        <v>9</v>
      </c>
      <c r="G90">
        <v>9</v>
      </c>
      <c r="H90">
        <v>8</v>
      </c>
      <c r="I90">
        <v>4</v>
      </c>
      <c r="J90">
        <v>5</v>
      </c>
      <c r="K90">
        <v>6</v>
      </c>
      <c r="L90">
        <v>9</v>
      </c>
      <c r="M90">
        <v>8</v>
      </c>
      <c r="N90">
        <v>7</v>
      </c>
      <c r="O90">
        <v>5</v>
      </c>
      <c r="P90">
        <v>6</v>
      </c>
      <c r="Q90">
        <f t="shared" si="5"/>
        <v>85</v>
      </c>
      <c r="R90" s="20">
        <f ca="1">SUM(OFFSET(E90,,,,List!$D$2))</f>
        <v>44</v>
      </c>
    </row>
    <row r="91" spans="1:31" x14ac:dyDescent="0.3">
      <c r="A91" t="s">
        <v>17</v>
      </c>
      <c r="B91" t="s">
        <v>49</v>
      </c>
      <c r="C91" t="s">
        <v>64</v>
      </c>
      <c r="D91" t="s">
        <v>113</v>
      </c>
      <c r="E91">
        <v>7</v>
      </c>
      <c r="F91">
        <v>7</v>
      </c>
      <c r="G91">
        <v>7</v>
      </c>
      <c r="H91">
        <v>6</v>
      </c>
      <c r="I91">
        <v>7</v>
      </c>
      <c r="J91">
        <v>4</v>
      </c>
      <c r="K91">
        <v>4</v>
      </c>
      <c r="L91">
        <v>10</v>
      </c>
      <c r="M91">
        <v>4</v>
      </c>
      <c r="N91">
        <v>6</v>
      </c>
      <c r="O91">
        <v>13</v>
      </c>
      <c r="P91">
        <v>6</v>
      </c>
      <c r="Q91">
        <f t="shared" si="5"/>
        <v>81</v>
      </c>
      <c r="R91" s="20">
        <f ca="1">SUM(OFFSET(E91,,,,List!$D$2))</f>
        <v>38</v>
      </c>
    </row>
    <row r="92" spans="1:31" x14ac:dyDescent="0.3">
      <c r="R92" s="20">
        <f ca="1">SUM(OFFSET(E92,,,,List!$D$2))</f>
        <v>0</v>
      </c>
    </row>
    <row r="93" spans="1:31" x14ac:dyDescent="0.3">
      <c r="R93" s="20">
        <f ca="1">SUM(OFFSET(E93,,,,List!$D$2))</f>
        <v>0</v>
      </c>
    </row>
    <row r="94" spans="1:31" x14ac:dyDescent="0.3">
      <c r="D94" s="4" t="s">
        <v>1</v>
      </c>
      <c r="E94">
        <v>1</v>
      </c>
      <c r="F94">
        <v>2</v>
      </c>
      <c r="G94">
        <v>3</v>
      </c>
      <c r="H94">
        <v>4</v>
      </c>
      <c r="I94">
        <v>5</v>
      </c>
      <c r="J94">
        <v>6</v>
      </c>
      <c r="K94">
        <v>7</v>
      </c>
      <c r="L94">
        <v>8</v>
      </c>
      <c r="M94">
        <v>9</v>
      </c>
      <c r="N94">
        <v>10</v>
      </c>
      <c r="O94">
        <v>11</v>
      </c>
      <c r="P94">
        <v>12</v>
      </c>
      <c r="R94" s="20">
        <f ca="1">SUM(OFFSET(E94,,,,List!$D$2))</f>
        <v>21</v>
      </c>
    </row>
    <row r="95" spans="1:31" x14ac:dyDescent="0.3">
      <c r="A95" s="15" t="s">
        <v>31</v>
      </c>
      <c r="B95" s="15" t="s">
        <v>44</v>
      </c>
      <c r="C95" s="15" t="s">
        <v>45</v>
      </c>
      <c r="D95" s="8" t="s">
        <v>111</v>
      </c>
      <c r="E95" s="7" t="s">
        <v>32</v>
      </c>
      <c r="F95" s="7" t="s">
        <v>33</v>
      </c>
      <c r="G95" s="7" t="s">
        <v>34</v>
      </c>
      <c r="H95" s="7" t="s">
        <v>35</v>
      </c>
      <c r="I95" s="7" t="s">
        <v>36</v>
      </c>
      <c r="J95" s="7" t="s">
        <v>37</v>
      </c>
      <c r="K95" s="7" t="s">
        <v>38</v>
      </c>
      <c r="L95" s="7" t="s">
        <v>39</v>
      </c>
      <c r="M95" s="7" t="s">
        <v>40</v>
      </c>
      <c r="N95" s="7" t="s">
        <v>41</v>
      </c>
      <c r="O95" s="7" t="s">
        <v>6</v>
      </c>
      <c r="P95" s="7" t="s">
        <v>42</v>
      </c>
      <c r="R95" s="20">
        <f ca="1">SUM(OFFSET(E95,,,,List!$D$2))</f>
        <v>0</v>
      </c>
    </row>
    <row r="96" spans="1:31" x14ac:dyDescent="0.3">
      <c r="A96" s="3" t="s">
        <v>18</v>
      </c>
      <c r="B96" s="3" t="s">
        <v>1</v>
      </c>
      <c r="C96" t="s">
        <v>87</v>
      </c>
      <c r="D96" t="s">
        <v>103</v>
      </c>
      <c r="E96" s="1">
        <v>0.8</v>
      </c>
      <c r="F96" s="1">
        <v>0.82000000000000006</v>
      </c>
      <c r="G96" s="1">
        <v>0.73</v>
      </c>
      <c r="H96" s="1">
        <v>0.73</v>
      </c>
      <c r="I96" s="1">
        <v>0.8600000000000001</v>
      </c>
      <c r="J96" s="1">
        <v>0.78</v>
      </c>
      <c r="K96" s="1">
        <v>0.87</v>
      </c>
      <c r="L96" s="1">
        <v>0.94000000000000006</v>
      </c>
      <c r="M96" s="1">
        <v>0.8899999999999999</v>
      </c>
      <c r="N96" s="1">
        <v>0.89</v>
      </c>
      <c r="O96" s="1">
        <v>0.94</v>
      </c>
      <c r="P96" s="1">
        <v>0.92999999999999994</v>
      </c>
      <c r="R96" s="20">
        <f ca="1">SUM(OFFSET(E96,,,,List!$D$2))</f>
        <v>4.7200000000000006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x14ac:dyDescent="0.3">
      <c r="A97" s="3" t="s">
        <v>18</v>
      </c>
      <c r="B97" s="3" t="s">
        <v>1</v>
      </c>
      <c r="C97" t="s">
        <v>87</v>
      </c>
      <c r="D97" t="s">
        <v>98</v>
      </c>
      <c r="E97" s="1">
        <v>0.82</v>
      </c>
      <c r="F97" s="1">
        <v>0.83000000000000007</v>
      </c>
      <c r="G97" s="1">
        <v>0.84000000000000008</v>
      </c>
      <c r="H97" s="1">
        <v>0.88</v>
      </c>
      <c r="I97" s="1">
        <v>0.75</v>
      </c>
      <c r="J97" s="1">
        <v>0.88</v>
      </c>
      <c r="K97" s="1">
        <v>0.84000000000000008</v>
      </c>
      <c r="L97" s="1">
        <v>0.94</v>
      </c>
      <c r="M97" s="1">
        <v>0.77</v>
      </c>
      <c r="N97" s="1">
        <v>0.87</v>
      </c>
      <c r="O97" s="1">
        <v>0.89</v>
      </c>
      <c r="P97" s="1">
        <v>0.94</v>
      </c>
      <c r="R97" s="20">
        <f ca="1">SUM(OFFSET(E97,,,,List!$D$2))</f>
        <v>5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x14ac:dyDescent="0.3">
      <c r="A98" s="3" t="s">
        <v>18</v>
      </c>
      <c r="B98" s="3" t="s">
        <v>1</v>
      </c>
      <c r="C98" t="s">
        <v>87</v>
      </c>
      <c r="D98" t="s">
        <v>67</v>
      </c>
      <c r="E98" s="1">
        <v>0.83000000000000007</v>
      </c>
      <c r="F98" s="1">
        <v>0.85000000000000009</v>
      </c>
      <c r="G98" s="1">
        <v>0.78</v>
      </c>
      <c r="H98" s="1">
        <v>0.7</v>
      </c>
      <c r="I98" s="1">
        <v>0.66999999999999993</v>
      </c>
      <c r="J98" s="1">
        <v>0.76</v>
      </c>
      <c r="K98" s="1">
        <v>0.84000000000000008</v>
      </c>
      <c r="L98" s="1">
        <v>0.76</v>
      </c>
      <c r="M98" s="1">
        <v>0.73000000000000009</v>
      </c>
      <c r="N98" s="1">
        <v>0.77</v>
      </c>
      <c r="O98" s="1">
        <v>0.84000000000000008</v>
      </c>
      <c r="P98" s="1">
        <v>0.64</v>
      </c>
      <c r="R98" s="20">
        <f ca="1">SUM(OFFSET(E98,,,,List!$D$2))</f>
        <v>4.59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x14ac:dyDescent="0.3">
      <c r="A99" s="3" t="s">
        <v>18</v>
      </c>
      <c r="B99" s="3" t="s">
        <v>1</v>
      </c>
      <c r="C99" t="s">
        <v>87</v>
      </c>
      <c r="D99" t="s">
        <v>99</v>
      </c>
      <c r="E99" s="1">
        <v>0.82000000000000006</v>
      </c>
      <c r="F99" s="1">
        <v>0.89</v>
      </c>
      <c r="G99" s="1">
        <v>0.76</v>
      </c>
      <c r="H99" s="1">
        <v>0.67</v>
      </c>
      <c r="I99" s="1">
        <v>0.67</v>
      </c>
      <c r="J99" s="1">
        <v>0.78</v>
      </c>
      <c r="K99" s="1">
        <v>0.91999999999999993</v>
      </c>
      <c r="L99" s="1">
        <v>0.85000000000000009</v>
      </c>
      <c r="M99" s="1">
        <v>0.98000000000000009</v>
      </c>
      <c r="N99" s="1">
        <v>0.96</v>
      </c>
      <c r="O99" s="1">
        <v>0.91</v>
      </c>
      <c r="P99" s="1">
        <v>0.99</v>
      </c>
      <c r="R99" s="20">
        <f ca="1">SUM(OFFSET(E99,,,,List!$D$2))</f>
        <v>4.59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x14ac:dyDescent="0.3">
      <c r="A100" s="3" t="s">
        <v>18</v>
      </c>
      <c r="B100" s="3" t="s">
        <v>1</v>
      </c>
      <c r="C100" t="s">
        <v>87</v>
      </c>
      <c r="D100" t="s">
        <v>97</v>
      </c>
      <c r="E100" s="1">
        <v>0.77</v>
      </c>
      <c r="F100" s="1">
        <v>0.89999999999999991</v>
      </c>
      <c r="G100" s="1">
        <v>0.78</v>
      </c>
      <c r="H100" s="1">
        <v>0.99</v>
      </c>
      <c r="I100" s="1">
        <v>0.95</v>
      </c>
      <c r="J100" s="1">
        <v>0.92</v>
      </c>
      <c r="K100" s="1">
        <v>0.83000000000000007</v>
      </c>
      <c r="L100" s="1">
        <v>0.75</v>
      </c>
      <c r="M100" s="1">
        <v>0.9</v>
      </c>
      <c r="N100" s="1">
        <v>0.8</v>
      </c>
      <c r="O100" s="1">
        <v>0.92999999999999994</v>
      </c>
      <c r="P100" s="1">
        <v>0.91</v>
      </c>
      <c r="R100" s="20">
        <f ca="1">SUM(OFFSET(E100,,,,List!$D$2))</f>
        <v>5.3100000000000005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x14ac:dyDescent="0.3">
      <c r="A101" s="3" t="s">
        <v>18</v>
      </c>
      <c r="B101" s="3" t="s">
        <v>1</v>
      </c>
      <c r="C101" t="s">
        <v>87</v>
      </c>
      <c r="D101" t="s">
        <v>101</v>
      </c>
      <c r="E101" s="1">
        <v>0.82</v>
      </c>
      <c r="F101" s="1">
        <v>0.85</v>
      </c>
      <c r="G101" s="1">
        <v>0.84</v>
      </c>
      <c r="H101" s="1">
        <v>0.68</v>
      </c>
      <c r="I101" s="1">
        <v>0.82</v>
      </c>
      <c r="J101" s="1">
        <v>0.84</v>
      </c>
      <c r="K101" s="1">
        <v>0.83</v>
      </c>
      <c r="L101" s="1">
        <v>0.88</v>
      </c>
      <c r="M101" s="1">
        <v>0.85</v>
      </c>
      <c r="N101" s="1">
        <v>0.81</v>
      </c>
      <c r="O101" s="1">
        <v>0.66</v>
      </c>
      <c r="P101" s="1">
        <v>0.73</v>
      </c>
      <c r="R101" s="20">
        <f ca="1">SUM(OFFSET(E101,,,,List!$D$2))</f>
        <v>4.8499999999999996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x14ac:dyDescent="0.3">
      <c r="A102" s="3" t="s">
        <v>18</v>
      </c>
      <c r="B102" s="3" t="s">
        <v>1</v>
      </c>
      <c r="C102" t="s">
        <v>87</v>
      </c>
      <c r="D102" t="s">
        <v>96</v>
      </c>
      <c r="E102" s="1">
        <v>0.69</v>
      </c>
      <c r="F102" s="1">
        <v>0.85</v>
      </c>
      <c r="G102" s="1">
        <v>0.67</v>
      </c>
      <c r="H102" s="1">
        <v>0.81</v>
      </c>
      <c r="I102" s="1">
        <v>0.82</v>
      </c>
      <c r="J102" s="1">
        <v>0.9</v>
      </c>
      <c r="K102" s="1">
        <v>0.85</v>
      </c>
      <c r="L102" s="1">
        <v>0.77</v>
      </c>
      <c r="M102" s="1">
        <v>0.71</v>
      </c>
      <c r="N102" s="1">
        <v>0.65</v>
      </c>
      <c r="O102" s="1">
        <v>0.68</v>
      </c>
      <c r="P102" s="1">
        <v>0.73</v>
      </c>
      <c r="R102" s="20">
        <f ca="1">SUM(OFFSET(E102,,,,List!$D$2))</f>
        <v>4.74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x14ac:dyDescent="0.3">
      <c r="A103" s="3" t="s">
        <v>18</v>
      </c>
      <c r="B103" s="3" t="s">
        <v>1</v>
      </c>
      <c r="C103" t="s">
        <v>87</v>
      </c>
      <c r="D103" t="s">
        <v>102</v>
      </c>
      <c r="E103" s="1">
        <v>0.76</v>
      </c>
      <c r="F103" s="1">
        <v>0.68</v>
      </c>
      <c r="G103" s="1">
        <v>0.72</v>
      </c>
      <c r="H103" s="1">
        <v>0.84</v>
      </c>
      <c r="I103" s="1">
        <v>0.9</v>
      </c>
      <c r="J103" s="1">
        <v>0.7</v>
      </c>
      <c r="K103" s="1">
        <v>0.82</v>
      </c>
      <c r="L103" s="1">
        <v>0.78</v>
      </c>
      <c r="M103" s="1">
        <v>0.65</v>
      </c>
      <c r="N103" s="1">
        <v>0.71</v>
      </c>
      <c r="O103" s="1">
        <v>0.89</v>
      </c>
      <c r="P103" s="1">
        <v>0.83</v>
      </c>
      <c r="R103" s="20">
        <f ca="1">SUM(OFFSET(E103,,,,List!$D$2))</f>
        <v>4.5999999999999996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x14ac:dyDescent="0.3">
      <c r="A104" s="3" t="s">
        <v>18</v>
      </c>
      <c r="B104" s="3" t="s">
        <v>1</v>
      </c>
      <c r="C104" t="s">
        <v>87</v>
      </c>
      <c r="D104" t="s">
        <v>66</v>
      </c>
      <c r="E104" s="1">
        <v>0.7</v>
      </c>
      <c r="F104" s="1">
        <v>0.84</v>
      </c>
      <c r="G104" s="1">
        <v>0.77</v>
      </c>
      <c r="H104" s="1">
        <v>0.84</v>
      </c>
      <c r="I104" s="1">
        <v>0.74</v>
      </c>
      <c r="J104" s="1">
        <v>0.81</v>
      </c>
      <c r="K104" s="1">
        <v>0.88</v>
      </c>
      <c r="L104" s="1">
        <v>0.88</v>
      </c>
      <c r="M104" s="1">
        <v>0.69</v>
      </c>
      <c r="N104" s="1">
        <v>0.89</v>
      </c>
      <c r="O104" s="1">
        <v>0.85</v>
      </c>
      <c r="P104" s="1">
        <v>0.85</v>
      </c>
      <c r="R104" s="20">
        <f ca="1">SUM(OFFSET(E104,,,,List!$D$2))</f>
        <v>4.6999999999999993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x14ac:dyDescent="0.3">
      <c r="A105" s="3" t="s">
        <v>18</v>
      </c>
      <c r="B105" s="3" t="s">
        <v>1</v>
      </c>
      <c r="C105" t="s">
        <v>87</v>
      </c>
      <c r="D105" t="s">
        <v>100</v>
      </c>
      <c r="E105" s="1">
        <v>0.84</v>
      </c>
      <c r="F105" s="1">
        <v>0.9</v>
      </c>
      <c r="G105" s="1">
        <v>0.72</v>
      </c>
      <c r="H105" s="1">
        <v>0.8</v>
      </c>
      <c r="I105" s="1">
        <v>0.86</v>
      </c>
      <c r="J105" s="1">
        <v>0.66</v>
      </c>
      <c r="K105" s="1">
        <v>0.7</v>
      </c>
      <c r="L105" s="1">
        <v>0.84</v>
      </c>
      <c r="M105" s="1">
        <v>0.85</v>
      </c>
      <c r="N105" s="1">
        <v>0.86</v>
      </c>
      <c r="O105" s="1">
        <v>0.68</v>
      </c>
      <c r="P105" s="1">
        <v>0.69</v>
      </c>
      <c r="R105" s="20">
        <f ca="1">SUM(OFFSET(E105,,,,List!$D$2))</f>
        <v>4.78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x14ac:dyDescent="0.3">
      <c r="A106" s="3" t="s">
        <v>18</v>
      </c>
      <c r="B106" s="3" t="s">
        <v>1</v>
      </c>
      <c r="C106" t="s">
        <v>87</v>
      </c>
      <c r="D106" t="s">
        <v>15</v>
      </c>
      <c r="E106" s="1">
        <f>SUM(E96:E105)/10</f>
        <v>0.78500000000000003</v>
      </c>
      <c r="F106" s="1">
        <f t="shared" ref="F106" si="6">SUM(F96:F105)/10</f>
        <v>0.84099999999999986</v>
      </c>
      <c r="G106" s="1">
        <f t="shared" ref="G106" si="7">SUM(G96:G105)/10</f>
        <v>0.76100000000000001</v>
      </c>
      <c r="H106" s="1">
        <f t="shared" ref="H106" si="8">SUM(H96:H105)/10</f>
        <v>0.79399999999999982</v>
      </c>
      <c r="I106" s="1">
        <f t="shared" ref="I106" si="9">SUM(I96:I105)/10</f>
        <v>0.80400000000000005</v>
      </c>
      <c r="J106" s="1">
        <f t="shared" ref="J106" si="10">SUM(J96:J105)/10</f>
        <v>0.80300000000000016</v>
      </c>
      <c r="K106" s="1">
        <f t="shared" ref="K106" si="11">SUM(K96:K105)/10</f>
        <v>0.83799999999999986</v>
      </c>
      <c r="L106" s="1">
        <f t="shared" ref="L106" si="12">SUM(L96:L105)/10</f>
        <v>0.83900000000000008</v>
      </c>
      <c r="M106" s="1">
        <f t="shared" ref="M106" si="13">SUM(M96:M105)/10</f>
        <v>0.80199999999999994</v>
      </c>
      <c r="N106" s="1">
        <f t="shared" ref="N106" si="14">SUM(N96:N105)/10</f>
        <v>0.82099999999999995</v>
      </c>
      <c r="O106" s="1">
        <f t="shared" ref="O106" si="15">SUM(O96:O105)/10</f>
        <v>0.82699999999999996</v>
      </c>
      <c r="P106" s="1">
        <f t="shared" ref="P106" si="16">SUM(P96:P105)/10</f>
        <v>0.82400000000000007</v>
      </c>
      <c r="R106" s="20">
        <f ca="1">SUM(OFFSET(E106,,,,List!$D$2))</f>
        <v>4.7880000000000003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x14ac:dyDescent="0.3">
      <c r="R107" s="20">
        <f ca="1">SUM(OFFSET(E107,,,,List!$D$2))</f>
        <v>0</v>
      </c>
    </row>
    <row r="108" spans="1:31" x14ac:dyDescent="0.3">
      <c r="R108" s="20">
        <f ca="1">SUM(OFFSET(E108,,,,List!$D$2))</f>
        <v>0</v>
      </c>
    </row>
    <row r="109" spans="1:31" x14ac:dyDescent="0.3">
      <c r="A109" s="15" t="s">
        <v>31</v>
      </c>
      <c r="B109" s="15" t="s">
        <v>44</v>
      </c>
      <c r="C109" s="15" t="s">
        <v>45</v>
      </c>
      <c r="D109" s="8" t="s">
        <v>111</v>
      </c>
      <c r="E109" s="7" t="s">
        <v>32</v>
      </c>
      <c r="F109" s="7" t="s">
        <v>33</v>
      </c>
      <c r="G109" s="7" t="s">
        <v>34</v>
      </c>
      <c r="H109" s="7" t="s">
        <v>35</v>
      </c>
      <c r="I109" s="7" t="s">
        <v>36</v>
      </c>
      <c r="J109" s="7" t="s">
        <v>37</v>
      </c>
      <c r="K109" s="7" t="s">
        <v>38</v>
      </c>
      <c r="L109" s="7" t="s">
        <v>39</v>
      </c>
      <c r="M109" s="7" t="s">
        <v>40</v>
      </c>
      <c r="N109" s="7" t="s">
        <v>41</v>
      </c>
      <c r="O109" s="7" t="s">
        <v>6</v>
      </c>
      <c r="P109" s="7" t="s">
        <v>42</v>
      </c>
      <c r="R109" s="20">
        <f ca="1">SUM(OFFSET(E109,,,,List!$D$2))</f>
        <v>0</v>
      </c>
    </row>
    <row r="110" spans="1:31" x14ac:dyDescent="0.3">
      <c r="A110" t="s">
        <v>18</v>
      </c>
      <c r="B110" t="s">
        <v>16</v>
      </c>
      <c r="C110" t="s">
        <v>87</v>
      </c>
      <c r="D110" t="s">
        <v>103</v>
      </c>
      <c r="E110" s="1">
        <v>0.03</v>
      </c>
      <c r="F110" s="1">
        <v>0.05</v>
      </c>
      <c r="G110" s="1">
        <v>0.02</v>
      </c>
      <c r="H110" s="1">
        <v>0.03</v>
      </c>
      <c r="I110" s="1">
        <v>0.03</v>
      </c>
      <c r="J110" s="1">
        <v>0.04</v>
      </c>
      <c r="K110" s="1">
        <v>0.04</v>
      </c>
      <c r="L110" s="1">
        <v>0.04</v>
      </c>
      <c r="M110" s="1">
        <v>0.02</v>
      </c>
      <c r="N110" s="1">
        <v>0.02</v>
      </c>
      <c r="O110" s="1">
        <v>0.05</v>
      </c>
      <c r="P110" s="1">
        <v>0.05</v>
      </c>
      <c r="R110" s="20">
        <f ca="1">SUM(OFFSET(E110,,,,List!$D$2))</f>
        <v>0.2</v>
      </c>
    </row>
    <row r="111" spans="1:31" x14ac:dyDescent="0.3">
      <c r="A111" t="s">
        <v>18</v>
      </c>
      <c r="B111" t="s">
        <v>16</v>
      </c>
      <c r="C111" t="s">
        <v>87</v>
      </c>
      <c r="D111" t="s">
        <v>98</v>
      </c>
      <c r="E111" s="1">
        <v>0.03</v>
      </c>
      <c r="F111" s="1">
        <v>0.04</v>
      </c>
      <c r="G111" s="1">
        <v>0.04</v>
      </c>
      <c r="H111" s="1">
        <v>0.04</v>
      </c>
      <c r="I111" s="1">
        <v>0.05</v>
      </c>
      <c r="J111" s="1">
        <v>0.05</v>
      </c>
      <c r="K111" s="1">
        <v>0.04</v>
      </c>
      <c r="L111" s="1">
        <v>0.05</v>
      </c>
      <c r="M111" s="1">
        <v>0.05</v>
      </c>
      <c r="N111" s="1">
        <v>0.04</v>
      </c>
      <c r="O111" s="1">
        <v>0.03</v>
      </c>
      <c r="P111" s="1">
        <v>0.02</v>
      </c>
      <c r="R111" s="20">
        <f ca="1">SUM(OFFSET(E111,,,,List!$D$2))</f>
        <v>0.25</v>
      </c>
    </row>
    <row r="112" spans="1:31" x14ac:dyDescent="0.3">
      <c r="A112" t="s">
        <v>18</v>
      </c>
      <c r="B112" t="s">
        <v>16</v>
      </c>
      <c r="C112" t="s">
        <v>87</v>
      </c>
      <c r="D112" t="s">
        <v>67</v>
      </c>
      <c r="E112" s="1">
        <v>0.03</v>
      </c>
      <c r="F112" s="1">
        <v>0.02</v>
      </c>
      <c r="G112" s="1">
        <v>0.03</v>
      </c>
      <c r="H112" s="1">
        <v>0.03</v>
      </c>
      <c r="I112" s="1">
        <v>0.04</v>
      </c>
      <c r="J112" s="1">
        <v>0.02</v>
      </c>
      <c r="K112" s="1">
        <v>0.02</v>
      </c>
      <c r="L112" s="1">
        <v>0.04</v>
      </c>
      <c r="M112" s="1">
        <v>0.03</v>
      </c>
      <c r="N112" s="1">
        <v>0.02</v>
      </c>
      <c r="O112" s="1">
        <v>0.04</v>
      </c>
      <c r="P112" s="1">
        <v>0.05</v>
      </c>
      <c r="R112" s="20">
        <f ca="1">SUM(OFFSET(E112,,,,List!$D$2))</f>
        <v>0.16999999999999998</v>
      </c>
    </row>
    <row r="113" spans="1:18" x14ac:dyDescent="0.3">
      <c r="A113" t="s">
        <v>18</v>
      </c>
      <c r="B113" t="s">
        <v>16</v>
      </c>
      <c r="C113" t="s">
        <v>87</v>
      </c>
      <c r="D113" t="s">
        <v>99</v>
      </c>
      <c r="E113" s="1">
        <v>0.05</v>
      </c>
      <c r="F113" s="1">
        <v>0.04</v>
      </c>
      <c r="G113" s="1">
        <v>0.03</v>
      </c>
      <c r="H113" s="1">
        <v>0.02</v>
      </c>
      <c r="I113" s="1">
        <v>0.04</v>
      </c>
      <c r="J113" s="1">
        <v>0.05</v>
      </c>
      <c r="K113" s="1">
        <v>0.04</v>
      </c>
      <c r="L113" s="1">
        <v>0.05</v>
      </c>
      <c r="M113" s="1">
        <v>0.04</v>
      </c>
      <c r="N113" s="1">
        <v>0.02</v>
      </c>
      <c r="O113" s="1">
        <v>0.03</v>
      </c>
      <c r="P113" s="1">
        <v>0.03</v>
      </c>
      <c r="R113" s="20">
        <f ca="1">SUM(OFFSET(E113,,,,List!$D$2))</f>
        <v>0.22999999999999998</v>
      </c>
    </row>
    <row r="114" spans="1:18" x14ac:dyDescent="0.3">
      <c r="A114" t="s">
        <v>18</v>
      </c>
      <c r="B114" t="s">
        <v>16</v>
      </c>
      <c r="C114" t="s">
        <v>87</v>
      </c>
      <c r="D114" t="s">
        <v>97</v>
      </c>
      <c r="E114" s="1">
        <v>0.05</v>
      </c>
      <c r="F114" s="1">
        <v>0.05</v>
      </c>
      <c r="G114" s="1">
        <v>0.02</v>
      </c>
      <c r="H114" s="1">
        <v>0.04</v>
      </c>
      <c r="I114" s="1">
        <v>0.05</v>
      </c>
      <c r="J114" s="1">
        <v>0.05</v>
      </c>
      <c r="K114" s="1">
        <v>0.04</v>
      </c>
      <c r="L114" s="1">
        <v>0.03</v>
      </c>
      <c r="M114" s="1">
        <v>0.05</v>
      </c>
      <c r="N114" s="1">
        <v>0.05</v>
      </c>
      <c r="O114" s="1">
        <v>0.04</v>
      </c>
      <c r="P114" s="1">
        <v>0.02</v>
      </c>
      <c r="R114" s="20">
        <f ca="1">SUM(OFFSET(E114,,,,List!$D$2))</f>
        <v>0.26</v>
      </c>
    </row>
    <row r="115" spans="1:18" x14ac:dyDescent="0.3">
      <c r="A115" t="s">
        <v>18</v>
      </c>
      <c r="B115" t="s">
        <v>16</v>
      </c>
      <c r="C115" t="s">
        <v>87</v>
      </c>
      <c r="D115" t="s">
        <v>101</v>
      </c>
      <c r="E115" s="1">
        <v>0.03</v>
      </c>
      <c r="F115" s="1">
        <v>0.05</v>
      </c>
      <c r="G115" s="1">
        <v>0.03</v>
      </c>
      <c r="H115" s="1">
        <v>0.08</v>
      </c>
      <c r="I115" s="1">
        <v>0.09</v>
      </c>
      <c r="J115" s="1">
        <v>0.08</v>
      </c>
      <c r="K115" s="1">
        <v>0.02</v>
      </c>
      <c r="L115" s="1">
        <v>0.02</v>
      </c>
      <c r="M115" s="1">
        <v>0.05</v>
      </c>
      <c r="N115" s="1">
        <v>0.09</v>
      </c>
      <c r="O115" s="1">
        <v>7.0000000000000007E-2</v>
      </c>
      <c r="P115" s="1">
        <v>0.03</v>
      </c>
      <c r="R115" s="20">
        <f ca="1">SUM(OFFSET(E115,,,,List!$D$2))</f>
        <v>0.36000000000000004</v>
      </c>
    </row>
    <row r="116" spans="1:18" x14ac:dyDescent="0.3">
      <c r="A116" t="s">
        <v>18</v>
      </c>
      <c r="B116" t="s">
        <v>16</v>
      </c>
      <c r="C116" t="s">
        <v>87</v>
      </c>
      <c r="D116" t="s">
        <v>96</v>
      </c>
      <c r="E116" s="1">
        <v>0.06</v>
      </c>
      <c r="F116" s="1">
        <v>0.02</v>
      </c>
      <c r="G116" s="1">
        <v>0.02</v>
      </c>
      <c r="H116" s="1">
        <v>0.04</v>
      </c>
      <c r="I116" s="1">
        <v>0.04</v>
      </c>
      <c r="J116" s="1">
        <v>0.04</v>
      </c>
      <c r="K116" s="1">
        <v>0.08</v>
      </c>
      <c r="L116" s="1">
        <v>0.04</v>
      </c>
      <c r="M116" s="1">
        <v>0.05</v>
      </c>
      <c r="N116" s="1">
        <v>0.09</v>
      </c>
      <c r="O116" s="1">
        <v>0.05</v>
      </c>
      <c r="P116" s="1">
        <v>0.09</v>
      </c>
      <c r="R116" s="20">
        <f ca="1">SUM(OFFSET(E116,,,,List!$D$2))</f>
        <v>0.22000000000000003</v>
      </c>
    </row>
    <row r="117" spans="1:18" x14ac:dyDescent="0.3">
      <c r="A117" t="s">
        <v>18</v>
      </c>
      <c r="B117" t="s">
        <v>16</v>
      </c>
      <c r="C117" t="s">
        <v>87</v>
      </c>
      <c r="D117" t="s">
        <v>102</v>
      </c>
      <c r="E117" s="1">
        <v>0.08</v>
      </c>
      <c r="F117" s="1">
        <v>0.03</v>
      </c>
      <c r="G117" s="1">
        <v>0.02</v>
      </c>
      <c r="H117" s="1">
        <v>0.05</v>
      </c>
      <c r="I117" s="1">
        <v>0.02</v>
      </c>
      <c r="J117" s="1">
        <v>0.04</v>
      </c>
      <c r="K117" s="1">
        <v>7.0000000000000007E-2</v>
      </c>
      <c r="L117" s="1">
        <v>0.03</v>
      </c>
      <c r="M117" s="1">
        <v>0.03</v>
      </c>
      <c r="N117" s="1">
        <v>0.05</v>
      </c>
      <c r="O117" s="1">
        <v>0.08</v>
      </c>
      <c r="P117" s="1">
        <v>0.08</v>
      </c>
      <c r="R117" s="20">
        <f ca="1">SUM(OFFSET(E117,,,,List!$D$2))</f>
        <v>0.24</v>
      </c>
    </row>
    <row r="118" spans="1:18" x14ac:dyDescent="0.3">
      <c r="A118" t="s">
        <v>18</v>
      </c>
      <c r="B118" t="s">
        <v>16</v>
      </c>
      <c r="C118" t="s">
        <v>87</v>
      </c>
      <c r="D118" t="s">
        <v>66</v>
      </c>
      <c r="E118" s="1">
        <v>0.09</v>
      </c>
      <c r="F118" s="1">
        <v>0.04</v>
      </c>
      <c r="G118" s="1">
        <v>0.03</v>
      </c>
      <c r="H118" s="1">
        <v>0.08</v>
      </c>
      <c r="I118" s="1">
        <v>0.09</v>
      </c>
      <c r="J118" s="1">
        <v>0.03</v>
      </c>
      <c r="K118" s="1">
        <v>0.03</v>
      </c>
      <c r="L118" s="1">
        <v>7.0000000000000007E-2</v>
      </c>
      <c r="M118" s="1">
        <v>0.06</v>
      </c>
      <c r="N118" s="1">
        <v>7.0000000000000007E-2</v>
      </c>
      <c r="O118" s="1">
        <v>0.04</v>
      </c>
      <c r="P118" s="1">
        <v>0.02</v>
      </c>
      <c r="R118" s="20">
        <f ca="1">SUM(OFFSET(E118,,,,List!$D$2))</f>
        <v>0.36</v>
      </c>
    </row>
    <row r="119" spans="1:18" x14ac:dyDescent="0.3">
      <c r="A119" t="s">
        <v>18</v>
      </c>
      <c r="B119" t="s">
        <v>16</v>
      </c>
      <c r="C119" t="s">
        <v>87</v>
      </c>
      <c r="D119" t="s">
        <v>100</v>
      </c>
      <c r="E119" s="1">
        <v>0.08</v>
      </c>
      <c r="F119" s="1">
        <v>0.06</v>
      </c>
      <c r="G119" s="1">
        <v>0.09</v>
      </c>
      <c r="H119" s="1">
        <v>0.05</v>
      </c>
      <c r="I119" s="1">
        <v>0.06</v>
      </c>
      <c r="J119" s="1">
        <v>0.08</v>
      </c>
      <c r="K119" s="1">
        <v>0.09</v>
      </c>
      <c r="L119" s="1">
        <v>0.04</v>
      </c>
      <c r="M119" s="1">
        <v>0.04</v>
      </c>
      <c r="N119" s="1">
        <v>0.03</v>
      </c>
      <c r="O119" s="1">
        <v>0.09</v>
      </c>
      <c r="P119" s="1">
        <v>7.0000000000000007E-2</v>
      </c>
      <c r="R119" s="20">
        <f ca="1">SUM(OFFSET(E119,,,,List!$D$2))</f>
        <v>0.42000000000000004</v>
      </c>
    </row>
    <row r="120" spans="1:18" x14ac:dyDescent="0.3">
      <c r="A120" t="s">
        <v>18</v>
      </c>
      <c r="B120" t="s">
        <v>16</v>
      </c>
      <c r="C120" t="s">
        <v>87</v>
      </c>
      <c r="D120" t="s">
        <v>15</v>
      </c>
      <c r="E120" s="1">
        <f>SUM(E110:E119)/10</f>
        <v>5.3000000000000005E-2</v>
      </c>
      <c r="F120" s="1">
        <f t="shared" ref="F120" si="17">SUM(F110:F119)/10</f>
        <v>0.04</v>
      </c>
      <c r="G120" s="1">
        <f t="shared" ref="G120" si="18">SUM(G110:G119)/10</f>
        <v>3.2999999999999995E-2</v>
      </c>
      <c r="H120" s="1">
        <f t="shared" ref="H120" si="19">SUM(H110:H119)/10</f>
        <v>4.5999999999999999E-2</v>
      </c>
      <c r="I120" s="1">
        <f t="shared" ref="I120" si="20">SUM(I110:I119)/10</f>
        <v>5.1000000000000004E-2</v>
      </c>
      <c r="J120" s="1">
        <f t="shared" ref="J120" si="21">SUM(J110:J119)/10</f>
        <v>4.8000000000000001E-2</v>
      </c>
      <c r="K120" s="1">
        <f t="shared" ref="K120" si="22">SUM(K110:K119)/10</f>
        <v>4.7E-2</v>
      </c>
      <c r="L120" s="1">
        <f t="shared" ref="L120" si="23">SUM(L110:L119)/10</f>
        <v>4.0999999999999995E-2</v>
      </c>
      <c r="M120" s="1">
        <f t="shared" ref="M120" si="24">SUM(M110:M119)/10</f>
        <v>4.1999999999999996E-2</v>
      </c>
      <c r="N120" s="1">
        <f t="shared" ref="N120" si="25">SUM(N110:N119)/10</f>
        <v>4.8000000000000001E-2</v>
      </c>
      <c r="O120" s="1">
        <f t="shared" ref="O120" si="26">SUM(O110:O119)/10</f>
        <v>5.2000000000000005E-2</v>
      </c>
      <c r="P120" s="1">
        <f t="shared" ref="P120" si="27">SUM(P110:P119)/10</f>
        <v>4.6000000000000006E-2</v>
      </c>
      <c r="R120" s="20">
        <f ca="1">SUM(OFFSET(E120,,,,List!$D$2))</f>
        <v>0.27099999999999996</v>
      </c>
    </row>
    <row r="121" spans="1:18" x14ac:dyDescent="0.3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R121" s="20">
        <f ca="1">SUM(OFFSET(E121,,,,List!$D$2))</f>
        <v>0</v>
      </c>
    </row>
    <row r="122" spans="1:18" x14ac:dyDescent="0.3">
      <c r="D122" s="4" t="s">
        <v>16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R122" s="20">
        <f ca="1">SUM(OFFSET(E122,,,,List!$D$2))</f>
        <v>0</v>
      </c>
    </row>
    <row r="123" spans="1:18" x14ac:dyDescent="0.3">
      <c r="A123" s="15" t="s">
        <v>31</v>
      </c>
      <c r="B123" s="15" t="s">
        <v>44</v>
      </c>
      <c r="C123" s="15" t="s">
        <v>45</v>
      </c>
      <c r="D123" s="8" t="s">
        <v>111</v>
      </c>
      <c r="E123" s="7" t="s">
        <v>32</v>
      </c>
      <c r="F123" s="7" t="s">
        <v>33</v>
      </c>
      <c r="G123" s="7" t="s">
        <v>34</v>
      </c>
      <c r="H123" s="7" t="s">
        <v>35</v>
      </c>
      <c r="I123" s="7" t="s">
        <v>36</v>
      </c>
      <c r="J123" s="7" t="s">
        <v>37</v>
      </c>
      <c r="K123" s="7" t="s">
        <v>38</v>
      </c>
      <c r="L123" s="7" t="s">
        <v>39</v>
      </c>
      <c r="M123" s="7" t="s">
        <v>40</v>
      </c>
      <c r="N123" s="7" t="s">
        <v>41</v>
      </c>
      <c r="O123" s="7" t="s">
        <v>6</v>
      </c>
      <c r="P123" s="7" t="s">
        <v>42</v>
      </c>
      <c r="R123" s="20">
        <f ca="1">SUM(OFFSET(E123,,,,List!$D$2))</f>
        <v>0</v>
      </c>
    </row>
    <row r="124" spans="1:18" x14ac:dyDescent="0.3">
      <c r="A124" t="s">
        <v>17</v>
      </c>
      <c r="B124" t="s">
        <v>16</v>
      </c>
      <c r="C124" t="s">
        <v>87</v>
      </c>
      <c r="D124" t="s">
        <v>103</v>
      </c>
      <c r="E124" s="1">
        <v>0.06</v>
      </c>
      <c r="F124" s="1">
        <v>0.03</v>
      </c>
      <c r="G124" s="1">
        <v>7.0000000000000007E-2</v>
      </c>
      <c r="H124" s="1">
        <v>0.06</v>
      </c>
      <c r="I124" s="1">
        <v>0.03</v>
      </c>
      <c r="J124" s="1">
        <v>0.06</v>
      </c>
      <c r="K124" s="1">
        <v>0.04</v>
      </c>
      <c r="L124" s="1">
        <v>0.04</v>
      </c>
      <c r="M124" s="1">
        <v>0.08</v>
      </c>
      <c r="N124" s="1">
        <v>7.0000000000000007E-2</v>
      </c>
      <c r="O124" s="1">
        <v>0.05</v>
      </c>
      <c r="P124" s="1">
        <v>7.0000000000000007E-2</v>
      </c>
      <c r="R124" s="20">
        <f ca="1">SUM(OFFSET(E124,,,,List!$D$2))</f>
        <v>0.31</v>
      </c>
    </row>
    <row r="125" spans="1:18" x14ac:dyDescent="0.3">
      <c r="A125" t="s">
        <v>17</v>
      </c>
      <c r="B125" t="s">
        <v>16</v>
      </c>
      <c r="C125" t="s">
        <v>87</v>
      </c>
      <c r="D125" t="s">
        <v>98</v>
      </c>
      <c r="E125" s="1">
        <v>7.0000000000000007E-2</v>
      </c>
      <c r="F125" s="1">
        <v>0.06</v>
      </c>
      <c r="G125" s="1">
        <v>0.04</v>
      </c>
      <c r="H125" s="1">
        <v>0.04</v>
      </c>
      <c r="I125" s="1">
        <v>0.05</v>
      </c>
      <c r="J125" s="1">
        <v>0.08</v>
      </c>
      <c r="K125" s="1">
        <v>0.1</v>
      </c>
      <c r="L125" s="1">
        <v>0.08</v>
      </c>
      <c r="M125" s="1">
        <v>0.06</v>
      </c>
      <c r="N125" s="1">
        <v>0.05</v>
      </c>
      <c r="O125" s="1">
        <v>0.06</v>
      </c>
      <c r="P125" s="1">
        <v>0.08</v>
      </c>
      <c r="R125" s="20">
        <f ca="1">SUM(OFFSET(E125,,,,List!$D$2))</f>
        <v>0.34</v>
      </c>
    </row>
    <row r="126" spans="1:18" x14ac:dyDescent="0.3">
      <c r="A126" t="s">
        <v>17</v>
      </c>
      <c r="B126" t="s">
        <v>16</v>
      </c>
      <c r="C126" t="s">
        <v>87</v>
      </c>
      <c r="D126" t="s">
        <v>67</v>
      </c>
      <c r="E126" s="1">
        <v>7.0000000000000007E-2</v>
      </c>
      <c r="F126" s="1">
        <v>0.06</v>
      </c>
      <c r="G126" s="1">
        <v>0.03</v>
      </c>
      <c r="H126" s="1">
        <v>7.0000000000000007E-2</v>
      </c>
      <c r="I126" s="1">
        <v>7.0000000000000007E-2</v>
      </c>
      <c r="J126" s="1">
        <v>7.0000000000000007E-2</v>
      </c>
      <c r="K126" s="1">
        <v>0.09</v>
      </c>
      <c r="L126" s="1">
        <v>0.09</v>
      </c>
      <c r="M126" s="1">
        <v>7.0000000000000007E-2</v>
      </c>
      <c r="N126" s="1">
        <v>0.05</v>
      </c>
      <c r="O126" s="1">
        <v>0.1</v>
      </c>
      <c r="P126" s="1">
        <v>0.09</v>
      </c>
      <c r="R126" s="20">
        <f ca="1">SUM(OFFSET(E126,,,,List!$D$2))</f>
        <v>0.37000000000000005</v>
      </c>
    </row>
    <row r="127" spans="1:18" x14ac:dyDescent="0.3">
      <c r="A127" t="s">
        <v>17</v>
      </c>
      <c r="B127" t="s">
        <v>16</v>
      </c>
      <c r="C127" t="s">
        <v>87</v>
      </c>
      <c r="D127" t="s">
        <v>99</v>
      </c>
      <c r="E127" s="1">
        <v>0.08</v>
      </c>
      <c r="F127" s="1">
        <v>0.05</v>
      </c>
      <c r="G127" s="1">
        <v>7.0000000000000007E-2</v>
      </c>
      <c r="H127" s="1">
        <v>0.05</v>
      </c>
      <c r="I127" s="1">
        <v>7.0000000000000007E-2</v>
      </c>
      <c r="J127" s="1">
        <v>0.09</v>
      </c>
      <c r="K127" s="1">
        <v>0.06</v>
      </c>
      <c r="L127" s="1">
        <v>0.05</v>
      </c>
      <c r="M127" s="1">
        <v>0.02</v>
      </c>
      <c r="N127" s="1">
        <v>0.03</v>
      </c>
      <c r="O127" s="1">
        <v>0.05</v>
      </c>
      <c r="P127" s="1">
        <v>0.02</v>
      </c>
      <c r="R127" s="20">
        <f ca="1">SUM(OFFSET(E127,,,,List!$D$2))</f>
        <v>0.41000000000000003</v>
      </c>
    </row>
    <row r="128" spans="1:18" x14ac:dyDescent="0.3">
      <c r="A128" t="s">
        <v>17</v>
      </c>
      <c r="B128" t="s">
        <v>16</v>
      </c>
      <c r="C128" t="s">
        <v>87</v>
      </c>
      <c r="D128" t="s">
        <v>97</v>
      </c>
      <c r="E128" s="1">
        <v>0.05</v>
      </c>
      <c r="F128" s="1">
        <v>0.04</v>
      </c>
      <c r="G128" s="1">
        <v>7.0000000000000007E-2</v>
      </c>
      <c r="H128" s="1">
        <v>0.08</v>
      </c>
      <c r="I128" s="1">
        <v>0.06</v>
      </c>
      <c r="J128" s="1">
        <v>0.05</v>
      </c>
      <c r="K128" s="1">
        <v>7.0000000000000007E-2</v>
      </c>
      <c r="L128" s="1">
        <v>0.04</v>
      </c>
      <c r="M128" s="1">
        <v>0.03</v>
      </c>
      <c r="N128" s="1">
        <v>0.03</v>
      </c>
      <c r="O128" s="1">
        <v>0.05</v>
      </c>
      <c r="P128" s="1">
        <v>0.03</v>
      </c>
      <c r="R128" s="20">
        <f ca="1">SUM(OFFSET(E128,,,,List!$D$2))</f>
        <v>0.35</v>
      </c>
    </row>
    <row r="129" spans="1:18" x14ac:dyDescent="0.3">
      <c r="A129" t="s">
        <v>17</v>
      </c>
      <c r="B129" t="s">
        <v>16</v>
      </c>
      <c r="C129" t="s">
        <v>87</v>
      </c>
      <c r="D129" t="s">
        <v>101</v>
      </c>
      <c r="E129" s="1">
        <v>0.04</v>
      </c>
      <c r="F129" s="1">
        <v>0.09</v>
      </c>
      <c r="G129" s="1">
        <v>0.06</v>
      </c>
      <c r="H129" s="1">
        <v>0.08</v>
      </c>
      <c r="I129" s="1">
        <v>0.06</v>
      </c>
      <c r="J129" s="1">
        <v>0.11</v>
      </c>
      <c r="K129" s="1">
        <v>0.11</v>
      </c>
      <c r="L129" s="1">
        <v>0.04</v>
      </c>
      <c r="M129" s="1">
        <v>0.04</v>
      </c>
      <c r="N129" s="1">
        <v>7.0000000000000007E-2</v>
      </c>
      <c r="O129" s="1">
        <v>0.04</v>
      </c>
      <c r="P129" s="1">
        <v>0.08</v>
      </c>
      <c r="R129" s="20">
        <f ca="1">SUM(OFFSET(E129,,,,List!$D$2))</f>
        <v>0.44</v>
      </c>
    </row>
    <row r="130" spans="1:18" x14ac:dyDescent="0.3">
      <c r="A130" t="s">
        <v>17</v>
      </c>
      <c r="B130" t="s">
        <v>16</v>
      </c>
      <c r="C130" t="s">
        <v>87</v>
      </c>
      <c r="D130" t="s">
        <v>96</v>
      </c>
      <c r="E130" s="1">
        <v>0.09</v>
      </c>
      <c r="F130" s="1">
        <v>0.06</v>
      </c>
      <c r="G130" s="1">
        <v>0.05</v>
      </c>
      <c r="H130" s="1">
        <v>0.1</v>
      </c>
      <c r="I130" s="1">
        <v>0.1</v>
      </c>
      <c r="J130" s="1">
        <v>0.05</v>
      </c>
      <c r="K130" s="1">
        <v>7.0000000000000007E-2</v>
      </c>
      <c r="L130" s="1">
        <v>0.08</v>
      </c>
      <c r="M130" s="1">
        <v>0.06</v>
      </c>
      <c r="N130" s="1">
        <v>0.11</v>
      </c>
      <c r="O130" s="1">
        <v>0.09</v>
      </c>
      <c r="P130" s="1">
        <v>0.08</v>
      </c>
      <c r="R130" s="20">
        <f ca="1">SUM(OFFSET(E130,,,,List!$D$2))</f>
        <v>0.45</v>
      </c>
    </row>
    <row r="131" spans="1:18" x14ac:dyDescent="0.3">
      <c r="A131" t="s">
        <v>17</v>
      </c>
      <c r="B131" t="s">
        <v>16</v>
      </c>
      <c r="C131" t="s">
        <v>87</v>
      </c>
      <c r="D131" t="s">
        <v>102</v>
      </c>
      <c r="E131" s="1">
        <v>0.09</v>
      </c>
      <c r="F131" s="1">
        <v>0.11</v>
      </c>
      <c r="G131" s="1">
        <v>0.08</v>
      </c>
      <c r="H131" s="1">
        <v>0.06</v>
      </c>
      <c r="I131" s="1">
        <v>0.06</v>
      </c>
      <c r="J131" s="1">
        <v>0.1</v>
      </c>
      <c r="K131" s="1">
        <v>0.06</v>
      </c>
      <c r="L131" s="1">
        <v>0.05</v>
      </c>
      <c r="M131" s="1">
        <v>0.04</v>
      </c>
      <c r="N131" s="1">
        <v>7.0000000000000007E-2</v>
      </c>
      <c r="O131" s="1">
        <v>7.0000000000000007E-2</v>
      </c>
      <c r="P131" s="1">
        <v>0.04</v>
      </c>
      <c r="R131" s="20">
        <f ca="1">SUM(OFFSET(E131,,,,List!$D$2))</f>
        <v>0.5</v>
      </c>
    </row>
    <row r="132" spans="1:18" x14ac:dyDescent="0.3">
      <c r="A132" t="s">
        <v>17</v>
      </c>
      <c r="B132" t="s">
        <v>16</v>
      </c>
      <c r="C132" t="s">
        <v>87</v>
      </c>
      <c r="D132" t="s">
        <v>66</v>
      </c>
      <c r="E132" s="1">
        <v>0.08</v>
      </c>
      <c r="F132" s="1">
        <v>7.0000000000000007E-2</v>
      </c>
      <c r="G132" s="1">
        <v>0.04</v>
      </c>
      <c r="H132" s="1">
        <v>0.06</v>
      </c>
      <c r="I132" s="1">
        <v>0.11</v>
      </c>
      <c r="J132" s="1">
        <v>0.04</v>
      </c>
      <c r="K132" s="1">
        <v>0.04</v>
      </c>
      <c r="L132" s="1">
        <v>0.05</v>
      </c>
      <c r="M132" s="1">
        <v>0.06</v>
      </c>
      <c r="N132" s="1">
        <v>0.09</v>
      </c>
      <c r="O132" s="1">
        <v>0.11</v>
      </c>
      <c r="P132" s="1">
        <v>0.04</v>
      </c>
      <c r="R132" s="20">
        <f ca="1">SUM(OFFSET(E132,,,,List!$D$2))</f>
        <v>0.39999999999999997</v>
      </c>
    </row>
    <row r="133" spans="1:18" x14ac:dyDescent="0.3">
      <c r="A133" t="s">
        <v>17</v>
      </c>
      <c r="B133" t="s">
        <v>16</v>
      </c>
      <c r="C133" t="s">
        <v>87</v>
      </c>
      <c r="D133" t="s">
        <v>100</v>
      </c>
      <c r="E133" s="1">
        <v>0.08</v>
      </c>
      <c r="F133" s="1">
        <v>0.11</v>
      </c>
      <c r="G133" s="1">
        <v>0.04</v>
      </c>
      <c r="H133" s="1">
        <v>7.0000000000000007E-2</v>
      </c>
      <c r="I133" s="1">
        <v>7.0000000000000007E-2</v>
      </c>
      <c r="J133" s="1">
        <v>0.11</v>
      </c>
      <c r="K133" s="1">
        <v>0.11</v>
      </c>
      <c r="L133" s="1">
        <v>0.08</v>
      </c>
      <c r="M133" s="1">
        <v>0.1</v>
      </c>
      <c r="N133" s="1">
        <v>0.1</v>
      </c>
      <c r="O133" s="1">
        <v>0.06</v>
      </c>
      <c r="P133" s="1">
        <v>0.04</v>
      </c>
      <c r="R133" s="20">
        <f ca="1">SUM(OFFSET(E133,,,,List!$D$2))</f>
        <v>0.48000000000000004</v>
      </c>
    </row>
    <row r="134" spans="1:18" x14ac:dyDescent="0.3">
      <c r="C134" t="s">
        <v>87</v>
      </c>
      <c r="D134" t="s">
        <v>15</v>
      </c>
      <c r="E134" s="1">
        <f>SUM(E124:E133)/10</f>
        <v>7.099999999999998E-2</v>
      </c>
      <c r="F134" s="1">
        <f t="shared" ref="F134:P134" si="28">SUM(F124:F133)/10</f>
        <v>6.8000000000000005E-2</v>
      </c>
      <c r="G134" s="1">
        <f t="shared" si="28"/>
        <v>5.5000000000000007E-2</v>
      </c>
      <c r="H134" s="1">
        <f t="shared" si="28"/>
        <v>6.7000000000000018E-2</v>
      </c>
      <c r="I134" s="1">
        <f t="shared" si="28"/>
        <v>6.7999999999999991E-2</v>
      </c>
      <c r="J134" s="1">
        <f t="shared" si="28"/>
        <v>7.5999999999999998E-2</v>
      </c>
      <c r="K134" s="1">
        <f t="shared" si="28"/>
        <v>7.5000000000000011E-2</v>
      </c>
      <c r="L134" s="1">
        <f t="shared" si="28"/>
        <v>0.06</v>
      </c>
      <c r="M134" s="1">
        <f t="shared" si="28"/>
        <v>5.5999999999999994E-2</v>
      </c>
      <c r="N134" s="1">
        <f t="shared" si="28"/>
        <v>6.7000000000000004E-2</v>
      </c>
      <c r="O134" s="1">
        <f t="shared" si="28"/>
        <v>6.7999999999999991E-2</v>
      </c>
      <c r="P134" s="1">
        <f t="shared" si="28"/>
        <v>5.7000000000000009E-2</v>
      </c>
      <c r="R134" s="20">
        <f ca="1">SUM(OFFSET(E134,,,,List!$D$2))</f>
        <v>0.40500000000000003</v>
      </c>
    </row>
    <row r="135" spans="1:18" x14ac:dyDescent="0.3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R135" s="20">
        <f ca="1">SUM(OFFSET(E135,,,,List!$D$2))</f>
        <v>0</v>
      </c>
    </row>
    <row r="136" spans="1:18" x14ac:dyDescent="0.3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R136" s="20">
        <f ca="1">SUM(OFFSET(E136,,,,List!$D$2))</f>
        <v>0</v>
      </c>
    </row>
    <row r="137" spans="1:18" x14ac:dyDescent="0.3">
      <c r="A137" s="15" t="s">
        <v>31</v>
      </c>
      <c r="B137" s="15" t="s">
        <v>44</v>
      </c>
      <c r="C137" s="15" t="s">
        <v>45</v>
      </c>
      <c r="D137" s="8" t="s">
        <v>111</v>
      </c>
      <c r="E137" s="7" t="s">
        <v>32</v>
      </c>
      <c r="F137" s="7" t="s">
        <v>33</v>
      </c>
      <c r="G137" s="7" t="s">
        <v>34</v>
      </c>
      <c r="H137" s="7" t="s">
        <v>35</v>
      </c>
      <c r="I137" s="7" t="s">
        <v>36</v>
      </c>
      <c r="J137" s="7" t="s">
        <v>37</v>
      </c>
      <c r="K137" s="7" t="s">
        <v>38</v>
      </c>
      <c r="L137" s="7" t="s">
        <v>39</v>
      </c>
      <c r="M137" s="7" t="s">
        <v>40</v>
      </c>
      <c r="N137" s="7" t="s">
        <v>41</v>
      </c>
      <c r="O137" s="7" t="s">
        <v>6</v>
      </c>
      <c r="P137" s="7" t="s">
        <v>42</v>
      </c>
      <c r="R137" s="20">
        <f ca="1">SUM(OFFSET(E137,,,,List!$D$2))</f>
        <v>0</v>
      </c>
    </row>
    <row r="138" spans="1:18" x14ac:dyDescent="0.3">
      <c r="A138" t="s">
        <v>18</v>
      </c>
      <c r="B138" t="s">
        <v>46</v>
      </c>
      <c r="C138" t="s">
        <v>87</v>
      </c>
      <c r="D138" t="s">
        <v>103</v>
      </c>
      <c r="E138" s="14">
        <v>5</v>
      </c>
      <c r="F138" s="14">
        <v>-14</v>
      </c>
      <c r="G138" s="14">
        <v>5</v>
      </c>
      <c r="H138" s="14">
        <v>5</v>
      </c>
      <c r="I138" s="14">
        <v>-14</v>
      </c>
      <c r="J138" s="14">
        <v>16</v>
      </c>
      <c r="K138" s="14">
        <v>-11</v>
      </c>
      <c r="L138" s="14">
        <v>1</v>
      </c>
      <c r="M138" s="14">
        <v>30</v>
      </c>
      <c r="N138" s="14">
        <v>-5</v>
      </c>
      <c r="O138" s="14">
        <v>24</v>
      </c>
      <c r="P138" s="14">
        <v>-6</v>
      </c>
      <c r="R138" s="20">
        <f ca="1">SUM(OFFSET(E138,,,,List!$D$2))</f>
        <v>3</v>
      </c>
    </row>
    <row r="139" spans="1:18" x14ac:dyDescent="0.3">
      <c r="A139" t="s">
        <v>18</v>
      </c>
      <c r="B139" t="s">
        <v>46</v>
      </c>
      <c r="C139" t="s">
        <v>87</v>
      </c>
      <c r="D139" t="s">
        <v>98</v>
      </c>
      <c r="E139" s="14">
        <v>7</v>
      </c>
      <c r="F139" s="14">
        <v>26</v>
      </c>
      <c r="G139" s="14">
        <v>26</v>
      </c>
      <c r="H139" s="14">
        <v>-14</v>
      </c>
      <c r="I139" s="14">
        <v>18</v>
      </c>
      <c r="J139" s="14">
        <v>-12</v>
      </c>
      <c r="K139" s="14">
        <v>17</v>
      </c>
      <c r="L139" s="14">
        <v>23</v>
      </c>
      <c r="M139" s="14">
        <v>11</v>
      </c>
      <c r="N139" s="14">
        <v>17</v>
      </c>
      <c r="O139" s="14">
        <v>20</v>
      </c>
      <c r="P139" s="14">
        <v>-1</v>
      </c>
      <c r="R139" s="20">
        <f ca="1">SUM(OFFSET(E139,,,,List!$D$2))</f>
        <v>51</v>
      </c>
    </row>
    <row r="140" spans="1:18" x14ac:dyDescent="0.3">
      <c r="A140" t="s">
        <v>18</v>
      </c>
      <c r="B140" t="s">
        <v>46</v>
      </c>
      <c r="C140" t="s">
        <v>87</v>
      </c>
      <c r="D140" t="s">
        <v>67</v>
      </c>
      <c r="E140" s="14">
        <v>-2</v>
      </c>
      <c r="F140" s="14">
        <v>-14</v>
      </c>
      <c r="G140" s="14">
        <v>8</v>
      </c>
      <c r="H140" s="14">
        <v>11</v>
      </c>
      <c r="I140" s="14">
        <v>21</v>
      </c>
      <c r="J140" s="14">
        <v>-14</v>
      </c>
      <c r="K140" s="14">
        <v>15</v>
      </c>
      <c r="L140" s="14">
        <v>12</v>
      </c>
      <c r="M140" s="14">
        <v>23</v>
      </c>
      <c r="N140" s="14">
        <v>12</v>
      </c>
      <c r="O140" s="14">
        <v>2</v>
      </c>
      <c r="P140" s="14">
        <v>18</v>
      </c>
      <c r="R140" s="20">
        <f ca="1">SUM(OFFSET(E140,,,,List!$D$2))</f>
        <v>10</v>
      </c>
    </row>
    <row r="141" spans="1:18" x14ac:dyDescent="0.3">
      <c r="A141" t="s">
        <v>18</v>
      </c>
      <c r="B141" t="s">
        <v>46</v>
      </c>
      <c r="C141" t="s">
        <v>87</v>
      </c>
      <c r="D141" t="s">
        <v>99</v>
      </c>
      <c r="E141" s="14">
        <v>19</v>
      </c>
      <c r="F141" s="14">
        <v>25</v>
      </c>
      <c r="G141" s="14">
        <v>30</v>
      </c>
      <c r="H141" s="14">
        <v>-5</v>
      </c>
      <c r="I141" s="14">
        <v>-15</v>
      </c>
      <c r="J141" s="14">
        <v>-10</v>
      </c>
      <c r="K141" s="14">
        <v>23</v>
      </c>
      <c r="L141" s="14">
        <v>5</v>
      </c>
      <c r="M141" s="14">
        <v>5</v>
      </c>
      <c r="N141" s="14">
        <v>-13</v>
      </c>
      <c r="O141" s="14">
        <v>-7</v>
      </c>
      <c r="P141" s="14">
        <v>6</v>
      </c>
      <c r="R141" s="20">
        <f ca="1">SUM(OFFSET(E141,,,,List!$D$2))</f>
        <v>44</v>
      </c>
    </row>
    <row r="142" spans="1:18" x14ac:dyDescent="0.3">
      <c r="A142" t="s">
        <v>18</v>
      </c>
      <c r="B142" t="s">
        <v>46</v>
      </c>
      <c r="C142" t="s">
        <v>87</v>
      </c>
      <c r="D142" t="s">
        <v>97</v>
      </c>
      <c r="E142" s="14">
        <v>-14</v>
      </c>
      <c r="F142" s="14">
        <v>26</v>
      </c>
      <c r="G142" s="14">
        <v>2</v>
      </c>
      <c r="H142" s="14">
        <v>30</v>
      </c>
      <c r="I142" s="14">
        <v>11</v>
      </c>
      <c r="J142" s="14">
        <v>-14</v>
      </c>
      <c r="K142" s="14">
        <v>-9</v>
      </c>
      <c r="L142" s="14">
        <v>7</v>
      </c>
      <c r="M142" s="14">
        <v>-5</v>
      </c>
      <c r="N142" s="14">
        <v>30</v>
      </c>
      <c r="O142" s="14">
        <v>-7</v>
      </c>
      <c r="P142" s="14">
        <v>-1</v>
      </c>
      <c r="R142" s="20">
        <f ca="1">SUM(OFFSET(E142,,,,List!$D$2))</f>
        <v>41</v>
      </c>
    </row>
    <row r="143" spans="1:18" x14ac:dyDescent="0.3">
      <c r="A143" t="s">
        <v>18</v>
      </c>
      <c r="B143" t="s">
        <v>46</v>
      </c>
      <c r="C143" t="s">
        <v>87</v>
      </c>
      <c r="D143" t="s">
        <v>101</v>
      </c>
      <c r="E143" s="14">
        <v>4</v>
      </c>
      <c r="F143" s="14">
        <v>4</v>
      </c>
      <c r="G143" s="14">
        <v>-1</v>
      </c>
      <c r="H143" s="14">
        <v>-16</v>
      </c>
      <c r="I143" s="14">
        <v>15</v>
      </c>
      <c r="J143" s="14">
        <v>-1</v>
      </c>
      <c r="K143" s="14">
        <v>-8</v>
      </c>
      <c r="L143" s="14">
        <v>-10</v>
      </c>
      <c r="M143" s="14">
        <v>9</v>
      </c>
      <c r="N143" s="14">
        <v>15</v>
      </c>
      <c r="O143" s="14">
        <v>4</v>
      </c>
      <c r="P143" s="14">
        <v>9</v>
      </c>
      <c r="R143" s="20">
        <f ca="1">SUM(OFFSET(E143,,,,List!$D$2))</f>
        <v>5</v>
      </c>
    </row>
    <row r="144" spans="1:18" x14ac:dyDescent="0.3">
      <c r="A144" t="s">
        <v>18</v>
      </c>
      <c r="B144" t="s">
        <v>46</v>
      </c>
      <c r="C144" t="s">
        <v>87</v>
      </c>
      <c r="D144" t="s">
        <v>96</v>
      </c>
      <c r="E144" s="14">
        <v>12</v>
      </c>
      <c r="F144" s="14">
        <v>2</v>
      </c>
      <c r="G144" s="14">
        <v>-9</v>
      </c>
      <c r="H144" s="14">
        <v>-15</v>
      </c>
      <c r="I144" s="14">
        <v>-12</v>
      </c>
      <c r="J144" s="14">
        <v>11</v>
      </c>
      <c r="K144" s="14">
        <v>-1</v>
      </c>
      <c r="L144" s="14">
        <v>1</v>
      </c>
      <c r="M144" s="14">
        <v>-8</v>
      </c>
      <c r="N144" s="14">
        <v>-13</v>
      </c>
      <c r="O144" s="14">
        <v>-12</v>
      </c>
      <c r="P144" s="14">
        <v>-15</v>
      </c>
      <c r="R144" s="20">
        <f ca="1">SUM(OFFSET(E144,,,,List!$D$2))</f>
        <v>-11</v>
      </c>
    </row>
    <row r="145" spans="1:18" x14ac:dyDescent="0.3">
      <c r="A145" t="s">
        <v>18</v>
      </c>
      <c r="B145" t="s">
        <v>46</v>
      </c>
      <c r="C145" t="s">
        <v>87</v>
      </c>
      <c r="D145" t="s">
        <v>102</v>
      </c>
      <c r="E145" s="14">
        <v>11</v>
      </c>
      <c r="F145" s="14">
        <v>-9</v>
      </c>
      <c r="G145" s="14">
        <v>-5</v>
      </c>
      <c r="H145" s="14">
        <v>-2</v>
      </c>
      <c r="I145" s="14">
        <v>-6</v>
      </c>
      <c r="J145" s="14">
        <v>6</v>
      </c>
      <c r="K145" s="14">
        <v>5</v>
      </c>
      <c r="L145" s="14">
        <v>-5</v>
      </c>
      <c r="M145" s="14">
        <v>8</v>
      </c>
      <c r="N145" s="14">
        <v>-6</v>
      </c>
      <c r="O145" s="14">
        <v>10</v>
      </c>
      <c r="P145" s="14">
        <v>9</v>
      </c>
      <c r="R145" s="20">
        <f ca="1">SUM(OFFSET(E145,,,,List!$D$2))</f>
        <v>-5</v>
      </c>
    </row>
    <row r="146" spans="1:18" x14ac:dyDescent="0.3">
      <c r="A146" t="s">
        <v>18</v>
      </c>
      <c r="B146" t="s">
        <v>46</v>
      </c>
      <c r="C146" t="s">
        <v>87</v>
      </c>
      <c r="D146" t="s">
        <v>66</v>
      </c>
      <c r="E146" s="14">
        <v>4</v>
      </c>
      <c r="F146" s="14">
        <v>4</v>
      </c>
      <c r="G146" s="14">
        <v>10</v>
      </c>
      <c r="H146" s="14">
        <v>2</v>
      </c>
      <c r="I146" s="14">
        <v>13</v>
      </c>
      <c r="J146" s="14">
        <v>4</v>
      </c>
      <c r="K146" s="14">
        <v>5</v>
      </c>
      <c r="L146" s="14">
        <v>13</v>
      </c>
      <c r="M146" s="14">
        <v>-1</v>
      </c>
      <c r="N146" s="14">
        <v>15</v>
      </c>
      <c r="O146" s="14">
        <v>3</v>
      </c>
      <c r="P146" s="14">
        <v>-8</v>
      </c>
      <c r="R146" s="20">
        <f ca="1">SUM(OFFSET(E146,,,,List!$D$2))</f>
        <v>37</v>
      </c>
    </row>
    <row r="147" spans="1:18" x14ac:dyDescent="0.3">
      <c r="A147" t="s">
        <v>18</v>
      </c>
      <c r="B147" t="s">
        <v>46</v>
      </c>
      <c r="C147" t="s">
        <v>87</v>
      </c>
      <c r="D147" t="s">
        <v>100</v>
      </c>
      <c r="E147" s="14">
        <v>10</v>
      </c>
      <c r="F147" s="14">
        <v>-5</v>
      </c>
      <c r="G147" s="14">
        <v>13</v>
      </c>
      <c r="H147" s="14">
        <v>-8</v>
      </c>
      <c r="I147" s="14">
        <v>-2</v>
      </c>
      <c r="J147" s="14">
        <v>-12</v>
      </c>
      <c r="K147" s="14">
        <v>6</v>
      </c>
      <c r="L147" s="14">
        <v>5</v>
      </c>
      <c r="M147" s="14">
        <v>-6</v>
      </c>
      <c r="N147" s="14">
        <v>15</v>
      </c>
      <c r="O147" s="14">
        <v>-6</v>
      </c>
      <c r="P147" s="14">
        <v>1</v>
      </c>
      <c r="R147" s="20">
        <f ca="1">SUM(OFFSET(E147,,,,List!$D$2))</f>
        <v>-4</v>
      </c>
    </row>
    <row r="148" spans="1:18" x14ac:dyDescent="0.3">
      <c r="A148" t="s">
        <v>18</v>
      </c>
      <c r="B148" t="s">
        <v>46</v>
      </c>
      <c r="C148" t="s">
        <v>87</v>
      </c>
      <c r="D148" t="s">
        <v>15</v>
      </c>
      <c r="E148" s="14">
        <f>SUM(E138:E147)</f>
        <v>56</v>
      </c>
      <c r="F148" s="14">
        <f t="shared" ref="F148:P148" si="29">SUM(F138:F147)</f>
        <v>45</v>
      </c>
      <c r="G148" s="14">
        <f t="shared" si="29"/>
        <v>79</v>
      </c>
      <c r="H148" s="14">
        <f t="shared" si="29"/>
        <v>-12</v>
      </c>
      <c r="I148" s="14">
        <f t="shared" si="29"/>
        <v>29</v>
      </c>
      <c r="J148" s="14">
        <f t="shared" si="29"/>
        <v>-26</v>
      </c>
      <c r="K148" s="14">
        <f t="shared" si="29"/>
        <v>42</v>
      </c>
      <c r="L148" s="14">
        <f t="shared" si="29"/>
        <v>52</v>
      </c>
      <c r="M148" s="14">
        <f t="shared" si="29"/>
        <v>66</v>
      </c>
      <c r="N148" s="14">
        <f t="shared" si="29"/>
        <v>67</v>
      </c>
      <c r="O148" s="14">
        <f t="shared" si="29"/>
        <v>31</v>
      </c>
      <c r="P148" s="14">
        <f t="shared" si="29"/>
        <v>12</v>
      </c>
      <c r="R148" s="20">
        <f ca="1">SUM(OFFSET(E148,,,,List!$D$2))</f>
        <v>171</v>
      </c>
    </row>
    <row r="149" spans="1:18" x14ac:dyDescent="0.3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8" x14ac:dyDescent="0.3">
      <c r="A150" s="15" t="s">
        <v>31</v>
      </c>
      <c r="B150" s="15" t="s">
        <v>44</v>
      </c>
      <c r="C150" s="15" t="s">
        <v>45</v>
      </c>
      <c r="D150" s="8" t="s">
        <v>111</v>
      </c>
      <c r="E150" s="7" t="s">
        <v>32</v>
      </c>
      <c r="F150" s="7" t="s">
        <v>33</v>
      </c>
      <c r="G150" s="7" t="s">
        <v>34</v>
      </c>
      <c r="H150" s="7" t="s">
        <v>35</v>
      </c>
      <c r="I150" s="7" t="s">
        <v>36</v>
      </c>
      <c r="J150" s="7" t="s">
        <v>37</v>
      </c>
      <c r="K150" s="7" t="s">
        <v>38</v>
      </c>
      <c r="L150" s="7" t="s">
        <v>39</v>
      </c>
      <c r="M150" s="7" t="s">
        <v>40</v>
      </c>
      <c r="N150" s="7" t="s">
        <v>41</v>
      </c>
      <c r="O150" s="7" t="s">
        <v>6</v>
      </c>
      <c r="P150" s="7" t="s">
        <v>42</v>
      </c>
      <c r="Q150" s="7" t="s">
        <v>15</v>
      </c>
      <c r="R150" s="7" t="s">
        <v>30</v>
      </c>
    </row>
    <row r="151" spans="1:18" x14ac:dyDescent="0.3">
      <c r="A151" t="s">
        <v>18</v>
      </c>
      <c r="B151" t="s">
        <v>26</v>
      </c>
      <c r="C151" t="s">
        <v>87</v>
      </c>
      <c r="D151" t="s">
        <v>103</v>
      </c>
      <c r="E151">
        <v>1</v>
      </c>
      <c r="F151">
        <v>2</v>
      </c>
      <c r="G151">
        <v>0</v>
      </c>
      <c r="H151">
        <v>1</v>
      </c>
      <c r="I151">
        <v>2</v>
      </c>
      <c r="J151">
        <v>2</v>
      </c>
      <c r="K151">
        <v>2</v>
      </c>
      <c r="L151">
        <v>4</v>
      </c>
      <c r="M151">
        <v>8</v>
      </c>
      <c r="N151">
        <v>2</v>
      </c>
      <c r="O151">
        <v>4</v>
      </c>
      <c r="P151">
        <v>7</v>
      </c>
      <c r="Q151">
        <f t="shared" ref="Q151:Q160" si="30">SUM(E151:P151)</f>
        <v>35</v>
      </c>
      <c r="R151" s="20">
        <f ca="1">SUM(OFFSET(E151,,,,List!$D$2))</f>
        <v>8</v>
      </c>
    </row>
    <row r="152" spans="1:18" x14ac:dyDescent="0.3">
      <c r="A152" t="s">
        <v>18</v>
      </c>
      <c r="B152" t="s">
        <v>26</v>
      </c>
      <c r="C152" t="s">
        <v>87</v>
      </c>
      <c r="D152" t="s">
        <v>98</v>
      </c>
      <c r="E152">
        <v>0</v>
      </c>
      <c r="F152">
        <v>1</v>
      </c>
      <c r="G152">
        <v>2</v>
      </c>
      <c r="H152">
        <v>2</v>
      </c>
      <c r="I152">
        <v>0</v>
      </c>
      <c r="J152">
        <v>0</v>
      </c>
      <c r="K152">
        <v>0</v>
      </c>
      <c r="L152">
        <v>5</v>
      </c>
      <c r="M152">
        <v>6</v>
      </c>
      <c r="N152">
        <v>5</v>
      </c>
      <c r="O152">
        <v>3</v>
      </c>
      <c r="P152">
        <v>4</v>
      </c>
      <c r="Q152">
        <f t="shared" si="30"/>
        <v>28</v>
      </c>
      <c r="R152" s="20">
        <f ca="1">SUM(OFFSET(E152,,,,List!$D$2))</f>
        <v>5</v>
      </c>
    </row>
    <row r="153" spans="1:18" x14ac:dyDescent="0.3">
      <c r="A153" t="s">
        <v>18</v>
      </c>
      <c r="B153" t="s">
        <v>26</v>
      </c>
      <c r="C153" t="s">
        <v>87</v>
      </c>
      <c r="D153" t="s">
        <v>67</v>
      </c>
      <c r="E153">
        <v>2</v>
      </c>
      <c r="F153">
        <v>2</v>
      </c>
      <c r="G153">
        <v>2</v>
      </c>
      <c r="H153">
        <v>0</v>
      </c>
      <c r="I153">
        <v>0</v>
      </c>
      <c r="J153">
        <v>1</v>
      </c>
      <c r="K153">
        <v>5</v>
      </c>
      <c r="L153">
        <v>3</v>
      </c>
      <c r="M153">
        <v>8</v>
      </c>
      <c r="N153">
        <v>7</v>
      </c>
      <c r="O153">
        <v>2</v>
      </c>
      <c r="P153">
        <v>2</v>
      </c>
      <c r="Q153">
        <f t="shared" si="30"/>
        <v>34</v>
      </c>
      <c r="R153" s="20">
        <f ca="1">SUM(OFFSET(E153,,,,List!$D$2))</f>
        <v>7</v>
      </c>
    </row>
    <row r="154" spans="1:18" x14ac:dyDescent="0.3">
      <c r="A154" t="s">
        <v>18</v>
      </c>
      <c r="B154" t="s">
        <v>26</v>
      </c>
      <c r="C154" t="s">
        <v>87</v>
      </c>
      <c r="D154" t="s">
        <v>99</v>
      </c>
      <c r="E154">
        <v>2</v>
      </c>
      <c r="F154">
        <v>2</v>
      </c>
      <c r="G154">
        <v>2</v>
      </c>
      <c r="H154">
        <v>2</v>
      </c>
      <c r="I154">
        <v>2</v>
      </c>
      <c r="J154">
        <v>2</v>
      </c>
      <c r="K154">
        <v>0</v>
      </c>
      <c r="L154">
        <v>9</v>
      </c>
      <c r="M154">
        <v>3</v>
      </c>
      <c r="N154">
        <v>0</v>
      </c>
      <c r="O154">
        <v>2</v>
      </c>
      <c r="P154">
        <v>2</v>
      </c>
      <c r="Q154">
        <f t="shared" si="30"/>
        <v>28</v>
      </c>
      <c r="R154" s="20">
        <f ca="1">SUM(OFFSET(E154,,,,List!$D$2))</f>
        <v>12</v>
      </c>
    </row>
    <row r="155" spans="1:18" x14ac:dyDescent="0.3">
      <c r="A155" t="s">
        <v>18</v>
      </c>
      <c r="B155" t="s">
        <v>26</v>
      </c>
      <c r="C155" t="s">
        <v>87</v>
      </c>
      <c r="D155" t="s">
        <v>97</v>
      </c>
      <c r="E155">
        <v>0</v>
      </c>
      <c r="F155">
        <v>2</v>
      </c>
      <c r="G155">
        <v>1</v>
      </c>
      <c r="H155">
        <v>2</v>
      </c>
      <c r="I155">
        <v>1</v>
      </c>
      <c r="J155">
        <v>1</v>
      </c>
      <c r="K155">
        <v>0</v>
      </c>
      <c r="L155">
        <v>7</v>
      </c>
      <c r="M155">
        <v>1</v>
      </c>
      <c r="N155">
        <v>7</v>
      </c>
      <c r="O155">
        <v>1</v>
      </c>
      <c r="P155">
        <v>2</v>
      </c>
      <c r="Q155">
        <f t="shared" si="30"/>
        <v>25</v>
      </c>
      <c r="R155" s="20">
        <f ca="1">SUM(OFFSET(E155,,,,List!$D$2))</f>
        <v>7</v>
      </c>
    </row>
    <row r="156" spans="1:18" x14ac:dyDescent="0.3">
      <c r="A156" t="s">
        <v>18</v>
      </c>
      <c r="B156" t="s">
        <v>26</v>
      </c>
      <c r="C156" t="s">
        <v>87</v>
      </c>
      <c r="D156" t="s">
        <v>101</v>
      </c>
      <c r="E156">
        <v>6</v>
      </c>
      <c r="F156">
        <v>5</v>
      </c>
      <c r="G156">
        <v>7</v>
      </c>
      <c r="H156">
        <v>2</v>
      </c>
      <c r="I156">
        <v>4</v>
      </c>
      <c r="J156">
        <v>4</v>
      </c>
      <c r="K156">
        <v>1</v>
      </c>
      <c r="L156">
        <v>0</v>
      </c>
      <c r="M156">
        <v>2</v>
      </c>
      <c r="N156">
        <v>0</v>
      </c>
      <c r="O156">
        <v>0</v>
      </c>
      <c r="P156">
        <v>1</v>
      </c>
      <c r="Q156">
        <f t="shared" si="30"/>
        <v>32</v>
      </c>
      <c r="R156" s="20">
        <f ca="1">SUM(OFFSET(E156,,,,List!$D$2))</f>
        <v>28</v>
      </c>
    </row>
    <row r="157" spans="1:18" x14ac:dyDescent="0.3">
      <c r="A157" t="s">
        <v>18</v>
      </c>
      <c r="B157" t="s">
        <v>26</v>
      </c>
      <c r="C157" t="s">
        <v>87</v>
      </c>
      <c r="D157" t="s">
        <v>96</v>
      </c>
      <c r="E157">
        <v>8</v>
      </c>
      <c r="F157">
        <v>1</v>
      </c>
      <c r="G157">
        <v>9</v>
      </c>
      <c r="H157">
        <v>1</v>
      </c>
      <c r="I157">
        <v>3</v>
      </c>
      <c r="J157">
        <v>2</v>
      </c>
      <c r="K157">
        <v>2</v>
      </c>
      <c r="L157">
        <v>1</v>
      </c>
      <c r="M157">
        <v>1</v>
      </c>
      <c r="N157">
        <v>0</v>
      </c>
      <c r="O157">
        <v>2</v>
      </c>
      <c r="P157">
        <v>1</v>
      </c>
      <c r="Q157">
        <f t="shared" si="30"/>
        <v>31</v>
      </c>
      <c r="R157" s="20">
        <f ca="1">SUM(OFFSET(E157,,,,List!$D$2))</f>
        <v>24</v>
      </c>
    </row>
    <row r="158" spans="1:18" x14ac:dyDescent="0.3">
      <c r="A158" t="s">
        <v>18</v>
      </c>
      <c r="B158" t="s">
        <v>26</v>
      </c>
      <c r="C158" t="s">
        <v>87</v>
      </c>
      <c r="D158" t="s">
        <v>102</v>
      </c>
      <c r="E158">
        <v>6</v>
      </c>
      <c r="F158">
        <v>6</v>
      </c>
      <c r="G158">
        <v>5</v>
      </c>
      <c r="H158">
        <v>0</v>
      </c>
      <c r="I158">
        <v>4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2</v>
      </c>
      <c r="Q158">
        <f t="shared" si="30"/>
        <v>26</v>
      </c>
      <c r="R158" s="20">
        <f ca="1">SUM(OFFSET(E158,,,,List!$D$2))</f>
        <v>22</v>
      </c>
    </row>
    <row r="159" spans="1:18" x14ac:dyDescent="0.3">
      <c r="A159" t="s">
        <v>18</v>
      </c>
      <c r="B159" t="s">
        <v>26</v>
      </c>
      <c r="C159" t="s">
        <v>87</v>
      </c>
      <c r="D159" t="s">
        <v>66</v>
      </c>
      <c r="E159">
        <v>8</v>
      </c>
      <c r="F159">
        <v>8</v>
      </c>
      <c r="G159">
        <v>8</v>
      </c>
      <c r="H159">
        <v>0</v>
      </c>
      <c r="I159">
        <v>7</v>
      </c>
      <c r="J159">
        <v>0</v>
      </c>
      <c r="K159">
        <v>2</v>
      </c>
      <c r="L159">
        <v>1</v>
      </c>
      <c r="M159">
        <v>0</v>
      </c>
      <c r="N159">
        <v>1</v>
      </c>
      <c r="O159">
        <v>1</v>
      </c>
      <c r="P159">
        <v>2</v>
      </c>
      <c r="Q159">
        <f t="shared" si="30"/>
        <v>38</v>
      </c>
      <c r="R159" s="20">
        <f ca="1">SUM(OFFSET(E159,,,,List!$D$2))</f>
        <v>31</v>
      </c>
    </row>
    <row r="160" spans="1:18" x14ac:dyDescent="0.3">
      <c r="A160" t="s">
        <v>18</v>
      </c>
      <c r="B160" t="s">
        <v>26</v>
      </c>
      <c r="C160" t="s">
        <v>87</v>
      </c>
      <c r="D160" t="s">
        <v>100</v>
      </c>
      <c r="E160">
        <v>3</v>
      </c>
      <c r="F160">
        <v>9</v>
      </c>
      <c r="G160">
        <v>0</v>
      </c>
      <c r="H160">
        <v>4</v>
      </c>
      <c r="I160">
        <v>8</v>
      </c>
      <c r="J160">
        <v>0</v>
      </c>
      <c r="K160">
        <v>2</v>
      </c>
      <c r="L160">
        <v>1</v>
      </c>
      <c r="M160">
        <v>1</v>
      </c>
      <c r="N160">
        <v>2</v>
      </c>
      <c r="O160">
        <v>2</v>
      </c>
      <c r="P160">
        <v>1</v>
      </c>
      <c r="Q160">
        <f t="shared" si="30"/>
        <v>33</v>
      </c>
      <c r="R160" s="20">
        <f ca="1">SUM(OFFSET(E160,,,,List!$D$2))</f>
        <v>24</v>
      </c>
    </row>
    <row r="161" spans="1:18" x14ac:dyDescent="0.3">
      <c r="A161" t="s">
        <v>18</v>
      </c>
      <c r="B161" t="s">
        <v>26</v>
      </c>
      <c r="C161" t="s">
        <v>87</v>
      </c>
      <c r="D161" t="s">
        <v>15</v>
      </c>
      <c r="E161">
        <f t="shared" ref="E161:P161" si="31">SUM(E151:E160)</f>
        <v>36</v>
      </c>
      <c r="F161">
        <f t="shared" si="31"/>
        <v>38</v>
      </c>
      <c r="G161">
        <f t="shared" si="31"/>
        <v>36</v>
      </c>
      <c r="H161">
        <f t="shared" si="31"/>
        <v>14</v>
      </c>
      <c r="I161">
        <f t="shared" si="31"/>
        <v>31</v>
      </c>
      <c r="J161">
        <f t="shared" si="31"/>
        <v>13</v>
      </c>
      <c r="K161">
        <f t="shared" si="31"/>
        <v>14</v>
      </c>
      <c r="L161">
        <f t="shared" si="31"/>
        <v>31</v>
      </c>
      <c r="M161">
        <f t="shared" si="31"/>
        <v>31</v>
      </c>
      <c r="N161">
        <f t="shared" si="31"/>
        <v>24</v>
      </c>
      <c r="O161">
        <f t="shared" si="31"/>
        <v>18</v>
      </c>
      <c r="P161">
        <f t="shared" si="31"/>
        <v>24</v>
      </c>
      <c r="Q161">
        <f>SUM(E161:P161)</f>
        <v>310</v>
      </c>
      <c r="R161" s="20">
        <f ca="1">SUM(OFFSET(E161,,,,List!$D$2))</f>
        <v>168</v>
      </c>
    </row>
    <row r="163" spans="1:18" x14ac:dyDescent="0.3">
      <c r="A163" s="15" t="s">
        <v>31</v>
      </c>
      <c r="B163" s="15" t="s">
        <v>44</v>
      </c>
      <c r="C163" s="15" t="s">
        <v>45</v>
      </c>
      <c r="D163" s="8" t="s">
        <v>111</v>
      </c>
      <c r="E163" s="7" t="s">
        <v>32</v>
      </c>
      <c r="F163" s="7" t="s">
        <v>33</v>
      </c>
      <c r="G163" s="7" t="s">
        <v>34</v>
      </c>
      <c r="H163" s="7" t="s">
        <v>35</v>
      </c>
      <c r="I163" s="7" t="s">
        <v>36</v>
      </c>
      <c r="J163" s="7" t="s">
        <v>37</v>
      </c>
      <c r="K163" s="7" t="s">
        <v>38</v>
      </c>
      <c r="L163" s="7" t="s">
        <v>39</v>
      </c>
      <c r="M163" s="7" t="s">
        <v>40</v>
      </c>
      <c r="N163" s="7" t="s">
        <v>41</v>
      </c>
      <c r="O163" s="7" t="s">
        <v>6</v>
      </c>
      <c r="P163" s="7" t="s">
        <v>42</v>
      </c>
      <c r="Q163" s="7" t="s">
        <v>15</v>
      </c>
      <c r="R163" s="7" t="s">
        <v>30</v>
      </c>
    </row>
    <row r="164" spans="1:18" x14ac:dyDescent="0.3">
      <c r="A164" t="s">
        <v>17</v>
      </c>
      <c r="B164" t="s">
        <v>26</v>
      </c>
      <c r="C164" t="s">
        <v>87</v>
      </c>
      <c r="D164" t="s">
        <v>103</v>
      </c>
      <c r="E164">
        <v>2</v>
      </c>
      <c r="F164">
        <v>3</v>
      </c>
      <c r="G164">
        <v>2</v>
      </c>
      <c r="H164">
        <v>2</v>
      </c>
      <c r="I164">
        <v>3</v>
      </c>
      <c r="J164">
        <v>3</v>
      </c>
      <c r="K164">
        <v>3</v>
      </c>
      <c r="L164">
        <v>1</v>
      </c>
      <c r="M164">
        <v>3</v>
      </c>
      <c r="N164">
        <v>2</v>
      </c>
      <c r="O164">
        <v>3</v>
      </c>
      <c r="P164">
        <v>3</v>
      </c>
      <c r="Q164">
        <f t="shared" ref="Q164:Q173" si="32">SUM(E164:P164)</f>
        <v>30</v>
      </c>
      <c r="R164" s="20">
        <f ca="1">SUM(OFFSET(E164,,,,List!$D$2))</f>
        <v>15</v>
      </c>
    </row>
    <row r="165" spans="1:18" x14ac:dyDescent="0.3">
      <c r="A165" t="s">
        <v>17</v>
      </c>
      <c r="B165" t="s">
        <v>26</v>
      </c>
      <c r="C165" t="s">
        <v>87</v>
      </c>
      <c r="D165" t="s">
        <v>98</v>
      </c>
      <c r="E165">
        <v>3</v>
      </c>
      <c r="F165">
        <v>3</v>
      </c>
      <c r="G165">
        <v>1</v>
      </c>
      <c r="H165">
        <v>1</v>
      </c>
      <c r="I165">
        <v>2</v>
      </c>
      <c r="J165">
        <v>1</v>
      </c>
      <c r="K165">
        <v>2</v>
      </c>
      <c r="L165">
        <v>2</v>
      </c>
      <c r="M165">
        <v>3</v>
      </c>
      <c r="N165">
        <v>1</v>
      </c>
      <c r="O165">
        <v>1</v>
      </c>
      <c r="P165">
        <v>3</v>
      </c>
      <c r="Q165">
        <f t="shared" si="32"/>
        <v>23</v>
      </c>
      <c r="R165" s="20">
        <f ca="1">SUM(OFFSET(E165,,,,List!$D$2))</f>
        <v>11</v>
      </c>
    </row>
    <row r="166" spans="1:18" x14ac:dyDescent="0.3">
      <c r="A166" t="s">
        <v>17</v>
      </c>
      <c r="B166" t="s">
        <v>26</v>
      </c>
      <c r="C166" t="s">
        <v>87</v>
      </c>
      <c r="D166" t="s">
        <v>67</v>
      </c>
      <c r="E166">
        <v>2</v>
      </c>
      <c r="F166">
        <v>2</v>
      </c>
      <c r="G166">
        <v>3</v>
      </c>
      <c r="H166">
        <v>3</v>
      </c>
      <c r="I166">
        <v>3</v>
      </c>
      <c r="J166">
        <v>1</v>
      </c>
      <c r="K166">
        <v>1</v>
      </c>
      <c r="L166">
        <v>3</v>
      </c>
      <c r="M166">
        <v>2</v>
      </c>
      <c r="N166">
        <v>2</v>
      </c>
      <c r="O166">
        <v>3</v>
      </c>
      <c r="P166">
        <v>1</v>
      </c>
      <c r="Q166">
        <f t="shared" si="32"/>
        <v>26</v>
      </c>
      <c r="R166" s="20">
        <f ca="1">SUM(OFFSET(E166,,,,List!$D$2))</f>
        <v>14</v>
      </c>
    </row>
    <row r="167" spans="1:18" x14ac:dyDescent="0.3">
      <c r="A167" t="s">
        <v>17</v>
      </c>
      <c r="B167" t="s">
        <v>26</v>
      </c>
      <c r="C167" t="s">
        <v>87</v>
      </c>
      <c r="D167" t="s">
        <v>99</v>
      </c>
      <c r="E167">
        <v>1</v>
      </c>
      <c r="F167">
        <v>3</v>
      </c>
      <c r="G167">
        <v>3</v>
      </c>
      <c r="H167">
        <v>3</v>
      </c>
      <c r="I167">
        <v>3</v>
      </c>
      <c r="J167">
        <v>2</v>
      </c>
      <c r="K167">
        <v>2</v>
      </c>
      <c r="L167">
        <v>3</v>
      </c>
      <c r="M167">
        <v>1</v>
      </c>
      <c r="N167">
        <v>2</v>
      </c>
      <c r="O167">
        <v>2</v>
      </c>
      <c r="P167">
        <v>3</v>
      </c>
      <c r="Q167">
        <f t="shared" si="32"/>
        <v>28</v>
      </c>
      <c r="R167" s="20">
        <f ca="1">SUM(OFFSET(E167,,,,List!$D$2))</f>
        <v>15</v>
      </c>
    </row>
    <row r="168" spans="1:18" x14ac:dyDescent="0.3">
      <c r="A168" t="s">
        <v>17</v>
      </c>
      <c r="B168" t="s">
        <v>26</v>
      </c>
      <c r="C168" t="s">
        <v>87</v>
      </c>
      <c r="D168" t="s">
        <v>97</v>
      </c>
      <c r="E168">
        <v>2</v>
      </c>
      <c r="F168">
        <v>1</v>
      </c>
      <c r="G168">
        <v>1</v>
      </c>
      <c r="H168">
        <v>2</v>
      </c>
      <c r="I168">
        <v>1</v>
      </c>
      <c r="J168">
        <v>1</v>
      </c>
      <c r="K168">
        <v>1</v>
      </c>
      <c r="L168">
        <v>2</v>
      </c>
      <c r="M168">
        <v>1</v>
      </c>
      <c r="N168">
        <v>2</v>
      </c>
      <c r="O168">
        <v>3</v>
      </c>
      <c r="P168">
        <v>2</v>
      </c>
      <c r="Q168">
        <f t="shared" si="32"/>
        <v>19</v>
      </c>
      <c r="R168" s="20">
        <f ca="1">SUM(OFFSET(E168,,,,List!$D$2))</f>
        <v>8</v>
      </c>
    </row>
    <row r="169" spans="1:18" x14ac:dyDescent="0.3">
      <c r="A169" t="s">
        <v>17</v>
      </c>
      <c r="B169" t="s">
        <v>26</v>
      </c>
      <c r="C169" t="s">
        <v>87</v>
      </c>
      <c r="D169" t="s">
        <v>101</v>
      </c>
      <c r="E169">
        <v>1</v>
      </c>
      <c r="F169">
        <v>1</v>
      </c>
      <c r="G169">
        <v>3</v>
      </c>
      <c r="H169">
        <v>2</v>
      </c>
      <c r="I169">
        <v>2</v>
      </c>
      <c r="J169">
        <v>1</v>
      </c>
      <c r="K169">
        <v>3</v>
      </c>
      <c r="L169">
        <v>2</v>
      </c>
      <c r="M169">
        <v>1</v>
      </c>
      <c r="N169">
        <v>2</v>
      </c>
      <c r="O169">
        <v>3</v>
      </c>
      <c r="P169">
        <v>3</v>
      </c>
      <c r="Q169">
        <f t="shared" si="32"/>
        <v>24</v>
      </c>
      <c r="R169" s="20">
        <f ca="1">SUM(OFFSET(E169,,,,List!$D$2))</f>
        <v>10</v>
      </c>
    </row>
    <row r="170" spans="1:18" x14ac:dyDescent="0.3">
      <c r="A170" t="s">
        <v>17</v>
      </c>
      <c r="B170" t="s">
        <v>26</v>
      </c>
      <c r="C170" t="s">
        <v>87</v>
      </c>
      <c r="D170" t="s">
        <v>96</v>
      </c>
      <c r="E170">
        <v>3</v>
      </c>
      <c r="F170">
        <v>1</v>
      </c>
      <c r="G170">
        <v>2</v>
      </c>
      <c r="H170">
        <v>3</v>
      </c>
      <c r="I170">
        <v>1</v>
      </c>
      <c r="J170">
        <v>2</v>
      </c>
      <c r="K170">
        <v>3</v>
      </c>
      <c r="L170">
        <v>2</v>
      </c>
      <c r="M170">
        <v>3</v>
      </c>
      <c r="N170">
        <v>3</v>
      </c>
      <c r="O170">
        <v>3</v>
      </c>
      <c r="P170">
        <v>3</v>
      </c>
      <c r="Q170">
        <f t="shared" si="32"/>
        <v>29</v>
      </c>
      <c r="R170" s="20">
        <f ca="1">SUM(OFFSET(E170,,,,List!$D$2))</f>
        <v>12</v>
      </c>
    </row>
    <row r="171" spans="1:18" x14ac:dyDescent="0.3">
      <c r="A171" t="s">
        <v>17</v>
      </c>
      <c r="B171" t="s">
        <v>26</v>
      </c>
      <c r="C171" t="s">
        <v>87</v>
      </c>
      <c r="D171" t="s">
        <v>102</v>
      </c>
      <c r="E171">
        <v>1</v>
      </c>
      <c r="F171">
        <v>1</v>
      </c>
      <c r="G171">
        <v>3</v>
      </c>
      <c r="H171">
        <v>3</v>
      </c>
      <c r="I171">
        <v>3</v>
      </c>
      <c r="J171">
        <v>2</v>
      </c>
      <c r="K171">
        <v>2</v>
      </c>
      <c r="L171">
        <v>1</v>
      </c>
      <c r="M171">
        <v>3</v>
      </c>
      <c r="N171">
        <v>1</v>
      </c>
      <c r="O171">
        <v>1</v>
      </c>
      <c r="P171">
        <v>1</v>
      </c>
      <c r="Q171">
        <f t="shared" si="32"/>
        <v>22</v>
      </c>
      <c r="R171" s="20">
        <f ca="1">SUM(OFFSET(E171,,,,List!$D$2))</f>
        <v>13</v>
      </c>
    </row>
    <row r="172" spans="1:18" x14ac:dyDescent="0.3">
      <c r="A172" t="s">
        <v>17</v>
      </c>
      <c r="B172" t="s">
        <v>26</v>
      </c>
      <c r="C172" t="s">
        <v>87</v>
      </c>
      <c r="D172" t="s">
        <v>66</v>
      </c>
      <c r="E172">
        <v>2</v>
      </c>
      <c r="F172">
        <v>3</v>
      </c>
      <c r="G172">
        <v>3</v>
      </c>
      <c r="H172">
        <v>3</v>
      </c>
      <c r="I172">
        <v>1</v>
      </c>
      <c r="J172">
        <v>1</v>
      </c>
      <c r="K172">
        <v>2</v>
      </c>
      <c r="L172">
        <v>1</v>
      </c>
      <c r="M172">
        <v>1</v>
      </c>
      <c r="N172">
        <v>1</v>
      </c>
      <c r="O172">
        <v>3</v>
      </c>
      <c r="P172">
        <v>3</v>
      </c>
      <c r="Q172">
        <f t="shared" si="32"/>
        <v>24</v>
      </c>
      <c r="R172" s="20">
        <f ca="1">SUM(OFFSET(E172,,,,List!$D$2))</f>
        <v>13</v>
      </c>
    </row>
    <row r="173" spans="1:18" x14ac:dyDescent="0.3">
      <c r="A173" t="s">
        <v>17</v>
      </c>
      <c r="B173" t="s">
        <v>26</v>
      </c>
      <c r="C173" t="s">
        <v>87</v>
      </c>
      <c r="D173" t="s">
        <v>100</v>
      </c>
      <c r="E173">
        <v>1</v>
      </c>
      <c r="F173">
        <v>3</v>
      </c>
      <c r="G173">
        <v>2</v>
      </c>
      <c r="H173">
        <v>2</v>
      </c>
      <c r="I173">
        <v>3</v>
      </c>
      <c r="J173">
        <v>3</v>
      </c>
      <c r="K173">
        <v>3</v>
      </c>
      <c r="L173">
        <v>1</v>
      </c>
      <c r="M173">
        <v>1</v>
      </c>
      <c r="N173">
        <v>3</v>
      </c>
      <c r="O173">
        <v>3</v>
      </c>
      <c r="P173">
        <v>1</v>
      </c>
      <c r="Q173">
        <f t="shared" si="32"/>
        <v>26</v>
      </c>
      <c r="R173" s="20">
        <f ca="1">SUM(OFFSET(E173,,,,List!$D$2))</f>
        <v>14</v>
      </c>
    </row>
    <row r="174" spans="1:18" x14ac:dyDescent="0.3">
      <c r="A174" t="s">
        <v>17</v>
      </c>
      <c r="B174" t="s">
        <v>26</v>
      </c>
      <c r="C174" t="s">
        <v>87</v>
      </c>
      <c r="D174" t="s">
        <v>15</v>
      </c>
      <c r="E174">
        <f t="shared" ref="E174:P174" si="33">SUM(E164:E173)</f>
        <v>18</v>
      </c>
      <c r="F174">
        <f t="shared" si="33"/>
        <v>21</v>
      </c>
      <c r="G174">
        <f t="shared" si="33"/>
        <v>23</v>
      </c>
      <c r="H174">
        <f t="shared" si="33"/>
        <v>24</v>
      </c>
      <c r="I174">
        <f t="shared" si="33"/>
        <v>22</v>
      </c>
      <c r="J174">
        <f t="shared" si="33"/>
        <v>17</v>
      </c>
      <c r="K174">
        <f t="shared" si="33"/>
        <v>22</v>
      </c>
      <c r="L174">
        <f t="shared" si="33"/>
        <v>18</v>
      </c>
      <c r="M174">
        <f t="shared" si="33"/>
        <v>19</v>
      </c>
      <c r="N174">
        <f t="shared" si="33"/>
        <v>19</v>
      </c>
      <c r="O174">
        <f t="shared" si="33"/>
        <v>25</v>
      </c>
      <c r="P174">
        <f t="shared" si="33"/>
        <v>23</v>
      </c>
      <c r="Q174">
        <f>SUM(E174:P174)</f>
        <v>251</v>
      </c>
      <c r="R174" s="20">
        <f ca="1">SUM(OFFSET(E174,,,,List!$D$2))</f>
        <v>125</v>
      </c>
    </row>
    <row r="176" spans="1:18" x14ac:dyDescent="0.3">
      <c r="A176" s="15" t="s">
        <v>31</v>
      </c>
      <c r="B176" s="15" t="s">
        <v>44</v>
      </c>
      <c r="C176" s="15" t="s">
        <v>45</v>
      </c>
      <c r="D176" s="8" t="s">
        <v>111</v>
      </c>
      <c r="E176" s="7" t="s">
        <v>32</v>
      </c>
      <c r="F176" s="7" t="s">
        <v>33</v>
      </c>
      <c r="G176" s="7" t="s">
        <v>34</v>
      </c>
      <c r="H176" s="7" t="s">
        <v>35</v>
      </c>
      <c r="I176" s="7" t="s">
        <v>36</v>
      </c>
      <c r="J176" s="7" t="s">
        <v>37</v>
      </c>
      <c r="K176" s="7" t="s">
        <v>38</v>
      </c>
      <c r="L176" s="7" t="s">
        <v>39</v>
      </c>
      <c r="M176" s="7" t="s">
        <v>40</v>
      </c>
      <c r="N176" s="7" t="s">
        <v>41</v>
      </c>
      <c r="O176" s="7" t="s">
        <v>6</v>
      </c>
      <c r="P176" s="7" t="s">
        <v>42</v>
      </c>
      <c r="Q176" s="7" t="s">
        <v>15</v>
      </c>
      <c r="R176" s="7" t="s">
        <v>30</v>
      </c>
    </row>
    <row r="177" spans="1:18" x14ac:dyDescent="0.3">
      <c r="A177" t="s">
        <v>18</v>
      </c>
      <c r="B177" t="s">
        <v>26</v>
      </c>
      <c r="C177" t="s">
        <v>63</v>
      </c>
      <c r="D177" t="s">
        <v>88</v>
      </c>
      <c r="E177">
        <v>1</v>
      </c>
      <c r="F177">
        <v>4</v>
      </c>
      <c r="G177">
        <v>4</v>
      </c>
      <c r="H177">
        <v>1</v>
      </c>
      <c r="I177">
        <v>5</v>
      </c>
      <c r="J177">
        <v>4</v>
      </c>
      <c r="K177">
        <v>3</v>
      </c>
      <c r="L177">
        <v>2</v>
      </c>
      <c r="M177">
        <v>5</v>
      </c>
      <c r="N177">
        <v>4</v>
      </c>
      <c r="O177">
        <v>5</v>
      </c>
      <c r="P177">
        <v>1</v>
      </c>
      <c r="Q177">
        <f t="shared" ref="Q177:Q186" si="34">SUM(E177:P177)</f>
        <v>39</v>
      </c>
      <c r="R177" s="20">
        <f ca="1">SUM(OFFSET(E177,,,,List!$D$2))</f>
        <v>19</v>
      </c>
    </row>
    <row r="178" spans="1:18" x14ac:dyDescent="0.3">
      <c r="A178" t="s">
        <v>18</v>
      </c>
      <c r="B178" t="s">
        <v>26</v>
      </c>
      <c r="C178" t="s">
        <v>63</v>
      </c>
      <c r="D178" t="s">
        <v>71</v>
      </c>
      <c r="E178">
        <v>5</v>
      </c>
      <c r="F178">
        <v>1</v>
      </c>
      <c r="G178">
        <v>2</v>
      </c>
      <c r="H178">
        <v>2</v>
      </c>
      <c r="I178">
        <v>3</v>
      </c>
      <c r="J178">
        <v>3</v>
      </c>
      <c r="K178">
        <v>5</v>
      </c>
      <c r="L178">
        <v>4</v>
      </c>
      <c r="M178">
        <v>5</v>
      </c>
      <c r="N178">
        <v>5</v>
      </c>
      <c r="O178">
        <v>5</v>
      </c>
      <c r="P178">
        <v>4</v>
      </c>
      <c r="Q178">
        <f t="shared" si="34"/>
        <v>44</v>
      </c>
      <c r="R178" s="20">
        <f ca="1">SUM(OFFSET(E178,,,,List!$D$2))</f>
        <v>16</v>
      </c>
    </row>
    <row r="179" spans="1:18" x14ac:dyDescent="0.3">
      <c r="A179" t="s">
        <v>18</v>
      </c>
      <c r="B179" t="s">
        <v>26</v>
      </c>
      <c r="C179" t="s">
        <v>63</v>
      </c>
      <c r="D179" t="s">
        <v>72</v>
      </c>
      <c r="E179">
        <v>2</v>
      </c>
      <c r="F179">
        <v>3</v>
      </c>
      <c r="G179">
        <v>3</v>
      </c>
      <c r="H179">
        <v>2</v>
      </c>
      <c r="I179">
        <v>3</v>
      </c>
      <c r="J179">
        <v>2</v>
      </c>
      <c r="K179">
        <v>4</v>
      </c>
      <c r="L179">
        <v>5</v>
      </c>
      <c r="M179">
        <v>2</v>
      </c>
      <c r="N179">
        <v>3</v>
      </c>
      <c r="O179">
        <v>4</v>
      </c>
      <c r="P179">
        <v>2</v>
      </c>
      <c r="Q179">
        <f t="shared" si="34"/>
        <v>35</v>
      </c>
      <c r="R179" s="20">
        <f ca="1">SUM(OFFSET(E179,,,,List!$D$2))</f>
        <v>15</v>
      </c>
    </row>
    <row r="180" spans="1:18" x14ac:dyDescent="0.3">
      <c r="A180" t="s">
        <v>18</v>
      </c>
      <c r="B180" t="s">
        <v>26</v>
      </c>
      <c r="C180" t="s">
        <v>63</v>
      </c>
      <c r="D180" t="s">
        <v>94</v>
      </c>
      <c r="E180">
        <v>4</v>
      </c>
      <c r="F180">
        <v>3</v>
      </c>
      <c r="G180">
        <v>3</v>
      </c>
      <c r="H180">
        <v>5</v>
      </c>
      <c r="I180">
        <v>1</v>
      </c>
      <c r="J180">
        <v>2</v>
      </c>
      <c r="K180">
        <v>4</v>
      </c>
      <c r="L180">
        <v>5</v>
      </c>
      <c r="M180">
        <v>2</v>
      </c>
      <c r="N180">
        <v>4</v>
      </c>
      <c r="O180">
        <v>1</v>
      </c>
      <c r="P180">
        <v>5</v>
      </c>
      <c r="Q180">
        <f t="shared" si="34"/>
        <v>39</v>
      </c>
      <c r="R180" s="20">
        <f ca="1">SUM(OFFSET(E180,,,,List!$D$2))</f>
        <v>18</v>
      </c>
    </row>
    <row r="181" spans="1:18" x14ac:dyDescent="0.3">
      <c r="A181" t="s">
        <v>18</v>
      </c>
      <c r="B181" t="s">
        <v>26</v>
      </c>
      <c r="C181" t="s">
        <v>63</v>
      </c>
      <c r="D181" t="s">
        <v>91</v>
      </c>
      <c r="E181">
        <v>4</v>
      </c>
      <c r="F181">
        <v>5</v>
      </c>
      <c r="G181">
        <v>4</v>
      </c>
      <c r="H181">
        <v>3</v>
      </c>
      <c r="I181">
        <v>2</v>
      </c>
      <c r="J181">
        <v>3</v>
      </c>
      <c r="K181">
        <v>2</v>
      </c>
      <c r="L181">
        <v>4</v>
      </c>
      <c r="M181">
        <v>3</v>
      </c>
      <c r="N181">
        <v>1</v>
      </c>
      <c r="O181">
        <v>1</v>
      </c>
      <c r="P181">
        <v>1</v>
      </c>
      <c r="Q181">
        <f t="shared" si="34"/>
        <v>33</v>
      </c>
      <c r="R181" s="20">
        <f ca="1">SUM(OFFSET(E181,,,,List!$D$2))</f>
        <v>21</v>
      </c>
    </row>
    <row r="182" spans="1:18" x14ac:dyDescent="0.3">
      <c r="A182" t="s">
        <v>18</v>
      </c>
      <c r="B182" t="s">
        <v>26</v>
      </c>
      <c r="C182" t="s">
        <v>63</v>
      </c>
      <c r="D182" t="s">
        <v>92</v>
      </c>
      <c r="E182">
        <v>4</v>
      </c>
      <c r="F182">
        <v>1</v>
      </c>
      <c r="G182">
        <v>4</v>
      </c>
      <c r="H182">
        <v>2</v>
      </c>
      <c r="I182">
        <v>4</v>
      </c>
      <c r="J182">
        <v>2</v>
      </c>
      <c r="K182">
        <v>2</v>
      </c>
      <c r="L182">
        <v>1</v>
      </c>
      <c r="M182">
        <v>2</v>
      </c>
      <c r="N182">
        <v>3</v>
      </c>
      <c r="O182">
        <v>4</v>
      </c>
      <c r="P182">
        <v>5</v>
      </c>
      <c r="Q182">
        <f t="shared" si="34"/>
        <v>34</v>
      </c>
      <c r="R182" s="20">
        <f ca="1">SUM(OFFSET(E182,,,,List!$D$2))</f>
        <v>17</v>
      </c>
    </row>
    <row r="183" spans="1:18" x14ac:dyDescent="0.3">
      <c r="A183" t="s">
        <v>18</v>
      </c>
      <c r="B183" t="s">
        <v>26</v>
      </c>
      <c r="C183" t="s">
        <v>63</v>
      </c>
      <c r="D183" t="s">
        <v>95</v>
      </c>
      <c r="E183">
        <v>3</v>
      </c>
      <c r="F183">
        <v>2</v>
      </c>
      <c r="G183">
        <v>4</v>
      </c>
      <c r="H183">
        <v>1</v>
      </c>
      <c r="I183">
        <v>3</v>
      </c>
      <c r="J183">
        <v>3</v>
      </c>
      <c r="K183">
        <v>2</v>
      </c>
      <c r="L183">
        <v>1</v>
      </c>
      <c r="M183">
        <v>3</v>
      </c>
      <c r="N183">
        <v>1</v>
      </c>
      <c r="O183">
        <v>2</v>
      </c>
      <c r="P183">
        <v>2</v>
      </c>
      <c r="Q183">
        <f t="shared" si="34"/>
        <v>27</v>
      </c>
      <c r="R183" s="20">
        <f ca="1">SUM(OFFSET(E183,,,,List!$D$2))</f>
        <v>16</v>
      </c>
    </row>
    <row r="184" spans="1:18" x14ac:dyDescent="0.3">
      <c r="A184" t="s">
        <v>18</v>
      </c>
      <c r="B184" t="s">
        <v>26</v>
      </c>
      <c r="C184" t="s">
        <v>63</v>
      </c>
      <c r="D184" t="s">
        <v>89</v>
      </c>
      <c r="E184">
        <v>5</v>
      </c>
      <c r="F184">
        <v>4</v>
      </c>
      <c r="G184">
        <v>5</v>
      </c>
      <c r="H184">
        <v>4</v>
      </c>
      <c r="I184">
        <v>5</v>
      </c>
      <c r="J184">
        <v>2</v>
      </c>
      <c r="K184">
        <v>5</v>
      </c>
      <c r="L184">
        <v>4</v>
      </c>
      <c r="M184">
        <v>1</v>
      </c>
      <c r="N184">
        <v>5</v>
      </c>
      <c r="O184">
        <v>2</v>
      </c>
      <c r="P184">
        <v>4</v>
      </c>
      <c r="Q184">
        <f t="shared" si="34"/>
        <v>46</v>
      </c>
      <c r="R184" s="20">
        <f ca="1">SUM(OFFSET(E184,,,,List!$D$2))</f>
        <v>25</v>
      </c>
    </row>
    <row r="185" spans="1:18" x14ac:dyDescent="0.3">
      <c r="A185" t="s">
        <v>18</v>
      </c>
      <c r="B185" t="s">
        <v>26</v>
      </c>
      <c r="C185" t="s">
        <v>63</v>
      </c>
      <c r="D185" t="s">
        <v>93</v>
      </c>
      <c r="E185">
        <v>4</v>
      </c>
      <c r="F185">
        <v>3</v>
      </c>
      <c r="G185">
        <v>2</v>
      </c>
      <c r="H185">
        <v>2</v>
      </c>
      <c r="I185">
        <v>3</v>
      </c>
      <c r="J185">
        <v>5</v>
      </c>
      <c r="K185">
        <v>3</v>
      </c>
      <c r="L185">
        <v>1</v>
      </c>
      <c r="M185">
        <v>5</v>
      </c>
      <c r="N185">
        <v>4</v>
      </c>
      <c r="O185">
        <v>3</v>
      </c>
      <c r="P185">
        <v>4</v>
      </c>
      <c r="Q185">
        <f t="shared" si="34"/>
        <v>39</v>
      </c>
      <c r="R185" s="20">
        <f ca="1">SUM(OFFSET(E185,,,,List!$D$2))</f>
        <v>19</v>
      </c>
    </row>
    <row r="186" spans="1:18" x14ac:dyDescent="0.3">
      <c r="A186" t="s">
        <v>18</v>
      </c>
      <c r="B186" t="s">
        <v>26</v>
      </c>
      <c r="C186" t="s">
        <v>63</v>
      </c>
      <c r="D186" t="s">
        <v>90</v>
      </c>
      <c r="E186">
        <v>3</v>
      </c>
      <c r="F186">
        <v>3</v>
      </c>
      <c r="G186">
        <v>2</v>
      </c>
      <c r="H186">
        <v>3</v>
      </c>
      <c r="I186">
        <v>1</v>
      </c>
      <c r="J186">
        <v>3</v>
      </c>
      <c r="K186">
        <v>4</v>
      </c>
      <c r="L186">
        <v>5</v>
      </c>
      <c r="M186">
        <v>1</v>
      </c>
      <c r="N186">
        <v>4</v>
      </c>
      <c r="O186">
        <v>2</v>
      </c>
      <c r="P186">
        <v>5</v>
      </c>
      <c r="Q186">
        <f t="shared" si="34"/>
        <v>36</v>
      </c>
      <c r="R186" s="20">
        <f ca="1">SUM(OFFSET(E186,,,,List!$D$2))</f>
        <v>15</v>
      </c>
    </row>
    <row r="187" spans="1:18" x14ac:dyDescent="0.3">
      <c r="A187" t="s">
        <v>18</v>
      </c>
      <c r="B187" t="s">
        <v>26</v>
      </c>
      <c r="C187" t="s">
        <v>63</v>
      </c>
      <c r="D187" t="s">
        <v>15</v>
      </c>
      <c r="R187" s="20"/>
    </row>
    <row r="189" spans="1:18" x14ac:dyDescent="0.3">
      <c r="A189" t="s">
        <v>17</v>
      </c>
      <c r="B189" t="s">
        <v>26</v>
      </c>
      <c r="C189" t="s">
        <v>63</v>
      </c>
      <c r="D189" t="s">
        <v>88</v>
      </c>
      <c r="E189">
        <v>5</v>
      </c>
      <c r="F189">
        <v>1</v>
      </c>
      <c r="G189">
        <v>4</v>
      </c>
      <c r="H189">
        <v>5</v>
      </c>
      <c r="I189">
        <v>3</v>
      </c>
      <c r="J189">
        <v>4</v>
      </c>
      <c r="K189">
        <v>3</v>
      </c>
      <c r="L189">
        <v>3</v>
      </c>
      <c r="M189">
        <v>5</v>
      </c>
      <c r="N189">
        <v>1</v>
      </c>
      <c r="O189">
        <v>3</v>
      </c>
      <c r="P189">
        <v>4</v>
      </c>
      <c r="Q189">
        <f t="shared" ref="Q189:Q198" si="35">SUM(E189:P189)</f>
        <v>41</v>
      </c>
      <c r="R189" s="20">
        <f ca="1">SUM(OFFSET(E189,,,,List!$D$2))</f>
        <v>22</v>
      </c>
    </row>
    <row r="190" spans="1:18" x14ac:dyDescent="0.3">
      <c r="A190" t="s">
        <v>17</v>
      </c>
      <c r="B190" t="s">
        <v>26</v>
      </c>
      <c r="C190" t="s">
        <v>63</v>
      </c>
      <c r="D190" t="s">
        <v>71</v>
      </c>
      <c r="E190">
        <v>5</v>
      </c>
      <c r="F190">
        <v>4</v>
      </c>
      <c r="G190">
        <v>4</v>
      </c>
      <c r="H190">
        <v>3</v>
      </c>
      <c r="I190">
        <v>5</v>
      </c>
      <c r="J190">
        <v>2</v>
      </c>
      <c r="K190">
        <v>2</v>
      </c>
      <c r="L190">
        <v>3</v>
      </c>
      <c r="M190">
        <v>4</v>
      </c>
      <c r="N190">
        <v>2</v>
      </c>
      <c r="O190">
        <v>3</v>
      </c>
      <c r="P190">
        <v>2</v>
      </c>
      <c r="Q190">
        <f t="shared" si="35"/>
        <v>39</v>
      </c>
      <c r="R190" s="20">
        <f ca="1">SUM(OFFSET(E190,,,,List!$D$2))</f>
        <v>23</v>
      </c>
    </row>
    <row r="191" spans="1:18" x14ac:dyDescent="0.3">
      <c r="A191" t="s">
        <v>17</v>
      </c>
      <c r="B191" t="s">
        <v>26</v>
      </c>
      <c r="C191" t="s">
        <v>63</v>
      </c>
      <c r="D191" t="s">
        <v>72</v>
      </c>
      <c r="E191">
        <v>1</v>
      </c>
      <c r="F191">
        <v>4</v>
      </c>
      <c r="G191">
        <v>1</v>
      </c>
      <c r="H191">
        <v>5</v>
      </c>
      <c r="I191">
        <v>4</v>
      </c>
      <c r="J191">
        <v>1</v>
      </c>
      <c r="K191">
        <v>4</v>
      </c>
      <c r="L191">
        <v>5</v>
      </c>
      <c r="M191">
        <v>4</v>
      </c>
      <c r="N191">
        <v>4</v>
      </c>
      <c r="O191">
        <v>1</v>
      </c>
      <c r="P191">
        <v>3</v>
      </c>
      <c r="Q191">
        <f t="shared" si="35"/>
        <v>37</v>
      </c>
      <c r="R191" s="20">
        <f ca="1">SUM(OFFSET(E191,,,,List!$D$2))</f>
        <v>16</v>
      </c>
    </row>
    <row r="192" spans="1:18" x14ac:dyDescent="0.3">
      <c r="A192" t="s">
        <v>17</v>
      </c>
      <c r="B192" t="s">
        <v>26</v>
      </c>
      <c r="C192" t="s">
        <v>63</v>
      </c>
      <c r="D192" t="s">
        <v>94</v>
      </c>
      <c r="E192">
        <v>3</v>
      </c>
      <c r="F192">
        <v>1</v>
      </c>
      <c r="G192">
        <v>2</v>
      </c>
      <c r="H192">
        <v>1</v>
      </c>
      <c r="I192">
        <v>5</v>
      </c>
      <c r="J192">
        <v>2</v>
      </c>
      <c r="K192">
        <v>3</v>
      </c>
      <c r="L192">
        <v>1</v>
      </c>
      <c r="M192">
        <v>2</v>
      </c>
      <c r="N192">
        <v>1</v>
      </c>
      <c r="O192">
        <v>4</v>
      </c>
      <c r="P192">
        <v>2</v>
      </c>
      <c r="Q192">
        <f t="shared" si="35"/>
        <v>27</v>
      </c>
      <c r="R192" s="20">
        <f ca="1">SUM(OFFSET(E192,,,,List!$D$2))</f>
        <v>14</v>
      </c>
    </row>
    <row r="193" spans="1:18" x14ac:dyDescent="0.3">
      <c r="A193" t="s">
        <v>17</v>
      </c>
      <c r="B193" t="s">
        <v>26</v>
      </c>
      <c r="C193" t="s">
        <v>63</v>
      </c>
      <c r="D193" t="s">
        <v>91</v>
      </c>
      <c r="E193">
        <v>4</v>
      </c>
      <c r="F193">
        <v>3</v>
      </c>
      <c r="G193">
        <v>5</v>
      </c>
      <c r="H193">
        <v>3</v>
      </c>
      <c r="I193">
        <v>3</v>
      </c>
      <c r="J193">
        <v>3</v>
      </c>
      <c r="K193">
        <v>2</v>
      </c>
      <c r="L193">
        <v>2</v>
      </c>
      <c r="M193">
        <v>5</v>
      </c>
      <c r="N193">
        <v>3</v>
      </c>
      <c r="O193">
        <v>3</v>
      </c>
      <c r="P193">
        <v>1</v>
      </c>
      <c r="Q193">
        <f t="shared" si="35"/>
        <v>37</v>
      </c>
      <c r="R193" s="20">
        <f ca="1">SUM(OFFSET(E193,,,,List!$D$2))</f>
        <v>21</v>
      </c>
    </row>
    <row r="194" spans="1:18" x14ac:dyDescent="0.3">
      <c r="A194" t="s">
        <v>17</v>
      </c>
      <c r="B194" t="s">
        <v>26</v>
      </c>
      <c r="C194" t="s">
        <v>63</v>
      </c>
      <c r="D194" t="s">
        <v>92</v>
      </c>
      <c r="E194">
        <v>1</v>
      </c>
      <c r="F194">
        <v>5</v>
      </c>
      <c r="G194">
        <v>1</v>
      </c>
      <c r="H194">
        <v>1</v>
      </c>
      <c r="I194">
        <v>1</v>
      </c>
      <c r="J194">
        <v>3</v>
      </c>
      <c r="K194">
        <v>5</v>
      </c>
      <c r="L194">
        <v>4</v>
      </c>
      <c r="M194">
        <v>4</v>
      </c>
      <c r="N194">
        <v>1</v>
      </c>
      <c r="O194">
        <v>3</v>
      </c>
      <c r="P194">
        <v>2</v>
      </c>
      <c r="Q194">
        <f t="shared" si="35"/>
        <v>31</v>
      </c>
      <c r="R194" s="20">
        <f ca="1">SUM(OFFSET(E194,,,,List!$D$2))</f>
        <v>12</v>
      </c>
    </row>
    <row r="195" spans="1:18" x14ac:dyDescent="0.3">
      <c r="A195" t="s">
        <v>17</v>
      </c>
      <c r="B195" t="s">
        <v>26</v>
      </c>
      <c r="C195" t="s">
        <v>63</v>
      </c>
      <c r="D195" t="s">
        <v>95</v>
      </c>
      <c r="E195">
        <v>5</v>
      </c>
      <c r="F195">
        <v>3</v>
      </c>
      <c r="G195">
        <v>5</v>
      </c>
      <c r="H195">
        <v>2</v>
      </c>
      <c r="I195">
        <v>4</v>
      </c>
      <c r="J195">
        <v>4</v>
      </c>
      <c r="K195">
        <v>4</v>
      </c>
      <c r="L195">
        <v>4</v>
      </c>
      <c r="M195">
        <v>3</v>
      </c>
      <c r="N195">
        <v>5</v>
      </c>
      <c r="O195">
        <v>2</v>
      </c>
      <c r="P195">
        <v>3</v>
      </c>
      <c r="Q195">
        <f t="shared" si="35"/>
        <v>44</v>
      </c>
      <c r="R195" s="20">
        <f ca="1">SUM(OFFSET(E195,,,,List!$D$2))</f>
        <v>23</v>
      </c>
    </row>
    <row r="196" spans="1:18" x14ac:dyDescent="0.3">
      <c r="A196" t="s">
        <v>17</v>
      </c>
      <c r="B196" t="s">
        <v>26</v>
      </c>
      <c r="C196" t="s">
        <v>63</v>
      </c>
      <c r="D196" t="s">
        <v>89</v>
      </c>
      <c r="E196">
        <v>5</v>
      </c>
      <c r="F196">
        <v>2</v>
      </c>
      <c r="G196">
        <v>1</v>
      </c>
      <c r="H196">
        <v>4</v>
      </c>
      <c r="I196">
        <v>2</v>
      </c>
      <c r="J196">
        <v>5</v>
      </c>
      <c r="K196">
        <v>4</v>
      </c>
      <c r="L196">
        <v>4</v>
      </c>
      <c r="M196">
        <v>1</v>
      </c>
      <c r="N196">
        <v>3</v>
      </c>
      <c r="O196">
        <v>4</v>
      </c>
      <c r="P196">
        <v>4</v>
      </c>
      <c r="Q196">
        <f t="shared" si="35"/>
        <v>39</v>
      </c>
      <c r="R196" s="20">
        <f ca="1">SUM(OFFSET(E196,,,,List!$D$2))</f>
        <v>19</v>
      </c>
    </row>
    <row r="197" spans="1:18" x14ac:dyDescent="0.3">
      <c r="A197" t="s">
        <v>17</v>
      </c>
      <c r="B197" t="s">
        <v>26</v>
      </c>
      <c r="C197" t="s">
        <v>63</v>
      </c>
      <c r="D197" t="s">
        <v>93</v>
      </c>
      <c r="E197">
        <v>1</v>
      </c>
      <c r="F197">
        <v>2</v>
      </c>
      <c r="G197">
        <v>3</v>
      </c>
      <c r="H197">
        <v>5</v>
      </c>
      <c r="I197">
        <v>2</v>
      </c>
      <c r="J197">
        <v>2</v>
      </c>
      <c r="K197">
        <v>1</v>
      </c>
      <c r="L197">
        <v>5</v>
      </c>
      <c r="M197">
        <v>1</v>
      </c>
      <c r="N197">
        <v>5</v>
      </c>
      <c r="O197">
        <v>3</v>
      </c>
      <c r="P197">
        <v>4</v>
      </c>
      <c r="Q197">
        <f t="shared" si="35"/>
        <v>34</v>
      </c>
      <c r="R197" s="20">
        <f ca="1">SUM(OFFSET(E197,,,,List!$D$2))</f>
        <v>15</v>
      </c>
    </row>
    <row r="198" spans="1:18" x14ac:dyDescent="0.3">
      <c r="A198" t="s">
        <v>17</v>
      </c>
      <c r="B198" t="s">
        <v>26</v>
      </c>
      <c r="C198" t="s">
        <v>63</v>
      </c>
      <c r="D198" t="s">
        <v>90</v>
      </c>
      <c r="E198">
        <v>5</v>
      </c>
      <c r="F198">
        <v>4</v>
      </c>
      <c r="G198">
        <v>1</v>
      </c>
      <c r="H198">
        <v>5</v>
      </c>
      <c r="I198">
        <v>5</v>
      </c>
      <c r="J198">
        <v>5</v>
      </c>
      <c r="K198">
        <v>2</v>
      </c>
      <c r="L198">
        <v>1</v>
      </c>
      <c r="M198">
        <v>5</v>
      </c>
      <c r="N198">
        <v>2</v>
      </c>
      <c r="O198">
        <v>2</v>
      </c>
      <c r="P198">
        <v>2</v>
      </c>
      <c r="Q198">
        <f t="shared" si="35"/>
        <v>39</v>
      </c>
      <c r="R198" s="20">
        <f ca="1">SUM(OFFSET(E198,,,,List!$D$2))</f>
        <v>25</v>
      </c>
    </row>
    <row r="201" spans="1:18" x14ac:dyDescent="0.3">
      <c r="A201" t="s">
        <v>18</v>
      </c>
      <c r="B201" t="s">
        <v>26</v>
      </c>
      <c r="C201" t="s">
        <v>65</v>
      </c>
      <c r="D201" t="s">
        <v>68</v>
      </c>
      <c r="E201">
        <v>2</v>
      </c>
      <c r="F201">
        <v>4</v>
      </c>
      <c r="G201">
        <v>2</v>
      </c>
      <c r="H201">
        <v>4</v>
      </c>
      <c r="I201">
        <v>3</v>
      </c>
      <c r="J201">
        <v>5</v>
      </c>
      <c r="K201">
        <v>5</v>
      </c>
      <c r="L201">
        <v>3</v>
      </c>
      <c r="M201">
        <v>2</v>
      </c>
      <c r="N201">
        <v>5</v>
      </c>
      <c r="O201">
        <v>1</v>
      </c>
      <c r="P201">
        <v>4</v>
      </c>
      <c r="Q201">
        <f t="shared" ref="Q201:Q210" si="36">SUM(E201:P201)</f>
        <v>40</v>
      </c>
      <c r="R201" s="20">
        <f ca="1">SUM(OFFSET(E201,,,,List!$D$2))</f>
        <v>20</v>
      </c>
    </row>
    <row r="202" spans="1:18" x14ac:dyDescent="0.3">
      <c r="A202" t="s">
        <v>18</v>
      </c>
      <c r="B202" t="s">
        <v>26</v>
      </c>
      <c r="C202" t="s">
        <v>65</v>
      </c>
      <c r="D202" t="s">
        <v>107</v>
      </c>
      <c r="E202">
        <v>3</v>
      </c>
      <c r="F202">
        <v>2</v>
      </c>
      <c r="G202">
        <v>5</v>
      </c>
      <c r="H202">
        <v>2</v>
      </c>
      <c r="I202">
        <v>3</v>
      </c>
      <c r="J202">
        <v>2</v>
      </c>
      <c r="K202">
        <v>3</v>
      </c>
      <c r="L202">
        <v>3</v>
      </c>
      <c r="M202">
        <v>3</v>
      </c>
      <c r="N202">
        <v>1</v>
      </c>
      <c r="O202">
        <v>1</v>
      </c>
      <c r="P202">
        <v>1</v>
      </c>
      <c r="Q202">
        <f t="shared" si="36"/>
        <v>29</v>
      </c>
      <c r="R202" s="20">
        <f ca="1">SUM(OFFSET(E202,,,,List!$D$2))</f>
        <v>17</v>
      </c>
    </row>
    <row r="203" spans="1:18" x14ac:dyDescent="0.3">
      <c r="A203" t="s">
        <v>18</v>
      </c>
      <c r="B203" t="s">
        <v>26</v>
      </c>
      <c r="C203" t="s">
        <v>65</v>
      </c>
      <c r="D203" t="s">
        <v>109</v>
      </c>
      <c r="E203">
        <v>5</v>
      </c>
      <c r="F203">
        <v>2</v>
      </c>
      <c r="G203">
        <v>5</v>
      </c>
      <c r="H203">
        <v>3</v>
      </c>
      <c r="I203">
        <v>2</v>
      </c>
      <c r="J203">
        <v>4</v>
      </c>
      <c r="K203">
        <v>4</v>
      </c>
      <c r="L203">
        <v>1</v>
      </c>
      <c r="M203">
        <v>3</v>
      </c>
      <c r="N203">
        <v>4</v>
      </c>
      <c r="O203">
        <v>3</v>
      </c>
      <c r="P203">
        <v>3</v>
      </c>
      <c r="Q203">
        <f t="shared" si="36"/>
        <v>39</v>
      </c>
      <c r="R203" s="20">
        <f ca="1">SUM(OFFSET(E203,,,,List!$D$2))</f>
        <v>21</v>
      </c>
    </row>
    <row r="204" spans="1:18" x14ac:dyDescent="0.3">
      <c r="A204" t="s">
        <v>18</v>
      </c>
      <c r="B204" t="s">
        <v>26</v>
      </c>
      <c r="C204" t="s">
        <v>65</v>
      </c>
      <c r="D204" t="s">
        <v>69</v>
      </c>
      <c r="E204">
        <v>1</v>
      </c>
      <c r="F204">
        <v>2</v>
      </c>
      <c r="G204">
        <v>1</v>
      </c>
      <c r="H204">
        <v>5</v>
      </c>
      <c r="I204">
        <v>3</v>
      </c>
      <c r="J204">
        <v>2</v>
      </c>
      <c r="K204">
        <v>2</v>
      </c>
      <c r="L204">
        <v>1</v>
      </c>
      <c r="M204">
        <v>5</v>
      </c>
      <c r="N204">
        <v>1</v>
      </c>
      <c r="O204">
        <v>1</v>
      </c>
      <c r="P204">
        <v>4</v>
      </c>
      <c r="Q204">
        <f t="shared" si="36"/>
        <v>28</v>
      </c>
      <c r="R204" s="20">
        <f ca="1">SUM(OFFSET(E204,,,,List!$D$2))</f>
        <v>14</v>
      </c>
    </row>
    <row r="205" spans="1:18" x14ac:dyDescent="0.3">
      <c r="A205" t="s">
        <v>18</v>
      </c>
      <c r="B205" t="s">
        <v>26</v>
      </c>
      <c r="C205" t="s">
        <v>65</v>
      </c>
      <c r="D205" t="s">
        <v>105</v>
      </c>
      <c r="E205">
        <v>5</v>
      </c>
      <c r="F205">
        <v>1</v>
      </c>
      <c r="G205">
        <v>2</v>
      </c>
      <c r="H205">
        <v>2</v>
      </c>
      <c r="I205">
        <v>2</v>
      </c>
      <c r="J205">
        <v>1</v>
      </c>
      <c r="K205">
        <v>4</v>
      </c>
      <c r="L205">
        <v>2</v>
      </c>
      <c r="M205">
        <v>2</v>
      </c>
      <c r="N205">
        <v>5</v>
      </c>
      <c r="O205">
        <v>2</v>
      </c>
      <c r="P205">
        <v>1</v>
      </c>
      <c r="Q205">
        <f t="shared" si="36"/>
        <v>29</v>
      </c>
      <c r="R205" s="20">
        <f ca="1">SUM(OFFSET(E205,,,,List!$D$2))</f>
        <v>13</v>
      </c>
    </row>
    <row r="206" spans="1:18" x14ac:dyDescent="0.3">
      <c r="A206" t="s">
        <v>18</v>
      </c>
      <c r="B206" t="s">
        <v>26</v>
      </c>
      <c r="C206" t="s">
        <v>65</v>
      </c>
      <c r="D206" t="s">
        <v>70</v>
      </c>
      <c r="E206">
        <v>5</v>
      </c>
      <c r="F206">
        <v>1</v>
      </c>
      <c r="G206">
        <v>2</v>
      </c>
      <c r="H206">
        <v>3</v>
      </c>
      <c r="I206">
        <v>2</v>
      </c>
      <c r="J206">
        <v>4</v>
      </c>
      <c r="K206">
        <v>4</v>
      </c>
      <c r="L206">
        <v>5</v>
      </c>
      <c r="M206">
        <v>2</v>
      </c>
      <c r="N206">
        <v>2</v>
      </c>
      <c r="O206">
        <v>2</v>
      </c>
      <c r="P206">
        <v>2</v>
      </c>
      <c r="Q206">
        <f t="shared" si="36"/>
        <v>34</v>
      </c>
      <c r="R206" s="20">
        <f ca="1">SUM(OFFSET(E206,,,,List!$D$2))</f>
        <v>17</v>
      </c>
    </row>
    <row r="207" spans="1:18" x14ac:dyDescent="0.3">
      <c r="A207" t="s">
        <v>18</v>
      </c>
      <c r="B207" t="s">
        <v>26</v>
      </c>
      <c r="C207" t="s">
        <v>65</v>
      </c>
      <c r="D207" t="s">
        <v>110</v>
      </c>
      <c r="E207">
        <v>5</v>
      </c>
      <c r="F207">
        <v>3</v>
      </c>
      <c r="G207">
        <v>1</v>
      </c>
      <c r="H207">
        <v>2</v>
      </c>
      <c r="I207">
        <v>5</v>
      </c>
      <c r="J207">
        <v>2</v>
      </c>
      <c r="K207">
        <v>2</v>
      </c>
      <c r="L207">
        <v>1</v>
      </c>
      <c r="M207">
        <v>3</v>
      </c>
      <c r="N207">
        <v>1</v>
      </c>
      <c r="O207">
        <v>3</v>
      </c>
      <c r="P207">
        <v>3</v>
      </c>
      <c r="Q207">
        <f t="shared" si="36"/>
        <v>31</v>
      </c>
      <c r="R207" s="20">
        <f ca="1">SUM(OFFSET(E207,,,,List!$D$2))</f>
        <v>18</v>
      </c>
    </row>
    <row r="208" spans="1:18" x14ac:dyDescent="0.3">
      <c r="A208" t="s">
        <v>18</v>
      </c>
      <c r="B208" t="s">
        <v>26</v>
      </c>
      <c r="C208" t="s">
        <v>65</v>
      </c>
      <c r="D208" t="s">
        <v>104</v>
      </c>
      <c r="E208">
        <v>4</v>
      </c>
      <c r="F208">
        <v>2</v>
      </c>
      <c r="G208">
        <v>2</v>
      </c>
      <c r="H208">
        <v>1</v>
      </c>
      <c r="I208">
        <v>1</v>
      </c>
      <c r="J208">
        <v>4</v>
      </c>
      <c r="K208">
        <v>1</v>
      </c>
      <c r="L208">
        <v>5</v>
      </c>
      <c r="M208">
        <v>1</v>
      </c>
      <c r="N208">
        <v>4</v>
      </c>
      <c r="O208">
        <v>3</v>
      </c>
      <c r="P208">
        <v>3</v>
      </c>
      <c r="Q208">
        <f t="shared" si="36"/>
        <v>31</v>
      </c>
      <c r="R208" s="20">
        <f ca="1">SUM(OFFSET(E208,,,,List!$D$2))</f>
        <v>14</v>
      </c>
    </row>
    <row r="209" spans="1:18" x14ac:dyDescent="0.3">
      <c r="A209" t="s">
        <v>18</v>
      </c>
      <c r="B209" t="s">
        <v>26</v>
      </c>
      <c r="C209" t="s">
        <v>65</v>
      </c>
      <c r="D209" t="s">
        <v>106</v>
      </c>
      <c r="E209">
        <v>1</v>
      </c>
      <c r="F209">
        <v>1</v>
      </c>
      <c r="G209">
        <v>2</v>
      </c>
      <c r="H209">
        <v>3</v>
      </c>
      <c r="I209">
        <v>3</v>
      </c>
      <c r="J209">
        <v>3</v>
      </c>
      <c r="K209">
        <v>2</v>
      </c>
      <c r="L209">
        <v>2</v>
      </c>
      <c r="M209">
        <v>1</v>
      </c>
      <c r="N209">
        <v>1</v>
      </c>
      <c r="O209">
        <v>4</v>
      </c>
      <c r="P209">
        <v>3</v>
      </c>
      <c r="Q209">
        <f t="shared" si="36"/>
        <v>26</v>
      </c>
      <c r="R209" s="20">
        <f ca="1">SUM(OFFSET(E209,,,,List!$D$2))</f>
        <v>13</v>
      </c>
    </row>
    <row r="210" spans="1:18" x14ac:dyDescent="0.3">
      <c r="A210" t="s">
        <v>18</v>
      </c>
      <c r="B210" t="s">
        <v>26</v>
      </c>
      <c r="C210" t="s">
        <v>65</v>
      </c>
      <c r="D210" t="s">
        <v>108</v>
      </c>
      <c r="E210">
        <v>5</v>
      </c>
      <c r="F210">
        <v>5</v>
      </c>
      <c r="G210">
        <v>3</v>
      </c>
      <c r="H210">
        <v>1</v>
      </c>
      <c r="I210">
        <v>4</v>
      </c>
      <c r="J210">
        <v>1</v>
      </c>
      <c r="K210">
        <v>5</v>
      </c>
      <c r="L210">
        <v>1</v>
      </c>
      <c r="M210">
        <v>1</v>
      </c>
      <c r="N210">
        <v>5</v>
      </c>
      <c r="O210">
        <v>1</v>
      </c>
      <c r="P210">
        <v>2</v>
      </c>
      <c r="Q210">
        <f t="shared" si="36"/>
        <v>34</v>
      </c>
      <c r="R210" s="20">
        <f ca="1">SUM(OFFSET(E210,,,,List!$D$2))</f>
        <v>19</v>
      </c>
    </row>
    <row r="213" spans="1:18" x14ac:dyDescent="0.3">
      <c r="A213" t="s">
        <v>17</v>
      </c>
      <c r="B213" t="s">
        <v>26</v>
      </c>
      <c r="C213" t="s">
        <v>65</v>
      </c>
      <c r="D213" t="s">
        <v>68</v>
      </c>
      <c r="E213">
        <v>2</v>
      </c>
      <c r="F213">
        <v>5</v>
      </c>
      <c r="G213">
        <v>4</v>
      </c>
      <c r="H213">
        <v>4</v>
      </c>
      <c r="I213">
        <v>3</v>
      </c>
      <c r="J213">
        <v>4</v>
      </c>
      <c r="K213">
        <v>4</v>
      </c>
      <c r="L213">
        <v>1</v>
      </c>
      <c r="M213">
        <v>5</v>
      </c>
      <c r="N213">
        <v>5</v>
      </c>
      <c r="O213">
        <v>3</v>
      </c>
      <c r="P213">
        <v>3</v>
      </c>
      <c r="Q213">
        <f t="shared" ref="Q213:Q222" si="37">SUM(E213:P213)</f>
        <v>43</v>
      </c>
      <c r="R213" s="20">
        <f ca="1">SUM(OFFSET(E213,,,,List!$D$2))</f>
        <v>22</v>
      </c>
    </row>
    <row r="214" spans="1:18" x14ac:dyDescent="0.3">
      <c r="A214" t="s">
        <v>17</v>
      </c>
      <c r="B214" t="s">
        <v>26</v>
      </c>
      <c r="C214" t="s">
        <v>65</v>
      </c>
      <c r="D214" t="s">
        <v>107</v>
      </c>
      <c r="E214">
        <v>4</v>
      </c>
      <c r="F214">
        <v>5</v>
      </c>
      <c r="G214">
        <v>5</v>
      </c>
      <c r="H214">
        <v>2</v>
      </c>
      <c r="I214">
        <v>1</v>
      </c>
      <c r="J214">
        <v>3</v>
      </c>
      <c r="K214">
        <v>4</v>
      </c>
      <c r="L214">
        <v>3</v>
      </c>
      <c r="M214">
        <v>2</v>
      </c>
      <c r="N214">
        <v>5</v>
      </c>
      <c r="O214">
        <v>4</v>
      </c>
      <c r="P214">
        <v>3</v>
      </c>
      <c r="Q214">
        <f t="shared" si="37"/>
        <v>41</v>
      </c>
      <c r="R214" s="20">
        <f ca="1">SUM(OFFSET(E214,,,,List!$D$2))</f>
        <v>20</v>
      </c>
    </row>
    <row r="215" spans="1:18" x14ac:dyDescent="0.3">
      <c r="A215" t="s">
        <v>17</v>
      </c>
      <c r="B215" t="s">
        <v>26</v>
      </c>
      <c r="C215" t="s">
        <v>65</v>
      </c>
      <c r="D215" t="s">
        <v>109</v>
      </c>
      <c r="E215">
        <v>2</v>
      </c>
      <c r="F215">
        <v>1</v>
      </c>
      <c r="G215">
        <v>3</v>
      </c>
      <c r="H215">
        <v>1</v>
      </c>
      <c r="I215">
        <v>2</v>
      </c>
      <c r="J215">
        <v>3</v>
      </c>
      <c r="K215">
        <v>3</v>
      </c>
      <c r="L215">
        <v>2</v>
      </c>
      <c r="M215">
        <v>2</v>
      </c>
      <c r="N215">
        <v>4</v>
      </c>
      <c r="O215">
        <v>2</v>
      </c>
      <c r="P215">
        <v>1</v>
      </c>
      <c r="Q215">
        <f t="shared" si="37"/>
        <v>26</v>
      </c>
      <c r="R215" s="20">
        <f ca="1">SUM(OFFSET(E215,,,,List!$D$2))</f>
        <v>12</v>
      </c>
    </row>
    <row r="216" spans="1:18" x14ac:dyDescent="0.3">
      <c r="A216" t="s">
        <v>17</v>
      </c>
      <c r="B216" t="s">
        <v>26</v>
      </c>
      <c r="C216" t="s">
        <v>65</v>
      </c>
      <c r="D216" t="s">
        <v>69</v>
      </c>
      <c r="E216">
        <v>2</v>
      </c>
      <c r="F216">
        <v>2</v>
      </c>
      <c r="G216">
        <v>5</v>
      </c>
      <c r="H216">
        <v>3</v>
      </c>
      <c r="I216">
        <v>1</v>
      </c>
      <c r="J216">
        <v>5</v>
      </c>
      <c r="K216">
        <v>5</v>
      </c>
      <c r="L216">
        <v>2</v>
      </c>
      <c r="M216">
        <v>2</v>
      </c>
      <c r="N216">
        <v>3</v>
      </c>
      <c r="O216">
        <v>3</v>
      </c>
      <c r="P216">
        <v>5</v>
      </c>
      <c r="Q216">
        <f t="shared" si="37"/>
        <v>38</v>
      </c>
      <c r="R216" s="20">
        <f ca="1">SUM(OFFSET(E216,,,,List!$D$2))</f>
        <v>18</v>
      </c>
    </row>
    <row r="217" spans="1:18" x14ac:dyDescent="0.3">
      <c r="A217" t="s">
        <v>17</v>
      </c>
      <c r="B217" t="s">
        <v>26</v>
      </c>
      <c r="C217" t="s">
        <v>65</v>
      </c>
      <c r="D217" t="s">
        <v>105</v>
      </c>
      <c r="E217">
        <v>1</v>
      </c>
      <c r="F217">
        <v>4</v>
      </c>
      <c r="G217">
        <v>2</v>
      </c>
      <c r="H217">
        <v>3</v>
      </c>
      <c r="I217">
        <v>5</v>
      </c>
      <c r="J217">
        <v>2</v>
      </c>
      <c r="K217">
        <v>5</v>
      </c>
      <c r="L217">
        <v>3</v>
      </c>
      <c r="M217">
        <v>5</v>
      </c>
      <c r="N217">
        <v>4</v>
      </c>
      <c r="O217">
        <v>2</v>
      </c>
      <c r="P217">
        <v>5</v>
      </c>
      <c r="Q217">
        <f t="shared" si="37"/>
        <v>41</v>
      </c>
      <c r="R217" s="20">
        <f ca="1">SUM(OFFSET(E217,,,,List!$D$2))</f>
        <v>17</v>
      </c>
    </row>
    <row r="218" spans="1:18" x14ac:dyDescent="0.3">
      <c r="A218" t="s">
        <v>17</v>
      </c>
      <c r="B218" t="s">
        <v>26</v>
      </c>
      <c r="C218" t="s">
        <v>65</v>
      </c>
      <c r="D218" t="s">
        <v>70</v>
      </c>
      <c r="E218">
        <v>2</v>
      </c>
      <c r="F218">
        <v>1</v>
      </c>
      <c r="G218">
        <v>1</v>
      </c>
      <c r="H218">
        <v>4</v>
      </c>
      <c r="I218">
        <v>5</v>
      </c>
      <c r="J218">
        <v>5</v>
      </c>
      <c r="K218">
        <v>1</v>
      </c>
      <c r="L218">
        <v>2</v>
      </c>
      <c r="M218">
        <v>2</v>
      </c>
      <c r="N218">
        <v>5</v>
      </c>
      <c r="O218">
        <v>5</v>
      </c>
      <c r="P218">
        <v>5</v>
      </c>
      <c r="Q218">
        <f t="shared" si="37"/>
        <v>38</v>
      </c>
      <c r="R218" s="20">
        <f ca="1">SUM(OFFSET(E218,,,,List!$D$2))</f>
        <v>18</v>
      </c>
    </row>
    <row r="219" spans="1:18" x14ac:dyDescent="0.3">
      <c r="A219" t="s">
        <v>17</v>
      </c>
      <c r="B219" t="s">
        <v>26</v>
      </c>
      <c r="C219" t="s">
        <v>65</v>
      </c>
      <c r="D219" t="s">
        <v>110</v>
      </c>
      <c r="E219">
        <v>5</v>
      </c>
      <c r="F219">
        <v>4</v>
      </c>
      <c r="G219">
        <v>4</v>
      </c>
      <c r="H219">
        <v>1</v>
      </c>
      <c r="I219">
        <v>2</v>
      </c>
      <c r="J219">
        <v>1</v>
      </c>
      <c r="K219">
        <v>5</v>
      </c>
      <c r="L219">
        <v>5</v>
      </c>
      <c r="M219">
        <v>5</v>
      </c>
      <c r="N219">
        <v>3</v>
      </c>
      <c r="O219">
        <v>5</v>
      </c>
      <c r="P219">
        <v>5</v>
      </c>
      <c r="Q219">
        <f t="shared" si="37"/>
        <v>45</v>
      </c>
      <c r="R219" s="20">
        <f ca="1">SUM(OFFSET(E219,,,,List!$D$2))</f>
        <v>17</v>
      </c>
    </row>
    <row r="220" spans="1:18" x14ac:dyDescent="0.3">
      <c r="A220" t="s">
        <v>17</v>
      </c>
      <c r="B220" t="s">
        <v>26</v>
      </c>
      <c r="C220" t="s">
        <v>65</v>
      </c>
      <c r="D220" t="s">
        <v>104</v>
      </c>
      <c r="E220">
        <v>2</v>
      </c>
      <c r="F220">
        <v>2</v>
      </c>
      <c r="G220">
        <v>1</v>
      </c>
      <c r="H220">
        <v>1</v>
      </c>
      <c r="I220">
        <v>2</v>
      </c>
      <c r="J220">
        <v>5</v>
      </c>
      <c r="K220">
        <v>3</v>
      </c>
      <c r="L220">
        <v>1</v>
      </c>
      <c r="M220">
        <v>3</v>
      </c>
      <c r="N220">
        <v>4</v>
      </c>
      <c r="O220">
        <v>5</v>
      </c>
      <c r="P220">
        <v>2</v>
      </c>
      <c r="Q220">
        <f t="shared" si="37"/>
        <v>31</v>
      </c>
      <c r="R220" s="20">
        <f ca="1">SUM(OFFSET(E220,,,,List!$D$2))</f>
        <v>13</v>
      </c>
    </row>
    <row r="221" spans="1:18" x14ac:dyDescent="0.3">
      <c r="A221" t="s">
        <v>17</v>
      </c>
      <c r="B221" t="s">
        <v>26</v>
      </c>
      <c r="C221" t="s">
        <v>65</v>
      </c>
      <c r="D221" t="s">
        <v>106</v>
      </c>
      <c r="E221">
        <v>3</v>
      </c>
      <c r="F221">
        <v>3</v>
      </c>
      <c r="G221">
        <v>2</v>
      </c>
      <c r="H221">
        <v>3</v>
      </c>
      <c r="I221">
        <v>4</v>
      </c>
      <c r="J221">
        <v>5</v>
      </c>
      <c r="K221">
        <v>3</v>
      </c>
      <c r="L221">
        <v>4</v>
      </c>
      <c r="M221">
        <v>3</v>
      </c>
      <c r="N221">
        <v>4</v>
      </c>
      <c r="O221">
        <v>5</v>
      </c>
      <c r="P221">
        <v>5</v>
      </c>
      <c r="Q221">
        <f t="shared" si="37"/>
        <v>44</v>
      </c>
      <c r="R221" s="20">
        <f ca="1">SUM(OFFSET(E221,,,,List!$D$2))</f>
        <v>20</v>
      </c>
    </row>
    <row r="222" spans="1:18" x14ac:dyDescent="0.3">
      <c r="A222" t="s">
        <v>17</v>
      </c>
      <c r="B222" t="s">
        <v>26</v>
      </c>
      <c r="C222" t="s">
        <v>65</v>
      </c>
      <c r="D222" t="s">
        <v>108</v>
      </c>
      <c r="E222">
        <v>3</v>
      </c>
      <c r="F222">
        <v>3</v>
      </c>
      <c r="G222">
        <v>4</v>
      </c>
      <c r="H222">
        <v>3</v>
      </c>
      <c r="I222">
        <v>1</v>
      </c>
      <c r="J222">
        <v>4</v>
      </c>
      <c r="K222">
        <v>4</v>
      </c>
      <c r="L222">
        <v>1</v>
      </c>
      <c r="M222">
        <v>5</v>
      </c>
      <c r="N222">
        <v>5</v>
      </c>
      <c r="O222">
        <v>3</v>
      </c>
      <c r="P222">
        <v>5</v>
      </c>
      <c r="Q222">
        <f t="shared" si="37"/>
        <v>41</v>
      </c>
      <c r="R222" s="20">
        <f ca="1">SUM(OFFSET(E222,,,,List!$D$2))</f>
        <v>18</v>
      </c>
    </row>
    <row r="225" spans="1:18" x14ac:dyDescent="0.3">
      <c r="A225" t="s">
        <v>18</v>
      </c>
      <c r="B225" t="s">
        <v>26</v>
      </c>
      <c r="C225" t="s">
        <v>64</v>
      </c>
      <c r="D225" t="s">
        <v>116</v>
      </c>
      <c r="E225">
        <v>3</v>
      </c>
      <c r="F225">
        <v>5</v>
      </c>
      <c r="G225">
        <v>4</v>
      </c>
      <c r="H225">
        <v>1</v>
      </c>
      <c r="I225">
        <v>2</v>
      </c>
      <c r="J225">
        <v>5</v>
      </c>
      <c r="K225">
        <v>3</v>
      </c>
      <c r="L225">
        <v>3</v>
      </c>
      <c r="M225">
        <v>3</v>
      </c>
      <c r="N225">
        <v>4</v>
      </c>
      <c r="O225">
        <v>1</v>
      </c>
      <c r="P225">
        <v>3</v>
      </c>
      <c r="Q225">
        <f t="shared" ref="Q225:Q234" si="38">SUM(E225:P225)</f>
        <v>37</v>
      </c>
      <c r="R225" s="20">
        <f ca="1">SUM(OFFSET(E225,,,,List!$D$2))</f>
        <v>20</v>
      </c>
    </row>
    <row r="226" spans="1:18" x14ac:dyDescent="0.3">
      <c r="A226" t="s">
        <v>18</v>
      </c>
      <c r="B226" t="s">
        <v>26</v>
      </c>
      <c r="C226" t="s">
        <v>64</v>
      </c>
      <c r="D226" t="s">
        <v>120</v>
      </c>
      <c r="E226">
        <v>2</v>
      </c>
      <c r="F226">
        <v>1</v>
      </c>
      <c r="G226">
        <v>2</v>
      </c>
      <c r="H226">
        <v>3</v>
      </c>
      <c r="I226">
        <v>3</v>
      </c>
      <c r="J226">
        <v>2</v>
      </c>
      <c r="K226">
        <v>2</v>
      </c>
      <c r="L226">
        <v>3</v>
      </c>
      <c r="M226">
        <v>4</v>
      </c>
      <c r="N226">
        <v>5</v>
      </c>
      <c r="O226">
        <v>4</v>
      </c>
      <c r="P226">
        <v>1</v>
      </c>
      <c r="Q226">
        <f t="shared" si="38"/>
        <v>32</v>
      </c>
      <c r="R226" s="20">
        <f ca="1">SUM(OFFSET(E226,,,,List!$D$2))</f>
        <v>13</v>
      </c>
    </row>
    <row r="227" spans="1:18" x14ac:dyDescent="0.3">
      <c r="A227" t="s">
        <v>18</v>
      </c>
      <c r="B227" t="s">
        <v>26</v>
      </c>
      <c r="C227" t="s">
        <v>64</v>
      </c>
      <c r="D227" t="s">
        <v>117</v>
      </c>
      <c r="E227">
        <v>2</v>
      </c>
      <c r="F227">
        <v>5</v>
      </c>
      <c r="G227">
        <v>1</v>
      </c>
      <c r="H227">
        <v>1</v>
      </c>
      <c r="I227">
        <v>1</v>
      </c>
      <c r="J227">
        <v>4</v>
      </c>
      <c r="K227">
        <v>4</v>
      </c>
      <c r="L227">
        <v>4</v>
      </c>
      <c r="M227">
        <v>5</v>
      </c>
      <c r="N227">
        <v>2</v>
      </c>
      <c r="O227">
        <v>4</v>
      </c>
      <c r="P227">
        <v>5</v>
      </c>
      <c r="Q227">
        <f t="shared" si="38"/>
        <v>38</v>
      </c>
      <c r="R227" s="20">
        <f ca="1">SUM(OFFSET(E227,,,,List!$D$2))</f>
        <v>14</v>
      </c>
    </row>
    <row r="228" spans="1:18" x14ac:dyDescent="0.3">
      <c r="A228" t="s">
        <v>18</v>
      </c>
      <c r="B228" t="s">
        <v>26</v>
      </c>
      <c r="C228" t="s">
        <v>64</v>
      </c>
      <c r="D228" t="s">
        <v>115</v>
      </c>
      <c r="E228">
        <v>2</v>
      </c>
      <c r="F228">
        <v>3</v>
      </c>
      <c r="G228">
        <v>1</v>
      </c>
      <c r="H228">
        <v>2</v>
      </c>
      <c r="I228">
        <v>1</v>
      </c>
      <c r="J228">
        <v>4</v>
      </c>
      <c r="K228">
        <v>5</v>
      </c>
      <c r="L228">
        <v>2</v>
      </c>
      <c r="M228">
        <v>1</v>
      </c>
      <c r="N228">
        <v>1</v>
      </c>
      <c r="O228">
        <v>3</v>
      </c>
      <c r="P228">
        <v>5</v>
      </c>
      <c r="Q228">
        <f t="shared" si="38"/>
        <v>30</v>
      </c>
      <c r="R228" s="20">
        <f ca="1">SUM(OFFSET(E228,,,,List!$D$2))</f>
        <v>13</v>
      </c>
    </row>
    <row r="229" spans="1:18" x14ac:dyDescent="0.3">
      <c r="A229" t="s">
        <v>18</v>
      </c>
      <c r="B229" t="s">
        <v>26</v>
      </c>
      <c r="C229" t="s">
        <v>64</v>
      </c>
      <c r="D229" t="s">
        <v>119</v>
      </c>
      <c r="E229">
        <v>4</v>
      </c>
      <c r="F229">
        <v>2</v>
      </c>
      <c r="G229">
        <v>5</v>
      </c>
      <c r="H229">
        <v>3</v>
      </c>
      <c r="I229">
        <v>2</v>
      </c>
      <c r="J229">
        <v>4</v>
      </c>
      <c r="K229">
        <v>2</v>
      </c>
      <c r="L229">
        <v>5</v>
      </c>
      <c r="M229">
        <v>2</v>
      </c>
      <c r="N229">
        <v>2</v>
      </c>
      <c r="O229">
        <v>4</v>
      </c>
      <c r="P229">
        <v>3</v>
      </c>
      <c r="Q229">
        <f t="shared" si="38"/>
        <v>38</v>
      </c>
      <c r="R229" s="20">
        <f ca="1">SUM(OFFSET(E229,,,,List!$D$2))</f>
        <v>20</v>
      </c>
    </row>
    <row r="230" spans="1:18" x14ac:dyDescent="0.3">
      <c r="A230" t="s">
        <v>18</v>
      </c>
      <c r="B230" t="s">
        <v>26</v>
      </c>
      <c r="C230" t="s">
        <v>64</v>
      </c>
      <c r="D230" t="s">
        <v>121</v>
      </c>
      <c r="E230">
        <v>5</v>
      </c>
      <c r="F230">
        <v>4</v>
      </c>
      <c r="G230">
        <v>4</v>
      </c>
      <c r="H230">
        <v>3</v>
      </c>
      <c r="I230">
        <v>4</v>
      </c>
      <c r="J230">
        <v>2</v>
      </c>
      <c r="K230">
        <v>5</v>
      </c>
      <c r="L230">
        <v>1</v>
      </c>
      <c r="M230">
        <v>3</v>
      </c>
      <c r="N230">
        <v>3</v>
      </c>
      <c r="O230">
        <v>5</v>
      </c>
      <c r="P230">
        <v>5</v>
      </c>
      <c r="Q230">
        <f t="shared" si="38"/>
        <v>44</v>
      </c>
      <c r="R230" s="20">
        <f ca="1">SUM(OFFSET(E230,,,,List!$D$2))</f>
        <v>22</v>
      </c>
    </row>
    <row r="231" spans="1:18" x14ac:dyDescent="0.3">
      <c r="A231" t="s">
        <v>18</v>
      </c>
      <c r="B231" t="s">
        <v>26</v>
      </c>
      <c r="C231" t="s">
        <v>64</v>
      </c>
      <c r="D231" t="s">
        <v>114</v>
      </c>
      <c r="E231">
        <v>2</v>
      </c>
      <c r="F231">
        <v>2</v>
      </c>
      <c r="G231">
        <v>1</v>
      </c>
      <c r="H231">
        <v>3</v>
      </c>
      <c r="I231">
        <v>2</v>
      </c>
      <c r="J231">
        <v>4</v>
      </c>
      <c r="K231">
        <v>2</v>
      </c>
      <c r="L231">
        <v>2</v>
      </c>
      <c r="M231">
        <v>4</v>
      </c>
      <c r="N231">
        <v>5</v>
      </c>
      <c r="O231">
        <v>2</v>
      </c>
      <c r="P231">
        <v>2</v>
      </c>
      <c r="Q231">
        <f t="shared" si="38"/>
        <v>31</v>
      </c>
      <c r="R231" s="20">
        <f ca="1">SUM(OFFSET(E231,,,,List!$D$2))</f>
        <v>14</v>
      </c>
    </row>
    <row r="232" spans="1:18" x14ac:dyDescent="0.3">
      <c r="A232" t="s">
        <v>18</v>
      </c>
      <c r="B232" t="s">
        <v>26</v>
      </c>
      <c r="C232" t="s">
        <v>64</v>
      </c>
      <c r="D232" t="s">
        <v>112</v>
      </c>
      <c r="E232">
        <v>2</v>
      </c>
      <c r="F232">
        <v>1</v>
      </c>
      <c r="G232">
        <v>5</v>
      </c>
      <c r="H232">
        <v>2</v>
      </c>
      <c r="I232">
        <v>1</v>
      </c>
      <c r="J232">
        <v>1</v>
      </c>
      <c r="K232">
        <v>2</v>
      </c>
      <c r="L232">
        <v>2</v>
      </c>
      <c r="M232">
        <v>1</v>
      </c>
      <c r="N232">
        <v>4</v>
      </c>
      <c r="O232">
        <v>2</v>
      </c>
      <c r="P232">
        <v>3</v>
      </c>
      <c r="Q232">
        <f t="shared" si="38"/>
        <v>26</v>
      </c>
      <c r="R232" s="20">
        <f ca="1">SUM(OFFSET(E232,,,,List!$D$2))</f>
        <v>12</v>
      </c>
    </row>
    <row r="233" spans="1:18" x14ac:dyDescent="0.3">
      <c r="A233" t="s">
        <v>18</v>
      </c>
      <c r="B233" t="s">
        <v>26</v>
      </c>
      <c r="C233" t="s">
        <v>64</v>
      </c>
      <c r="D233" t="s">
        <v>118</v>
      </c>
      <c r="E233">
        <v>5</v>
      </c>
      <c r="F233">
        <v>4</v>
      </c>
      <c r="G233">
        <v>4</v>
      </c>
      <c r="H233">
        <v>5</v>
      </c>
      <c r="I233">
        <v>3</v>
      </c>
      <c r="J233">
        <v>5</v>
      </c>
      <c r="K233">
        <v>5</v>
      </c>
      <c r="L233">
        <v>1</v>
      </c>
      <c r="M233">
        <v>3</v>
      </c>
      <c r="N233">
        <v>4</v>
      </c>
      <c r="O233">
        <v>4</v>
      </c>
      <c r="P233">
        <v>4</v>
      </c>
      <c r="Q233">
        <f t="shared" si="38"/>
        <v>47</v>
      </c>
      <c r="R233" s="20">
        <f ca="1">SUM(OFFSET(E233,,,,List!$D$2))</f>
        <v>26</v>
      </c>
    </row>
    <row r="234" spans="1:18" x14ac:dyDescent="0.3">
      <c r="A234" t="s">
        <v>18</v>
      </c>
      <c r="B234" t="s">
        <v>26</v>
      </c>
      <c r="C234" t="s">
        <v>64</v>
      </c>
      <c r="D234" t="s">
        <v>113</v>
      </c>
      <c r="E234">
        <v>4</v>
      </c>
      <c r="F234">
        <v>5</v>
      </c>
      <c r="G234">
        <v>1</v>
      </c>
      <c r="H234">
        <v>1</v>
      </c>
      <c r="I234">
        <v>4</v>
      </c>
      <c r="J234">
        <v>5</v>
      </c>
      <c r="K234">
        <v>5</v>
      </c>
      <c r="L234">
        <v>3</v>
      </c>
      <c r="M234">
        <v>4</v>
      </c>
      <c r="N234">
        <v>2</v>
      </c>
      <c r="O234">
        <v>5</v>
      </c>
      <c r="P234">
        <v>4</v>
      </c>
      <c r="Q234">
        <f t="shared" si="38"/>
        <v>43</v>
      </c>
      <c r="R234" s="20">
        <f ca="1">SUM(OFFSET(E234,,,,List!$D$2))</f>
        <v>20</v>
      </c>
    </row>
    <row r="237" spans="1:18" x14ac:dyDescent="0.3">
      <c r="A237" t="s">
        <v>17</v>
      </c>
      <c r="B237" t="s">
        <v>26</v>
      </c>
      <c r="C237" t="s">
        <v>64</v>
      </c>
      <c r="D237" t="s">
        <v>116</v>
      </c>
      <c r="E237">
        <v>4</v>
      </c>
      <c r="F237">
        <v>1</v>
      </c>
      <c r="G237">
        <v>3</v>
      </c>
      <c r="H237">
        <v>1</v>
      </c>
      <c r="I237">
        <v>3</v>
      </c>
      <c r="J237">
        <v>4</v>
      </c>
      <c r="K237">
        <v>3</v>
      </c>
      <c r="L237">
        <v>5</v>
      </c>
      <c r="M237">
        <v>2</v>
      </c>
      <c r="N237">
        <v>2</v>
      </c>
      <c r="O237">
        <v>2</v>
      </c>
      <c r="P237">
        <v>3</v>
      </c>
      <c r="Q237">
        <f t="shared" ref="Q237:Q246" si="39">SUM(E237:P237)</f>
        <v>33</v>
      </c>
      <c r="R237" s="20">
        <f ca="1">SUM(OFFSET(E237,,,,List!$D$2))</f>
        <v>16</v>
      </c>
    </row>
    <row r="238" spans="1:18" x14ac:dyDescent="0.3">
      <c r="A238" t="s">
        <v>17</v>
      </c>
      <c r="B238" t="s">
        <v>26</v>
      </c>
      <c r="C238" t="s">
        <v>64</v>
      </c>
      <c r="D238" t="s">
        <v>120</v>
      </c>
      <c r="E238">
        <v>5</v>
      </c>
      <c r="F238">
        <v>3</v>
      </c>
      <c r="G238">
        <v>2</v>
      </c>
      <c r="H238">
        <v>1</v>
      </c>
      <c r="I238">
        <v>5</v>
      </c>
      <c r="J238">
        <v>1</v>
      </c>
      <c r="K238">
        <v>3</v>
      </c>
      <c r="L238">
        <v>1</v>
      </c>
      <c r="M238">
        <v>4</v>
      </c>
      <c r="N238">
        <v>2</v>
      </c>
      <c r="O238">
        <v>1</v>
      </c>
      <c r="P238">
        <v>4</v>
      </c>
      <c r="Q238">
        <f t="shared" si="39"/>
        <v>32</v>
      </c>
      <c r="R238" s="20">
        <f ca="1">SUM(OFFSET(E238,,,,List!$D$2))</f>
        <v>17</v>
      </c>
    </row>
    <row r="239" spans="1:18" x14ac:dyDescent="0.3">
      <c r="A239" t="s">
        <v>17</v>
      </c>
      <c r="B239" t="s">
        <v>26</v>
      </c>
      <c r="C239" t="s">
        <v>64</v>
      </c>
      <c r="D239" t="s">
        <v>117</v>
      </c>
      <c r="E239">
        <v>4</v>
      </c>
      <c r="F239">
        <v>4</v>
      </c>
      <c r="G239">
        <v>2</v>
      </c>
      <c r="H239">
        <v>4</v>
      </c>
      <c r="I239">
        <v>4</v>
      </c>
      <c r="J239">
        <v>4</v>
      </c>
      <c r="K239">
        <v>1</v>
      </c>
      <c r="L239">
        <v>3</v>
      </c>
      <c r="M239">
        <v>3</v>
      </c>
      <c r="N239">
        <v>3</v>
      </c>
      <c r="O239">
        <v>1</v>
      </c>
      <c r="P239">
        <v>3</v>
      </c>
      <c r="Q239">
        <f t="shared" si="39"/>
        <v>36</v>
      </c>
      <c r="R239" s="20">
        <f ca="1">SUM(OFFSET(E239,,,,List!$D$2))</f>
        <v>22</v>
      </c>
    </row>
    <row r="240" spans="1:18" x14ac:dyDescent="0.3">
      <c r="A240" t="s">
        <v>17</v>
      </c>
      <c r="B240" t="s">
        <v>26</v>
      </c>
      <c r="C240" t="s">
        <v>64</v>
      </c>
      <c r="D240" t="s">
        <v>115</v>
      </c>
      <c r="E240">
        <v>5</v>
      </c>
      <c r="F240">
        <v>1</v>
      </c>
      <c r="G240">
        <v>4</v>
      </c>
      <c r="H240">
        <v>1</v>
      </c>
      <c r="I240">
        <v>2</v>
      </c>
      <c r="J240">
        <v>2</v>
      </c>
      <c r="K240">
        <v>3</v>
      </c>
      <c r="L240">
        <v>2</v>
      </c>
      <c r="M240">
        <v>5</v>
      </c>
      <c r="N240">
        <v>5</v>
      </c>
      <c r="O240">
        <v>2</v>
      </c>
      <c r="P240">
        <v>4</v>
      </c>
      <c r="Q240">
        <f t="shared" si="39"/>
        <v>36</v>
      </c>
      <c r="R240" s="20">
        <f ca="1">SUM(OFFSET(E240,,,,List!$D$2))</f>
        <v>15</v>
      </c>
    </row>
    <row r="241" spans="1:18" x14ac:dyDescent="0.3">
      <c r="A241" t="s">
        <v>17</v>
      </c>
      <c r="B241" t="s">
        <v>26</v>
      </c>
      <c r="C241" t="s">
        <v>64</v>
      </c>
      <c r="D241" t="s">
        <v>119</v>
      </c>
      <c r="E241">
        <v>2</v>
      </c>
      <c r="F241">
        <v>4</v>
      </c>
      <c r="G241">
        <v>2</v>
      </c>
      <c r="H241">
        <v>1</v>
      </c>
      <c r="I241">
        <v>1</v>
      </c>
      <c r="J241">
        <v>2</v>
      </c>
      <c r="K241">
        <v>1</v>
      </c>
      <c r="L241">
        <v>4</v>
      </c>
      <c r="M241">
        <v>1</v>
      </c>
      <c r="N241">
        <v>1</v>
      </c>
      <c r="O241">
        <v>4</v>
      </c>
      <c r="P241">
        <v>5</v>
      </c>
      <c r="Q241">
        <f t="shared" si="39"/>
        <v>28</v>
      </c>
      <c r="R241" s="20">
        <f ca="1">SUM(OFFSET(E241,,,,List!$D$2))</f>
        <v>12</v>
      </c>
    </row>
    <row r="242" spans="1:18" x14ac:dyDescent="0.3">
      <c r="A242" t="s">
        <v>17</v>
      </c>
      <c r="B242" t="s">
        <v>26</v>
      </c>
      <c r="C242" t="s">
        <v>64</v>
      </c>
      <c r="D242" t="s">
        <v>121</v>
      </c>
      <c r="E242">
        <v>5</v>
      </c>
      <c r="F242">
        <v>3</v>
      </c>
      <c r="G242">
        <v>1</v>
      </c>
      <c r="H242">
        <v>4</v>
      </c>
      <c r="I242">
        <v>4</v>
      </c>
      <c r="J242">
        <v>1</v>
      </c>
      <c r="K242">
        <v>4</v>
      </c>
      <c r="L242">
        <v>5</v>
      </c>
      <c r="M242">
        <v>1</v>
      </c>
      <c r="N242">
        <v>5</v>
      </c>
      <c r="O242">
        <v>4</v>
      </c>
      <c r="P242">
        <v>3</v>
      </c>
      <c r="Q242">
        <f t="shared" si="39"/>
        <v>40</v>
      </c>
      <c r="R242" s="20">
        <f ca="1">SUM(OFFSET(E242,,,,List!$D$2))</f>
        <v>18</v>
      </c>
    </row>
    <row r="243" spans="1:18" x14ac:dyDescent="0.3">
      <c r="A243" t="s">
        <v>17</v>
      </c>
      <c r="B243" t="s">
        <v>26</v>
      </c>
      <c r="C243" t="s">
        <v>64</v>
      </c>
      <c r="D243" t="s">
        <v>114</v>
      </c>
      <c r="E243">
        <v>4</v>
      </c>
      <c r="F243">
        <v>5</v>
      </c>
      <c r="G243">
        <v>5</v>
      </c>
      <c r="H243">
        <v>4</v>
      </c>
      <c r="I243">
        <v>2</v>
      </c>
      <c r="J243">
        <v>2</v>
      </c>
      <c r="K243">
        <v>1</v>
      </c>
      <c r="L243">
        <v>4</v>
      </c>
      <c r="M243">
        <v>4</v>
      </c>
      <c r="N243">
        <v>2</v>
      </c>
      <c r="O243">
        <v>4</v>
      </c>
      <c r="P243">
        <v>4</v>
      </c>
      <c r="Q243">
        <f t="shared" si="39"/>
        <v>41</v>
      </c>
      <c r="R243" s="20">
        <f ca="1">SUM(OFFSET(E243,,,,List!$D$2))</f>
        <v>22</v>
      </c>
    </row>
    <row r="244" spans="1:18" x14ac:dyDescent="0.3">
      <c r="A244" t="s">
        <v>17</v>
      </c>
      <c r="B244" t="s">
        <v>26</v>
      </c>
      <c r="C244" t="s">
        <v>64</v>
      </c>
      <c r="D244" t="s">
        <v>112</v>
      </c>
      <c r="E244">
        <v>4</v>
      </c>
      <c r="F244">
        <v>5</v>
      </c>
      <c r="G244">
        <v>4</v>
      </c>
      <c r="H244">
        <v>3</v>
      </c>
      <c r="I244">
        <v>4</v>
      </c>
      <c r="J244">
        <v>4</v>
      </c>
      <c r="K244">
        <v>3</v>
      </c>
      <c r="L244">
        <v>2</v>
      </c>
      <c r="M244">
        <v>5</v>
      </c>
      <c r="N244">
        <v>2</v>
      </c>
      <c r="O244">
        <v>1</v>
      </c>
      <c r="P244">
        <v>2</v>
      </c>
      <c r="Q244">
        <f t="shared" si="39"/>
        <v>39</v>
      </c>
      <c r="R244" s="20">
        <f ca="1">SUM(OFFSET(E244,,,,List!$D$2))</f>
        <v>24</v>
      </c>
    </row>
    <row r="245" spans="1:18" ht="14.25" customHeight="1" x14ac:dyDescent="0.3">
      <c r="A245" t="s">
        <v>17</v>
      </c>
      <c r="B245" t="s">
        <v>26</v>
      </c>
      <c r="C245" t="s">
        <v>64</v>
      </c>
      <c r="D245" t="s">
        <v>118</v>
      </c>
      <c r="E245">
        <v>5</v>
      </c>
      <c r="F245">
        <v>4</v>
      </c>
      <c r="G245">
        <v>3</v>
      </c>
      <c r="H245">
        <v>2</v>
      </c>
      <c r="I245">
        <v>1</v>
      </c>
      <c r="J245">
        <v>4</v>
      </c>
      <c r="K245">
        <v>1</v>
      </c>
      <c r="L245">
        <v>3</v>
      </c>
      <c r="M245">
        <v>5</v>
      </c>
      <c r="N245">
        <v>3</v>
      </c>
      <c r="O245">
        <v>1</v>
      </c>
      <c r="P245">
        <v>1</v>
      </c>
      <c r="Q245">
        <f t="shared" si="39"/>
        <v>33</v>
      </c>
      <c r="R245" s="20">
        <f ca="1">SUM(OFFSET(E245,,,,List!$D$2))</f>
        <v>19</v>
      </c>
    </row>
    <row r="246" spans="1:18" ht="14.25" customHeight="1" x14ac:dyDescent="0.3">
      <c r="A246" t="s">
        <v>17</v>
      </c>
      <c r="B246" t="s">
        <v>26</v>
      </c>
      <c r="C246" t="s">
        <v>64</v>
      </c>
      <c r="D246" t="s">
        <v>113</v>
      </c>
      <c r="E246">
        <v>5</v>
      </c>
      <c r="F246">
        <v>3</v>
      </c>
      <c r="G246">
        <v>5</v>
      </c>
      <c r="H246">
        <v>5</v>
      </c>
      <c r="I246">
        <v>2</v>
      </c>
      <c r="J246">
        <v>4</v>
      </c>
      <c r="K246">
        <v>4</v>
      </c>
      <c r="L246">
        <v>4</v>
      </c>
      <c r="M246">
        <v>5</v>
      </c>
      <c r="N246">
        <v>5</v>
      </c>
      <c r="O246">
        <v>5</v>
      </c>
      <c r="P246">
        <v>1</v>
      </c>
      <c r="Q246">
        <f t="shared" si="39"/>
        <v>48</v>
      </c>
      <c r="R246" s="20">
        <f ca="1">SUM(OFFSET(E246,,,,List!$D$2))</f>
        <v>24</v>
      </c>
    </row>
    <row r="247" spans="1:18" ht="14.25" customHeight="1" x14ac:dyDescent="0.3"/>
    <row r="248" spans="1:18" ht="14.25" customHeight="1" x14ac:dyDescent="0.3"/>
    <row r="249" spans="1:18" x14ac:dyDescent="0.3">
      <c r="A249" s="15" t="s">
        <v>31</v>
      </c>
      <c r="B249" s="15" t="s">
        <v>44</v>
      </c>
      <c r="C249" s="15" t="s">
        <v>45</v>
      </c>
      <c r="D249" s="8" t="s">
        <v>111</v>
      </c>
      <c r="E249" s="7" t="s">
        <v>32</v>
      </c>
      <c r="F249" s="7" t="s">
        <v>33</v>
      </c>
      <c r="G249" s="7" t="s">
        <v>34</v>
      </c>
      <c r="H249" s="7" t="s">
        <v>35</v>
      </c>
      <c r="I249" s="7" t="s">
        <v>36</v>
      </c>
      <c r="J249" s="7" t="s">
        <v>37</v>
      </c>
      <c r="K249" s="7" t="s">
        <v>38</v>
      </c>
      <c r="L249" s="7" t="s">
        <v>39</v>
      </c>
      <c r="M249" s="7" t="s">
        <v>40</v>
      </c>
      <c r="N249" s="7" t="s">
        <v>41</v>
      </c>
      <c r="O249" s="7" t="s">
        <v>6</v>
      </c>
      <c r="P249" s="7" t="s">
        <v>42</v>
      </c>
      <c r="Q249" s="7" t="s">
        <v>15</v>
      </c>
      <c r="R249" s="7" t="s">
        <v>30</v>
      </c>
    </row>
    <row r="250" spans="1:18" x14ac:dyDescent="0.3">
      <c r="A250" s="3" t="s">
        <v>18</v>
      </c>
      <c r="B250" s="3" t="s">
        <v>140</v>
      </c>
      <c r="C250" t="s">
        <v>87</v>
      </c>
      <c r="D250" t="s">
        <v>103</v>
      </c>
      <c r="E250">
        <v>1</v>
      </c>
      <c r="F250">
        <v>3</v>
      </c>
      <c r="G250">
        <v>4</v>
      </c>
      <c r="H250">
        <v>1</v>
      </c>
      <c r="I250">
        <v>1</v>
      </c>
      <c r="J250">
        <v>2</v>
      </c>
      <c r="K250">
        <v>1</v>
      </c>
      <c r="L250">
        <v>4</v>
      </c>
      <c r="M250">
        <v>1</v>
      </c>
      <c r="N250">
        <v>3</v>
      </c>
      <c r="O250">
        <v>1</v>
      </c>
      <c r="P250">
        <v>4</v>
      </c>
      <c r="Q250">
        <f t="shared" ref="Q250:Q259" si="40">SUM(E250:P250)</f>
        <v>26</v>
      </c>
      <c r="R250" s="20">
        <f ca="1">SUM(OFFSET(E250,,,,List!$D$2))</f>
        <v>12</v>
      </c>
    </row>
    <row r="251" spans="1:18" x14ac:dyDescent="0.3">
      <c r="A251" s="3" t="s">
        <v>18</v>
      </c>
      <c r="B251" s="3" t="s">
        <v>140</v>
      </c>
      <c r="C251" t="s">
        <v>87</v>
      </c>
      <c r="D251" t="s">
        <v>98</v>
      </c>
      <c r="E251">
        <v>1</v>
      </c>
      <c r="F251">
        <v>2</v>
      </c>
      <c r="G251">
        <v>4</v>
      </c>
      <c r="H251">
        <v>4</v>
      </c>
      <c r="I251">
        <v>4</v>
      </c>
      <c r="J251">
        <v>2</v>
      </c>
      <c r="K251">
        <v>1</v>
      </c>
      <c r="L251">
        <v>3</v>
      </c>
      <c r="M251">
        <v>3</v>
      </c>
      <c r="N251">
        <v>2</v>
      </c>
      <c r="O251">
        <v>2</v>
      </c>
      <c r="P251">
        <v>4</v>
      </c>
      <c r="Q251">
        <f t="shared" si="40"/>
        <v>32</v>
      </c>
      <c r="R251" s="20">
        <f ca="1">SUM(OFFSET(E251,,,,List!$D$2))</f>
        <v>17</v>
      </c>
    </row>
    <row r="252" spans="1:18" x14ac:dyDescent="0.3">
      <c r="A252" s="3" t="s">
        <v>18</v>
      </c>
      <c r="B252" s="3" t="s">
        <v>140</v>
      </c>
      <c r="C252" t="s">
        <v>87</v>
      </c>
      <c r="D252" t="s">
        <v>67</v>
      </c>
      <c r="E252">
        <v>2</v>
      </c>
      <c r="F252">
        <v>3</v>
      </c>
      <c r="G252">
        <v>1</v>
      </c>
      <c r="H252">
        <v>2</v>
      </c>
      <c r="I252">
        <v>1</v>
      </c>
      <c r="J252">
        <v>3</v>
      </c>
      <c r="K252">
        <v>2</v>
      </c>
      <c r="L252">
        <v>3</v>
      </c>
      <c r="M252">
        <v>1</v>
      </c>
      <c r="N252">
        <v>3</v>
      </c>
      <c r="O252">
        <v>4</v>
      </c>
      <c r="P252">
        <v>4</v>
      </c>
      <c r="Q252">
        <f t="shared" si="40"/>
        <v>29</v>
      </c>
      <c r="R252" s="20">
        <f ca="1">SUM(OFFSET(E252,,,,List!$D$2))</f>
        <v>12</v>
      </c>
    </row>
    <row r="253" spans="1:18" x14ac:dyDescent="0.3">
      <c r="A253" s="3" t="s">
        <v>18</v>
      </c>
      <c r="B253" s="3" t="s">
        <v>140</v>
      </c>
      <c r="C253" t="s">
        <v>87</v>
      </c>
      <c r="D253" t="s">
        <v>99</v>
      </c>
      <c r="E253">
        <v>1</v>
      </c>
      <c r="F253">
        <v>1</v>
      </c>
      <c r="G253">
        <v>2</v>
      </c>
      <c r="H253">
        <v>4</v>
      </c>
      <c r="I253">
        <v>4</v>
      </c>
      <c r="J253">
        <v>2</v>
      </c>
      <c r="K253">
        <v>4</v>
      </c>
      <c r="L253">
        <v>4</v>
      </c>
      <c r="M253">
        <v>3</v>
      </c>
      <c r="N253">
        <v>1</v>
      </c>
      <c r="O253">
        <v>3</v>
      </c>
      <c r="P253">
        <v>3</v>
      </c>
      <c r="Q253">
        <f t="shared" si="40"/>
        <v>32</v>
      </c>
      <c r="R253" s="20">
        <f ca="1">SUM(OFFSET(E253,,,,List!$D$2))</f>
        <v>14</v>
      </c>
    </row>
    <row r="254" spans="1:18" x14ac:dyDescent="0.3">
      <c r="A254" s="3" t="s">
        <v>18</v>
      </c>
      <c r="B254" s="3" t="s">
        <v>140</v>
      </c>
      <c r="C254" t="s">
        <v>87</v>
      </c>
      <c r="D254" t="s">
        <v>97</v>
      </c>
      <c r="E254">
        <v>2</v>
      </c>
      <c r="F254">
        <v>4</v>
      </c>
      <c r="G254">
        <v>4</v>
      </c>
      <c r="H254">
        <v>2</v>
      </c>
      <c r="I254">
        <v>1</v>
      </c>
      <c r="J254">
        <v>3</v>
      </c>
      <c r="K254">
        <v>3</v>
      </c>
      <c r="L254">
        <v>3</v>
      </c>
      <c r="M254">
        <v>2</v>
      </c>
      <c r="N254">
        <v>2</v>
      </c>
      <c r="O254">
        <v>1</v>
      </c>
      <c r="P254">
        <v>4</v>
      </c>
      <c r="Q254">
        <f t="shared" si="40"/>
        <v>31</v>
      </c>
      <c r="R254" s="20">
        <f ca="1">SUM(OFFSET(E254,,,,List!$D$2))</f>
        <v>16</v>
      </c>
    </row>
    <row r="255" spans="1:18" x14ac:dyDescent="0.3">
      <c r="A255" s="3" t="s">
        <v>18</v>
      </c>
      <c r="B255" s="3" t="s">
        <v>140</v>
      </c>
      <c r="C255" t="s">
        <v>87</v>
      </c>
      <c r="D255" t="s">
        <v>101</v>
      </c>
      <c r="E255">
        <v>1</v>
      </c>
      <c r="F255">
        <v>1</v>
      </c>
      <c r="G255">
        <v>4</v>
      </c>
      <c r="H255">
        <v>3</v>
      </c>
      <c r="I255">
        <v>2</v>
      </c>
      <c r="J255">
        <v>2</v>
      </c>
      <c r="K255">
        <v>1</v>
      </c>
      <c r="L255">
        <v>4</v>
      </c>
      <c r="M255">
        <v>2</v>
      </c>
      <c r="N255">
        <v>2</v>
      </c>
      <c r="O255">
        <v>4</v>
      </c>
      <c r="P255">
        <v>3</v>
      </c>
      <c r="Q255">
        <f t="shared" si="40"/>
        <v>29</v>
      </c>
      <c r="R255" s="20">
        <f ca="1">SUM(OFFSET(E255,,,,List!$D$2))</f>
        <v>13</v>
      </c>
    </row>
    <row r="256" spans="1:18" x14ac:dyDescent="0.3">
      <c r="A256" s="3" t="s">
        <v>18</v>
      </c>
      <c r="B256" s="3" t="s">
        <v>140</v>
      </c>
      <c r="C256" t="s">
        <v>87</v>
      </c>
      <c r="D256" t="s">
        <v>96</v>
      </c>
      <c r="E256">
        <v>2</v>
      </c>
      <c r="F256">
        <v>4</v>
      </c>
      <c r="G256">
        <v>2</v>
      </c>
      <c r="H256">
        <v>1</v>
      </c>
      <c r="I256">
        <v>4</v>
      </c>
      <c r="J256">
        <v>3</v>
      </c>
      <c r="K256">
        <v>3</v>
      </c>
      <c r="L256">
        <v>1</v>
      </c>
      <c r="M256">
        <v>2</v>
      </c>
      <c r="N256">
        <v>4</v>
      </c>
      <c r="O256">
        <v>2</v>
      </c>
      <c r="P256">
        <v>2</v>
      </c>
      <c r="Q256">
        <f t="shared" si="40"/>
        <v>30</v>
      </c>
      <c r="R256" s="20">
        <f ca="1">SUM(OFFSET(E256,,,,List!$D$2))</f>
        <v>16</v>
      </c>
    </row>
    <row r="257" spans="1:18" x14ac:dyDescent="0.3">
      <c r="A257" s="3" t="s">
        <v>18</v>
      </c>
      <c r="B257" s="3" t="s">
        <v>140</v>
      </c>
      <c r="C257" t="s">
        <v>87</v>
      </c>
      <c r="D257" t="s">
        <v>102</v>
      </c>
      <c r="E257">
        <v>4</v>
      </c>
      <c r="F257">
        <v>1</v>
      </c>
      <c r="G257">
        <v>1</v>
      </c>
      <c r="H257">
        <v>2</v>
      </c>
      <c r="I257">
        <v>2</v>
      </c>
      <c r="J257">
        <v>3</v>
      </c>
      <c r="K257">
        <v>3</v>
      </c>
      <c r="L257">
        <v>3</v>
      </c>
      <c r="M257">
        <v>2</v>
      </c>
      <c r="N257">
        <v>2</v>
      </c>
      <c r="O257">
        <v>2</v>
      </c>
      <c r="P257">
        <v>2</v>
      </c>
      <c r="Q257">
        <f t="shared" si="40"/>
        <v>27</v>
      </c>
      <c r="R257" s="20">
        <f ca="1">SUM(OFFSET(E257,,,,List!$D$2))</f>
        <v>13</v>
      </c>
    </row>
    <row r="258" spans="1:18" x14ac:dyDescent="0.3">
      <c r="A258" s="3" t="s">
        <v>18</v>
      </c>
      <c r="B258" s="3" t="s">
        <v>140</v>
      </c>
      <c r="C258" t="s">
        <v>87</v>
      </c>
      <c r="D258" t="s">
        <v>66</v>
      </c>
      <c r="E258">
        <v>3</v>
      </c>
      <c r="F258">
        <v>2</v>
      </c>
      <c r="G258">
        <v>2</v>
      </c>
      <c r="H258">
        <v>1</v>
      </c>
      <c r="I258">
        <v>4</v>
      </c>
      <c r="J258">
        <v>4</v>
      </c>
      <c r="K258">
        <v>3</v>
      </c>
      <c r="L258">
        <v>3</v>
      </c>
      <c r="M258">
        <v>4</v>
      </c>
      <c r="N258">
        <v>2</v>
      </c>
      <c r="O258">
        <v>4</v>
      </c>
      <c r="P258">
        <v>1</v>
      </c>
      <c r="Q258">
        <f t="shared" si="40"/>
        <v>33</v>
      </c>
      <c r="R258" s="20">
        <f ca="1">SUM(OFFSET(E258,,,,List!$D$2))</f>
        <v>16</v>
      </c>
    </row>
    <row r="259" spans="1:18" x14ac:dyDescent="0.3">
      <c r="A259" s="3" t="s">
        <v>18</v>
      </c>
      <c r="B259" s="3" t="s">
        <v>140</v>
      </c>
      <c r="C259" t="s">
        <v>87</v>
      </c>
      <c r="D259" t="s">
        <v>100</v>
      </c>
      <c r="E259">
        <v>1</v>
      </c>
      <c r="F259">
        <v>4</v>
      </c>
      <c r="G259">
        <v>1</v>
      </c>
      <c r="H259">
        <v>1</v>
      </c>
      <c r="I259">
        <v>2</v>
      </c>
      <c r="J259">
        <v>4</v>
      </c>
      <c r="K259">
        <v>1</v>
      </c>
      <c r="L259">
        <v>3</v>
      </c>
      <c r="M259">
        <v>3</v>
      </c>
      <c r="N259">
        <v>2</v>
      </c>
      <c r="O259">
        <v>1</v>
      </c>
      <c r="P259">
        <v>3</v>
      </c>
      <c r="Q259">
        <f t="shared" si="40"/>
        <v>26</v>
      </c>
      <c r="R259" s="20">
        <f ca="1">SUM(OFFSET(E259,,,,List!$D$2))</f>
        <v>13</v>
      </c>
    </row>
    <row r="260" spans="1:18" x14ac:dyDescent="0.3">
      <c r="A260" s="3" t="s">
        <v>18</v>
      </c>
      <c r="B260" s="3" t="s">
        <v>140</v>
      </c>
      <c r="C260" t="s">
        <v>87</v>
      </c>
      <c r="D260" t="s">
        <v>15</v>
      </c>
      <c r="E260">
        <v>19</v>
      </c>
      <c r="F260">
        <v>28</v>
      </c>
      <c r="G260">
        <v>26</v>
      </c>
      <c r="H260">
        <v>22</v>
      </c>
      <c r="I260">
        <v>26</v>
      </c>
      <c r="J260">
        <v>27</v>
      </c>
      <c r="K260">
        <v>24</v>
      </c>
      <c r="L260">
        <v>32</v>
      </c>
      <c r="M260">
        <v>23</v>
      </c>
      <c r="N260">
        <v>26</v>
      </c>
      <c r="O260">
        <v>26</v>
      </c>
      <c r="P260">
        <v>34</v>
      </c>
      <c r="Q260">
        <f>SUM(E260:P260)</f>
        <v>313</v>
      </c>
      <c r="R260" s="20">
        <f ca="1">SUM(OFFSET(E260,,,,List!$D$2))</f>
        <v>148</v>
      </c>
    </row>
    <row r="263" spans="1:18" x14ac:dyDescent="0.3">
      <c r="A263" s="15" t="s">
        <v>31</v>
      </c>
      <c r="B263" s="15" t="s">
        <v>44</v>
      </c>
      <c r="C263" s="15" t="s">
        <v>45</v>
      </c>
      <c r="D263" s="8" t="s">
        <v>111</v>
      </c>
      <c r="E263" s="7" t="s">
        <v>32</v>
      </c>
      <c r="F263" s="7" t="s">
        <v>33</v>
      </c>
      <c r="G263" s="7" t="s">
        <v>34</v>
      </c>
      <c r="H263" s="7" t="s">
        <v>35</v>
      </c>
      <c r="I263" s="7" t="s">
        <v>36</v>
      </c>
      <c r="J263" s="7" t="s">
        <v>37</v>
      </c>
      <c r="K263" s="7" t="s">
        <v>38</v>
      </c>
      <c r="L263" s="7" t="s">
        <v>39</v>
      </c>
      <c r="M263" s="7" t="s">
        <v>40</v>
      </c>
      <c r="N263" s="7" t="s">
        <v>41</v>
      </c>
      <c r="O263" s="7" t="s">
        <v>6</v>
      </c>
      <c r="P263" s="7" t="s">
        <v>42</v>
      </c>
      <c r="Q263" s="7" t="s">
        <v>15</v>
      </c>
      <c r="R263" s="7" t="s">
        <v>30</v>
      </c>
    </row>
    <row r="264" spans="1:18" x14ac:dyDescent="0.3">
      <c r="A264" s="3" t="s">
        <v>17</v>
      </c>
      <c r="B264" s="3" t="s">
        <v>54</v>
      </c>
      <c r="C264" t="s">
        <v>87</v>
      </c>
      <c r="D264" t="s">
        <v>103</v>
      </c>
      <c r="E264">
        <v>2</v>
      </c>
      <c r="F264">
        <v>2</v>
      </c>
      <c r="G264">
        <v>1</v>
      </c>
      <c r="H264">
        <v>1</v>
      </c>
      <c r="I264">
        <v>2</v>
      </c>
      <c r="J264">
        <v>1</v>
      </c>
      <c r="K264">
        <v>2</v>
      </c>
      <c r="L264">
        <v>2</v>
      </c>
      <c r="M264">
        <v>1</v>
      </c>
      <c r="N264">
        <v>4</v>
      </c>
      <c r="O264">
        <v>2</v>
      </c>
      <c r="P264">
        <v>3</v>
      </c>
      <c r="Q264">
        <f t="shared" ref="Q264:Q273" si="41">SUM(E264:P264)</f>
        <v>23</v>
      </c>
      <c r="R264" s="20">
        <f ca="1">SUM(OFFSET(E264,,,,List!$D$2))</f>
        <v>9</v>
      </c>
    </row>
    <row r="265" spans="1:18" x14ac:dyDescent="0.3">
      <c r="A265" s="3" t="s">
        <v>17</v>
      </c>
      <c r="B265" s="3" t="s">
        <v>54</v>
      </c>
      <c r="C265" t="s">
        <v>87</v>
      </c>
      <c r="D265" t="s">
        <v>98</v>
      </c>
      <c r="E265">
        <v>4</v>
      </c>
      <c r="F265">
        <v>2</v>
      </c>
      <c r="G265">
        <v>1</v>
      </c>
      <c r="H265">
        <v>4</v>
      </c>
      <c r="I265">
        <v>2</v>
      </c>
      <c r="J265">
        <v>3</v>
      </c>
      <c r="K265">
        <v>4</v>
      </c>
      <c r="L265">
        <v>4</v>
      </c>
      <c r="M265">
        <v>1</v>
      </c>
      <c r="N265">
        <v>3</v>
      </c>
      <c r="O265">
        <v>1</v>
      </c>
      <c r="P265">
        <v>3</v>
      </c>
      <c r="Q265">
        <f t="shared" si="41"/>
        <v>32</v>
      </c>
      <c r="R265" s="20">
        <f ca="1">SUM(OFFSET(E265,,,,List!$D$2))</f>
        <v>16</v>
      </c>
    </row>
    <row r="266" spans="1:18" x14ac:dyDescent="0.3">
      <c r="A266" s="3" t="s">
        <v>17</v>
      </c>
      <c r="B266" s="3" t="s">
        <v>54</v>
      </c>
      <c r="C266" t="s">
        <v>87</v>
      </c>
      <c r="D266" t="s">
        <v>67</v>
      </c>
      <c r="E266">
        <v>3</v>
      </c>
      <c r="F266">
        <v>3</v>
      </c>
      <c r="G266">
        <v>2</v>
      </c>
      <c r="H266">
        <v>1</v>
      </c>
      <c r="I266">
        <v>1</v>
      </c>
      <c r="J266">
        <v>4</v>
      </c>
      <c r="K266">
        <v>4</v>
      </c>
      <c r="L266">
        <v>3</v>
      </c>
      <c r="M266">
        <v>1</v>
      </c>
      <c r="N266">
        <v>2</v>
      </c>
      <c r="O266">
        <v>1</v>
      </c>
      <c r="P266">
        <v>3</v>
      </c>
      <c r="Q266">
        <f t="shared" si="41"/>
        <v>28</v>
      </c>
      <c r="R266" s="20">
        <f ca="1">SUM(OFFSET(E266,,,,List!$D$2))</f>
        <v>14</v>
      </c>
    </row>
    <row r="267" spans="1:18" x14ac:dyDescent="0.3">
      <c r="A267" s="3" t="s">
        <v>17</v>
      </c>
      <c r="B267" s="3" t="s">
        <v>54</v>
      </c>
      <c r="C267" t="s">
        <v>87</v>
      </c>
      <c r="D267" t="s">
        <v>99</v>
      </c>
      <c r="E267">
        <v>2</v>
      </c>
      <c r="F267">
        <v>4</v>
      </c>
      <c r="G267">
        <v>3</v>
      </c>
      <c r="H267">
        <v>3</v>
      </c>
      <c r="I267">
        <v>2</v>
      </c>
      <c r="J267">
        <v>1</v>
      </c>
      <c r="K267">
        <v>2</v>
      </c>
      <c r="L267">
        <v>4</v>
      </c>
      <c r="M267">
        <v>2</v>
      </c>
      <c r="N267">
        <v>3</v>
      </c>
      <c r="O267">
        <v>2</v>
      </c>
      <c r="P267">
        <v>2</v>
      </c>
      <c r="Q267">
        <f t="shared" si="41"/>
        <v>30</v>
      </c>
      <c r="R267" s="20">
        <f ca="1">SUM(OFFSET(E267,,,,List!$D$2))</f>
        <v>15</v>
      </c>
    </row>
    <row r="268" spans="1:18" x14ac:dyDescent="0.3">
      <c r="A268" s="3" t="s">
        <v>17</v>
      </c>
      <c r="B268" s="3" t="s">
        <v>54</v>
      </c>
      <c r="C268" t="s">
        <v>87</v>
      </c>
      <c r="D268" t="s">
        <v>97</v>
      </c>
      <c r="E268">
        <v>4</v>
      </c>
      <c r="F268">
        <v>3</v>
      </c>
      <c r="G268">
        <v>4</v>
      </c>
      <c r="H268">
        <v>3</v>
      </c>
      <c r="I268">
        <v>3</v>
      </c>
      <c r="J268">
        <v>4</v>
      </c>
      <c r="K268">
        <v>3</v>
      </c>
      <c r="L268">
        <v>3</v>
      </c>
      <c r="M268">
        <v>1</v>
      </c>
      <c r="N268">
        <v>2</v>
      </c>
      <c r="O268">
        <v>4</v>
      </c>
      <c r="P268">
        <v>1</v>
      </c>
      <c r="Q268">
        <f t="shared" si="41"/>
        <v>35</v>
      </c>
      <c r="R268" s="20">
        <f ca="1">SUM(OFFSET(E268,,,,List!$D$2))</f>
        <v>21</v>
      </c>
    </row>
    <row r="269" spans="1:18" x14ac:dyDescent="0.3">
      <c r="A269" s="3" t="s">
        <v>17</v>
      </c>
      <c r="B269" s="3" t="s">
        <v>54</v>
      </c>
      <c r="C269" t="s">
        <v>87</v>
      </c>
      <c r="D269" t="s">
        <v>101</v>
      </c>
      <c r="E269">
        <v>3</v>
      </c>
      <c r="F269">
        <v>1</v>
      </c>
      <c r="G269">
        <v>2</v>
      </c>
      <c r="H269">
        <v>3</v>
      </c>
      <c r="I269">
        <v>3</v>
      </c>
      <c r="J269">
        <v>4</v>
      </c>
      <c r="K269">
        <v>3</v>
      </c>
      <c r="L269">
        <v>2</v>
      </c>
      <c r="M269">
        <v>4</v>
      </c>
      <c r="N269">
        <v>3</v>
      </c>
      <c r="O269">
        <v>2</v>
      </c>
      <c r="P269">
        <v>3</v>
      </c>
      <c r="Q269">
        <f t="shared" si="41"/>
        <v>33</v>
      </c>
      <c r="R269" s="20">
        <f ca="1">SUM(OFFSET(E269,,,,List!$D$2))</f>
        <v>16</v>
      </c>
    </row>
    <row r="270" spans="1:18" x14ac:dyDescent="0.3">
      <c r="A270" s="3" t="s">
        <v>17</v>
      </c>
      <c r="B270" s="3" t="s">
        <v>54</v>
      </c>
      <c r="C270" t="s">
        <v>87</v>
      </c>
      <c r="D270" t="s">
        <v>96</v>
      </c>
      <c r="E270">
        <v>1</v>
      </c>
      <c r="F270">
        <v>1</v>
      </c>
      <c r="G270">
        <v>3</v>
      </c>
      <c r="H270">
        <v>1</v>
      </c>
      <c r="I270">
        <v>2</v>
      </c>
      <c r="J270">
        <v>2</v>
      </c>
      <c r="K270">
        <v>4</v>
      </c>
      <c r="L270">
        <v>3</v>
      </c>
      <c r="M270">
        <v>4</v>
      </c>
      <c r="N270">
        <v>2</v>
      </c>
      <c r="O270">
        <v>4</v>
      </c>
      <c r="P270">
        <v>1</v>
      </c>
      <c r="Q270">
        <f t="shared" si="41"/>
        <v>28</v>
      </c>
      <c r="R270" s="20">
        <f ca="1">SUM(OFFSET(E270,,,,List!$D$2))</f>
        <v>10</v>
      </c>
    </row>
    <row r="271" spans="1:18" x14ac:dyDescent="0.3">
      <c r="A271" s="3" t="s">
        <v>17</v>
      </c>
      <c r="B271" s="3" t="s">
        <v>54</v>
      </c>
      <c r="C271" t="s">
        <v>87</v>
      </c>
      <c r="D271" t="s">
        <v>102</v>
      </c>
      <c r="E271">
        <v>3</v>
      </c>
      <c r="F271">
        <v>2</v>
      </c>
      <c r="G271">
        <v>4</v>
      </c>
      <c r="H271">
        <v>3</v>
      </c>
      <c r="I271">
        <v>4</v>
      </c>
      <c r="J271">
        <v>3</v>
      </c>
      <c r="K271">
        <v>1</v>
      </c>
      <c r="L271">
        <v>1</v>
      </c>
      <c r="M271">
        <v>4</v>
      </c>
      <c r="N271">
        <v>2</v>
      </c>
      <c r="O271">
        <v>2</v>
      </c>
      <c r="P271">
        <v>4</v>
      </c>
      <c r="Q271">
        <f t="shared" si="41"/>
        <v>33</v>
      </c>
      <c r="R271" s="20">
        <f ca="1">SUM(OFFSET(E271,,,,List!$D$2))</f>
        <v>19</v>
      </c>
    </row>
    <row r="272" spans="1:18" x14ac:dyDescent="0.3">
      <c r="A272" s="3" t="s">
        <v>17</v>
      </c>
      <c r="B272" s="3" t="s">
        <v>54</v>
      </c>
      <c r="C272" t="s">
        <v>87</v>
      </c>
      <c r="D272" t="s">
        <v>66</v>
      </c>
      <c r="E272">
        <v>2</v>
      </c>
      <c r="F272">
        <v>4</v>
      </c>
      <c r="G272">
        <v>3</v>
      </c>
      <c r="H272">
        <v>4</v>
      </c>
      <c r="I272">
        <v>1</v>
      </c>
      <c r="J272">
        <v>2</v>
      </c>
      <c r="K272">
        <v>1</v>
      </c>
      <c r="L272">
        <v>3</v>
      </c>
      <c r="M272">
        <v>1</v>
      </c>
      <c r="N272">
        <v>3</v>
      </c>
      <c r="O272">
        <v>1</v>
      </c>
      <c r="P272">
        <v>3</v>
      </c>
      <c r="Q272">
        <f t="shared" si="41"/>
        <v>28</v>
      </c>
      <c r="R272" s="20">
        <f ca="1">SUM(OFFSET(E272,,,,List!$D$2))</f>
        <v>16</v>
      </c>
    </row>
    <row r="273" spans="1:18" x14ac:dyDescent="0.3">
      <c r="A273" s="3" t="s">
        <v>17</v>
      </c>
      <c r="B273" s="3" t="s">
        <v>54</v>
      </c>
      <c r="C273" t="s">
        <v>87</v>
      </c>
      <c r="D273" t="s">
        <v>100</v>
      </c>
      <c r="E273">
        <v>3</v>
      </c>
      <c r="F273">
        <v>2</v>
      </c>
      <c r="G273">
        <v>4</v>
      </c>
      <c r="H273">
        <v>1</v>
      </c>
      <c r="I273">
        <v>3</v>
      </c>
      <c r="J273">
        <v>3</v>
      </c>
      <c r="K273">
        <v>3</v>
      </c>
      <c r="L273">
        <v>1</v>
      </c>
      <c r="M273">
        <v>1</v>
      </c>
      <c r="N273">
        <v>2</v>
      </c>
      <c r="O273">
        <v>4</v>
      </c>
      <c r="P273">
        <v>1</v>
      </c>
      <c r="Q273">
        <f t="shared" si="41"/>
        <v>28</v>
      </c>
      <c r="R273" s="20">
        <f ca="1">SUM(OFFSET(E273,,,,List!$D$2))</f>
        <v>16</v>
      </c>
    </row>
    <row r="274" spans="1:18" x14ac:dyDescent="0.3">
      <c r="A274" s="3" t="s">
        <v>17</v>
      </c>
      <c r="B274" s="3" t="s">
        <v>54</v>
      </c>
      <c r="C274" t="s">
        <v>87</v>
      </c>
      <c r="D274" t="s">
        <v>15</v>
      </c>
      <c r="E274">
        <f t="shared" ref="E274:P274" si="42">SUM(E264:E273)</f>
        <v>27</v>
      </c>
      <c r="F274">
        <f t="shared" si="42"/>
        <v>24</v>
      </c>
      <c r="G274">
        <f t="shared" si="42"/>
        <v>27</v>
      </c>
      <c r="H274">
        <f t="shared" si="42"/>
        <v>24</v>
      </c>
      <c r="I274">
        <f t="shared" si="42"/>
        <v>23</v>
      </c>
      <c r="J274">
        <f t="shared" si="42"/>
        <v>27</v>
      </c>
      <c r="K274">
        <f t="shared" si="42"/>
        <v>27</v>
      </c>
      <c r="L274">
        <f t="shared" si="42"/>
        <v>26</v>
      </c>
      <c r="M274">
        <f t="shared" si="42"/>
        <v>20</v>
      </c>
      <c r="N274">
        <f t="shared" si="42"/>
        <v>26</v>
      </c>
      <c r="O274">
        <f t="shared" si="42"/>
        <v>23</v>
      </c>
      <c r="P274">
        <f t="shared" si="42"/>
        <v>24</v>
      </c>
      <c r="Q274">
        <f>SUM(E274:P274)</f>
        <v>298</v>
      </c>
      <c r="R274" s="20">
        <f ca="1">SUM(OFFSET(E274,,,,List!$D$2))</f>
        <v>152</v>
      </c>
    </row>
    <row r="275" spans="1:18" x14ac:dyDescent="0.3">
      <c r="A275" s="3"/>
      <c r="B275" s="3"/>
      <c r="R275" s="20"/>
    </row>
    <row r="276" spans="1:18" x14ac:dyDescent="0.3">
      <c r="A276" s="3"/>
      <c r="B276" s="3"/>
      <c r="R276" s="20"/>
    </row>
    <row r="277" spans="1:18" x14ac:dyDescent="0.3">
      <c r="A277" s="15" t="s">
        <v>31</v>
      </c>
      <c r="B277" s="15" t="s">
        <v>44</v>
      </c>
      <c r="C277" s="15" t="s">
        <v>45</v>
      </c>
      <c r="D277" s="8" t="s">
        <v>111</v>
      </c>
      <c r="E277" s="7" t="s">
        <v>32</v>
      </c>
      <c r="F277" s="7" t="s">
        <v>33</v>
      </c>
      <c r="G277" s="7" t="s">
        <v>34</v>
      </c>
      <c r="H277" s="7" t="s">
        <v>35</v>
      </c>
      <c r="I277" s="7" t="s">
        <v>36</v>
      </c>
      <c r="J277" s="7" t="s">
        <v>37</v>
      </c>
      <c r="K277" s="7" t="s">
        <v>38</v>
      </c>
      <c r="L277" s="7" t="s">
        <v>39</v>
      </c>
      <c r="M277" s="7" t="s">
        <v>40</v>
      </c>
      <c r="N277" s="7" t="s">
        <v>41</v>
      </c>
      <c r="O277" s="7" t="s">
        <v>6</v>
      </c>
      <c r="P277" s="7" t="s">
        <v>42</v>
      </c>
      <c r="Q277" s="7" t="s">
        <v>15</v>
      </c>
      <c r="R277" s="7" t="s">
        <v>30</v>
      </c>
    </row>
    <row r="278" spans="1:18" x14ac:dyDescent="0.3">
      <c r="A278" t="s">
        <v>18</v>
      </c>
      <c r="B278" t="s">
        <v>25</v>
      </c>
      <c r="C278" t="s">
        <v>63</v>
      </c>
      <c r="D278" t="s">
        <v>88</v>
      </c>
      <c r="E278">
        <v>1</v>
      </c>
      <c r="F278">
        <v>2</v>
      </c>
      <c r="G278">
        <v>2</v>
      </c>
      <c r="H278">
        <v>4</v>
      </c>
      <c r="I278">
        <v>3</v>
      </c>
      <c r="J278">
        <v>1</v>
      </c>
      <c r="K278">
        <v>3</v>
      </c>
      <c r="L278">
        <v>4</v>
      </c>
      <c r="M278">
        <v>2</v>
      </c>
      <c r="N278">
        <v>3</v>
      </c>
      <c r="O278">
        <v>3</v>
      </c>
      <c r="P278">
        <v>4</v>
      </c>
      <c r="Q278">
        <f t="shared" ref="Q278:Q287" si="43">SUM(E278:P278)</f>
        <v>32</v>
      </c>
      <c r="R278" s="20">
        <f ca="1">SUM(OFFSET(E278,,,,List!$D$2))</f>
        <v>13</v>
      </c>
    </row>
    <row r="279" spans="1:18" x14ac:dyDescent="0.3">
      <c r="A279" t="s">
        <v>18</v>
      </c>
      <c r="B279" t="s">
        <v>25</v>
      </c>
      <c r="C279" t="s">
        <v>63</v>
      </c>
      <c r="D279" t="s">
        <v>71</v>
      </c>
      <c r="E279">
        <v>4</v>
      </c>
      <c r="F279">
        <v>1</v>
      </c>
      <c r="G279">
        <v>1</v>
      </c>
      <c r="H279">
        <v>1</v>
      </c>
      <c r="I279">
        <v>3</v>
      </c>
      <c r="J279">
        <v>3</v>
      </c>
      <c r="K279">
        <v>2</v>
      </c>
      <c r="L279">
        <v>1</v>
      </c>
      <c r="M279">
        <v>2</v>
      </c>
      <c r="N279">
        <v>4</v>
      </c>
      <c r="O279">
        <v>4</v>
      </c>
      <c r="P279">
        <v>4</v>
      </c>
      <c r="Q279">
        <f t="shared" si="43"/>
        <v>30</v>
      </c>
      <c r="R279" s="20">
        <f ca="1">SUM(OFFSET(E279,,,,List!$D$2))</f>
        <v>13</v>
      </c>
    </row>
    <row r="280" spans="1:18" x14ac:dyDescent="0.3">
      <c r="A280" t="s">
        <v>18</v>
      </c>
      <c r="B280" t="s">
        <v>25</v>
      </c>
      <c r="C280" t="s">
        <v>63</v>
      </c>
      <c r="D280" t="s">
        <v>72</v>
      </c>
      <c r="E280">
        <v>3</v>
      </c>
      <c r="F280">
        <v>4</v>
      </c>
      <c r="G280">
        <v>2</v>
      </c>
      <c r="H280">
        <v>3</v>
      </c>
      <c r="I280">
        <v>2</v>
      </c>
      <c r="J280">
        <v>4</v>
      </c>
      <c r="K280">
        <v>3</v>
      </c>
      <c r="L280">
        <v>2</v>
      </c>
      <c r="M280">
        <v>3</v>
      </c>
      <c r="N280">
        <v>2</v>
      </c>
      <c r="O280">
        <v>1</v>
      </c>
      <c r="P280">
        <v>4</v>
      </c>
      <c r="Q280">
        <f t="shared" si="43"/>
        <v>33</v>
      </c>
      <c r="R280" s="20">
        <f ca="1">SUM(OFFSET(E280,,,,List!$D$2))</f>
        <v>18</v>
      </c>
    </row>
    <row r="281" spans="1:18" x14ac:dyDescent="0.3">
      <c r="A281" t="s">
        <v>18</v>
      </c>
      <c r="B281" t="s">
        <v>25</v>
      </c>
      <c r="C281" t="s">
        <v>63</v>
      </c>
      <c r="D281" t="s">
        <v>94</v>
      </c>
      <c r="E281">
        <v>3</v>
      </c>
      <c r="F281">
        <v>4</v>
      </c>
      <c r="G281">
        <v>2</v>
      </c>
      <c r="H281">
        <v>1</v>
      </c>
      <c r="I281">
        <v>2</v>
      </c>
      <c r="J281">
        <v>3</v>
      </c>
      <c r="K281">
        <v>4</v>
      </c>
      <c r="L281">
        <v>2</v>
      </c>
      <c r="M281">
        <v>4</v>
      </c>
      <c r="N281">
        <v>2</v>
      </c>
      <c r="O281">
        <v>2</v>
      </c>
      <c r="P281">
        <v>4</v>
      </c>
      <c r="Q281">
        <f t="shared" si="43"/>
        <v>33</v>
      </c>
      <c r="R281" s="20">
        <f ca="1">SUM(OFFSET(E281,,,,List!$D$2))</f>
        <v>15</v>
      </c>
    </row>
    <row r="282" spans="1:18" x14ac:dyDescent="0.3">
      <c r="A282" t="s">
        <v>18</v>
      </c>
      <c r="B282" t="s">
        <v>25</v>
      </c>
      <c r="C282" t="s">
        <v>63</v>
      </c>
      <c r="D282" t="s">
        <v>91</v>
      </c>
      <c r="E282">
        <v>4</v>
      </c>
      <c r="F282">
        <v>1</v>
      </c>
      <c r="G282">
        <v>3</v>
      </c>
      <c r="H282">
        <v>3</v>
      </c>
      <c r="I282">
        <v>2</v>
      </c>
      <c r="J282">
        <v>1</v>
      </c>
      <c r="K282">
        <v>2</v>
      </c>
      <c r="L282">
        <v>3</v>
      </c>
      <c r="M282">
        <v>4</v>
      </c>
      <c r="N282">
        <v>3</v>
      </c>
      <c r="O282">
        <v>1</v>
      </c>
      <c r="P282">
        <v>3</v>
      </c>
      <c r="Q282">
        <f t="shared" si="43"/>
        <v>30</v>
      </c>
      <c r="R282" s="20">
        <f ca="1">SUM(OFFSET(E282,,,,List!$D$2))</f>
        <v>14</v>
      </c>
    </row>
    <row r="283" spans="1:18" x14ac:dyDescent="0.3">
      <c r="A283" t="s">
        <v>18</v>
      </c>
      <c r="B283" t="s">
        <v>25</v>
      </c>
      <c r="C283" t="s">
        <v>63</v>
      </c>
      <c r="D283" t="s">
        <v>92</v>
      </c>
      <c r="E283">
        <v>3</v>
      </c>
      <c r="F283">
        <v>3</v>
      </c>
      <c r="G283">
        <v>3</v>
      </c>
      <c r="H283">
        <v>2</v>
      </c>
      <c r="I283">
        <v>1</v>
      </c>
      <c r="J283">
        <v>4</v>
      </c>
      <c r="K283">
        <v>3</v>
      </c>
      <c r="L283">
        <v>2</v>
      </c>
      <c r="M283">
        <v>2</v>
      </c>
      <c r="N283">
        <v>2</v>
      </c>
      <c r="O283">
        <v>2</v>
      </c>
      <c r="P283">
        <v>4</v>
      </c>
      <c r="Q283">
        <f t="shared" si="43"/>
        <v>31</v>
      </c>
      <c r="R283" s="20">
        <f ca="1">SUM(OFFSET(E283,,,,List!$D$2))</f>
        <v>16</v>
      </c>
    </row>
    <row r="284" spans="1:18" x14ac:dyDescent="0.3">
      <c r="A284" t="s">
        <v>18</v>
      </c>
      <c r="B284" t="s">
        <v>25</v>
      </c>
      <c r="C284" t="s">
        <v>63</v>
      </c>
      <c r="D284" t="s">
        <v>95</v>
      </c>
      <c r="E284">
        <v>3</v>
      </c>
      <c r="F284">
        <v>4</v>
      </c>
      <c r="G284">
        <v>3</v>
      </c>
      <c r="H284">
        <v>2</v>
      </c>
      <c r="I284">
        <v>1</v>
      </c>
      <c r="J284">
        <v>2</v>
      </c>
      <c r="K284">
        <v>1</v>
      </c>
      <c r="L284">
        <v>3</v>
      </c>
      <c r="M284">
        <v>4</v>
      </c>
      <c r="N284">
        <v>4</v>
      </c>
      <c r="O284">
        <v>2</v>
      </c>
      <c r="P284">
        <v>1</v>
      </c>
      <c r="Q284">
        <f t="shared" si="43"/>
        <v>30</v>
      </c>
      <c r="R284" s="20">
        <f ca="1">SUM(OFFSET(E284,,,,List!$D$2))</f>
        <v>15</v>
      </c>
    </row>
    <row r="285" spans="1:18" x14ac:dyDescent="0.3">
      <c r="A285" t="s">
        <v>18</v>
      </c>
      <c r="B285" t="s">
        <v>25</v>
      </c>
      <c r="C285" t="s">
        <v>63</v>
      </c>
      <c r="D285" t="s">
        <v>89</v>
      </c>
      <c r="E285">
        <v>3</v>
      </c>
      <c r="F285">
        <v>4</v>
      </c>
      <c r="G285">
        <v>4</v>
      </c>
      <c r="H285">
        <v>1</v>
      </c>
      <c r="I285">
        <v>1</v>
      </c>
      <c r="J285">
        <v>3</v>
      </c>
      <c r="K285">
        <v>2</v>
      </c>
      <c r="L285">
        <v>2</v>
      </c>
      <c r="M285">
        <v>4</v>
      </c>
      <c r="N285">
        <v>1</v>
      </c>
      <c r="O285">
        <v>1</v>
      </c>
      <c r="P285">
        <v>2</v>
      </c>
      <c r="Q285">
        <f t="shared" si="43"/>
        <v>28</v>
      </c>
      <c r="R285" s="20">
        <f ca="1">SUM(OFFSET(E285,,,,List!$D$2))</f>
        <v>16</v>
      </c>
    </row>
    <row r="286" spans="1:18" x14ac:dyDescent="0.3">
      <c r="A286" t="s">
        <v>18</v>
      </c>
      <c r="B286" t="s">
        <v>25</v>
      </c>
      <c r="C286" t="s">
        <v>63</v>
      </c>
      <c r="D286" t="s">
        <v>93</v>
      </c>
      <c r="E286">
        <v>2</v>
      </c>
      <c r="F286">
        <v>2</v>
      </c>
      <c r="G286">
        <v>3</v>
      </c>
      <c r="H286">
        <v>4</v>
      </c>
      <c r="I286">
        <v>2</v>
      </c>
      <c r="J286">
        <v>2</v>
      </c>
      <c r="K286">
        <v>1</v>
      </c>
      <c r="L286">
        <v>3</v>
      </c>
      <c r="M286">
        <v>1</v>
      </c>
      <c r="N286">
        <v>1</v>
      </c>
      <c r="O286">
        <v>1</v>
      </c>
      <c r="P286">
        <v>1</v>
      </c>
      <c r="Q286">
        <f t="shared" si="43"/>
        <v>23</v>
      </c>
      <c r="R286" s="20">
        <f ca="1">SUM(OFFSET(E286,,,,List!$D$2))</f>
        <v>15</v>
      </c>
    </row>
    <row r="287" spans="1:18" x14ac:dyDescent="0.3">
      <c r="A287" t="s">
        <v>18</v>
      </c>
      <c r="B287" t="s">
        <v>25</v>
      </c>
      <c r="C287" t="s">
        <v>63</v>
      </c>
      <c r="D287" t="s">
        <v>90</v>
      </c>
      <c r="E287">
        <v>3</v>
      </c>
      <c r="F287">
        <v>2</v>
      </c>
      <c r="G287">
        <v>4</v>
      </c>
      <c r="H287">
        <v>1</v>
      </c>
      <c r="I287">
        <v>1</v>
      </c>
      <c r="J287">
        <v>3</v>
      </c>
      <c r="K287">
        <v>2</v>
      </c>
      <c r="L287">
        <v>4</v>
      </c>
      <c r="M287">
        <v>2</v>
      </c>
      <c r="N287">
        <v>2</v>
      </c>
      <c r="O287">
        <v>4</v>
      </c>
      <c r="P287">
        <v>1</v>
      </c>
      <c r="Q287">
        <f t="shared" si="43"/>
        <v>29</v>
      </c>
      <c r="R287" s="20">
        <f ca="1">SUM(OFFSET(E287,,,,List!$D$2))</f>
        <v>14</v>
      </c>
    </row>
    <row r="288" spans="1:18" x14ac:dyDescent="0.3">
      <c r="A288" t="s">
        <v>18</v>
      </c>
      <c r="B288" t="s">
        <v>25</v>
      </c>
      <c r="C288" t="s">
        <v>63</v>
      </c>
      <c r="D288" t="s">
        <v>15</v>
      </c>
      <c r="E288">
        <v>1</v>
      </c>
      <c r="F288">
        <v>3</v>
      </c>
      <c r="G288">
        <v>4</v>
      </c>
      <c r="H288">
        <v>3</v>
      </c>
      <c r="I288">
        <v>2</v>
      </c>
      <c r="J288">
        <v>2</v>
      </c>
      <c r="K288">
        <v>3</v>
      </c>
      <c r="L288">
        <v>4</v>
      </c>
      <c r="M288">
        <v>3</v>
      </c>
      <c r="N288">
        <v>2</v>
      </c>
      <c r="O288">
        <v>4</v>
      </c>
      <c r="P288">
        <v>2</v>
      </c>
      <c r="Q288">
        <f t="shared" ref="Q288" si="44">SUM(E288:P288)</f>
        <v>33</v>
      </c>
      <c r="R288" s="20">
        <f ca="1">SUM(OFFSET(E288,,,,List!$D$2))</f>
        <v>15</v>
      </c>
    </row>
    <row r="289" spans="1:18" x14ac:dyDescent="0.3">
      <c r="R289" s="20"/>
    </row>
    <row r="290" spans="1:18" x14ac:dyDescent="0.3">
      <c r="A290" t="s">
        <v>17</v>
      </c>
      <c r="B290" t="s">
        <v>25</v>
      </c>
      <c r="C290" t="s">
        <v>63</v>
      </c>
      <c r="D290" t="s">
        <v>88</v>
      </c>
      <c r="E290">
        <v>2</v>
      </c>
      <c r="F290">
        <v>1</v>
      </c>
      <c r="G290">
        <v>1</v>
      </c>
      <c r="H290">
        <v>4</v>
      </c>
      <c r="I290">
        <v>4</v>
      </c>
      <c r="J290">
        <v>1</v>
      </c>
      <c r="K290">
        <v>4</v>
      </c>
      <c r="L290">
        <v>4</v>
      </c>
      <c r="M290">
        <v>1</v>
      </c>
      <c r="N290">
        <v>2</v>
      </c>
      <c r="O290">
        <v>4</v>
      </c>
      <c r="P290">
        <v>4</v>
      </c>
      <c r="Q290">
        <f t="shared" ref="Q290:Q299" si="45">SUM(E290:P290)</f>
        <v>32</v>
      </c>
      <c r="R290" s="20">
        <f ca="1">SUM(OFFSET(E290,,,,List!$D$2))</f>
        <v>13</v>
      </c>
    </row>
    <row r="291" spans="1:18" x14ac:dyDescent="0.3">
      <c r="A291" t="s">
        <v>17</v>
      </c>
      <c r="B291" t="s">
        <v>25</v>
      </c>
      <c r="C291" t="s">
        <v>63</v>
      </c>
      <c r="D291" t="s">
        <v>71</v>
      </c>
      <c r="E291">
        <v>4</v>
      </c>
      <c r="F291">
        <v>4</v>
      </c>
      <c r="G291">
        <v>1</v>
      </c>
      <c r="H291">
        <v>1</v>
      </c>
      <c r="I291">
        <v>3</v>
      </c>
      <c r="J291">
        <v>3</v>
      </c>
      <c r="K291">
        <v>2</v>
      </c>
      <c r="L291">
        <v>4</v>
      </c>
      <c r="M291">
        <v>3</v>
      </c>
      <c r="N291">
        <v>3</v>
      </c>
      <c r="O291">
        <v>4</v>
      </c>
      <c r="P291">
        <v>1</v>
      </c>
      <c r="Q291">
        <f t="shared" si="45"/>
        <v>33</v>
      </c>
      <c r="R291" s="20">
        <f ca="1">SUM(OFFSET(E291,,,,List!$D$2))</f>
        <v>16</v>
      </c>
    </row>
    <row r="292" spans="1:18" x14ac:dyDescent="0.3">
      <c r="A292" t="s">
        <v>17</v>
      </c>
      <c r="B292" t="s">
        <v>25</v>
      </c>
      <c r="C292" t="s">
        <v>63</v>
      </c>
      <c r="D292" t="s">
        <v>72</v>
      </c>
      <c r="E292">
        <v>2</v>
      </c>
      <c r="F292">
        <v>3</v>
      </c>
      <c r="G292">
        <v>3</v>
      </c>
      <c r="H292">
        <v>2</v>
      </c>
      <c r="I292">
        <v>1</v>
      </c>
      <c r="J292">
        <v>4</v>
      </c>
      <c r="K292">
        <v>2</v>
      </c>
      <c r="L292">
        <v>3</v>
      </c>
      <c r="M292">
        <v>4</v>
      </c>
      <c r="N292">
        <v>1</v>
      </c>
      <c r="O292">
        <v>3</v>
      </c>
      <c r="P292">
        <v>3</v>
      </c>
      <c r="Q292">
        <f t="shared" si="45"/>
        <v>31</v>
      </c>
      <c r="R292" s="20">
        <f ca="1">SUM(OFFSET(E292,,,,List!$D$2))</f>
        <v>15</v>
      </c>
    </row>
    <row r="293" spans="1:18" x14ac:dyDescent="0.3">
      <c r="A293" t="s">
        <v>17</v>
      </c>
      <c r="B293" t="s">
        <v>25</v>
      </c>
      <c r="C293" t="s">
        <v>63</v>
      </c>
      <c r="D293" t="s">
        <v>94</v>
      </c>
      <c r="E293">
        <v>3</v>
      </c>
      <c r="F293">
        <v>4</v>
      </c>
      <c r="G293">
        <v>4</v>
      </c>
      <c r="H293">
        <v>3</v>
      </c>
      <c r="I293">
        <v>2</v>
      </c>
      <c r="J293">
        <v>1</v>
      </c>
      <c r="K293">
        <v>2</v>
      </c>
      <c r="L293">
        <v>4</v>
      </c>
      <c r="M293">
        <v>1</v>
      </c>
      <c r="N293">
        <v>3</v>
      </c>
      <c r="O293">
        <v>1</v>
      </c>
      <c r="P293">
        <v>3</v>
      </c>
      <c r="Q293">
        <f t="shared" si="45"/>
        <v>31</v>
      </c>
      <c r="R293" s="20">
        <f ca="1">SUM(OFFSET(E293,,,,List!$D$2))</f>
        <v>17</v>
      </c>
    </row>
    <row r="294" spans="1:18" x14ac:dyDescent="0.3">
      <c r="A294" t="s">
        <v>17</v>
      </c>
      <c r="B294" t="s">
        <v>25</v>
      </c>
      <c r="C294" t="s">
        <v>63</v>
      </c>
      <c r="D294" t="s">
        <v>91</v>
      </c>
      <c r="E294">
        <v>4</v>
      </c>
      <c r="F294">
        <v>1</v>
      </c>
      <c r="G294">
        <v>3</v>
      </c>
      <c r="H294">
        <v>1</v>
      </c>
      <c r="I294">
        <v>3</v>
      </c>
      <c r="J294">
        <v>3</v>
      </c>
      <c r="K294">
        <v>1</v>
      </c>
      <c r="L294">
        <v>2</v>
      </c>
      <c r="M294">
        <v>4</v>
      </c>
      <c r="N294">
        <v>1</v>
      </c>
      <c r="O294">
        <v>3</v>
      </c>
      <c r="P294">
        <v>3</v>
      </c>
      <c r="Q294">
        <f t="shared" si="45"/>
        <v>29</v>
      </c>
      <c r="R294" s="20">
        <f ca="1">SUM(OFFSET(E294,,,,List!$D$2))</f>
        <v>15</v>
      </c>
    </row>
    <row r="295" spans="1:18" x14ac:dyDescent="0.3">
      <c r="A295" t="s">
        <v>17</v>
      </c>
      <c r="B295" t="s">
        <v>25</v>
      </c>
      <c r="C295" t="s">
        <v>63</v>
      </c>
      <c r="D295" t="s">
        <v>92</v>
      </c>
      <c r="E295">
        <v>3</v>
      </c>
      <c r="F295">
        <v>4</v>
      </c>
      <c r="G295">
        <v>2</v>
      </c>
      <c r="H295">
        <v>4</v>
      </c>
      <c r="I295">
        <v>2</v>
      </c>
      <c r="J295">
        <v>2</v>
      </c>
      <c r="K295">
        <v>3</v>
      </c>
      <c r="L295">
        <v>3</v>
      </c>
      <c r="M295">
        <v>1</v>
      </c>
      <c r="N295">
        <v>1</v>
      </c>
      <c r="O295">
        <v>4</v>
      </c>
      <c r="P295">
        <v>2</v>
      </c>
      <c r="Q295">
        <f t="shared" si="45"/>
        <v>31</v>
      </c>
      <c r="R295" s="20">
        <f ca="1">SUM(OFFSET(E295,,,,List!$D$2))</f>
        <v>17</v>
      </c>
    </row>
    <row r="296" spans="1:18" x14ac:dyDescent="0.3">
      <c r="A296" t="s">
        <v>17</v>
      </c>
      <c r="B296" t="s">
        <v>25</v>
      </c>
      <c r="C296" t="s">
        <v>63</v>
      </c>
      <c r="D296" t="s">
        <v>95</v>
      </c>
      <c r="E296">
        <v>4</v>
      </c>
      <c r="F296">
        <v>1</v>
      </c>
      <c r="G296">
        <v>4</v>
      </c>
      <c r="H296">
        <v>2</v>
      </c>
      <c r="I296">
        <v>1</v>
      </c>
      <c r="J296">
        <v>4</v>
      </c>
      <c r="K296">
        <v>3</v>
      </c>
      <c r="L296">
        <v>4</v>
      </c>
      <c r="M296">
        <v>4</v>
      </c>
      <c r="N296">
        <v>4</v>
      </c>
      <c r="O296">
        <v>1</v>
      </c>
      <c r="P296">
        <v>3</v>
      </c>
      <c r="Q296">
        <f t="shared" si="45"/>
        <v>35</v>
      </c>
      <c r="R296" s="20">
        <f ca="1">SUM(OFFSET(E296,,,,List!$D$2))</f>
        <v>16</v>
      </c>
    </row>
    <row r="297" spans="1:18" x14ac:dyDescent="0.3">
      <c r="A297" t="s">
        <v>17</v>
      </c>
      <c r="B297" t="s">
        <v>25</v>
      </c>
      <c r="C297" t="s">
        <v>63</v>
      </c>
      <c r="D297" t="s">
        <v>89</v>
      </c>
      <c r="E297">
        <v>3</v>
      </c>
      <c r="F297">
        <v>4</v>
      </c>
      <c r="G297">
        <v>3</v>
      </c>
      <c r="H297">
        <v>3</v>
      </c>
      <c r="I297">
        <v>2</v>
      </c>
      <c r="J297">
        <v>3</v>
      </c>
      <c r="K297">
        <v>3</v>
      </c>
      <c r="L297">
        <v>2</v>
      </c>
      <c r="M297">
        <v>1</v>
      </c>
      <c r="N297">
        <v>2</v>
      </c>
      <c r="O297">
        <v>1</v>
      </c>
      <c r="P297">
        <v>1</v>
      </c>
      <c r="Q297">
        <f t="shared" si="45"/>
        <v>28</v>
      </c>
      <c r="R297" s="20">
        <f ca="1">SUM(OFFSET(E297,,,,List!$D$2))</f>
        <v>18</v>
      </c>
    </row>
    <row r="298" spans="1:18" x14ac:dyDescent="0.3">
      <c r="A298" t="s">
        <v>17</v>
      </c>
      <c r="B298" t="s">
        <v>25</v>
      </c>
      <c r="C298" t="s">
        <v>63</v>
      </c>
      <c r="D298" t="s">
        <v>93</v>
      </c>
      <c r="E298">
        <v>1</v>
      </c>
      <c r="F298">
        <v>4</v>
      </c>
      <c r="G298">
        <v>4</v>
      </c>
      <c r="H298">
        <v>4</v>
      </c>
      <c r="I298">
        <v>3</v>
      </c>
      <c r="J298">
        <v>2</v>
      </c>
      <c r="K298">
        <v>4</v>
      </c>
      <c r="L298">
        <v>4</v>
      </c>
      <c r="M298">
        <v>2</v>
      </c>
      <c r="N298">
        <v>3</v>
      </c>
      <c r="O298">
        <v>1</v>
      </c>
      <c r="P298">
        <v>3</v>
      </c>
      <c r="Q298">
        <f t="shared" si="45"/>
        <v>35</v>
      </c>
      <c r="R298" s="20">
        <f ca="1">SUM(OFFSET(E298,,,,List!$D$2))</f>
        <v>18</v>
      </c>
    </row>
    <row r="299" spans="1:18" x14ac:dyDescent="0.3">
      <c r="A299" t="s">
        <v>17</v>
      </c>
      <c r="B299" t="s">
        <v>25</v>
      </c>
      <c r="C299" t="s">
        <v>63</v>
      </c>
      <c r="D299" t="s">
        <v>90</v>
      </c>
      <c r="E299">
        <v>1</v>
      </c>
      <c r="F299">
        <v>4</v>
      </c>
      <c r="G299">
        <v>1</v>
      </c>
      <c r="H299">
        <v>3</v>
      </c>
      <c r="I299">
        <v>2</v>
      </c>
      <c r="J299">
        <v>1</v>
      </c>
      <c r="K299">
        <v>3</v>
      </c>
      <c r="L299">
        <v>1</v>
      </c>
      <c r="M299">
        <v>3</v>
      </c>
      <c r="N299">
        <v>3</v>
      </c>
      <c r="O299">
        <v>3</v>
      </c>
      <c r="P299">
        <v>1</v>
      </c>
      <c r="Q299">
        <f t="shared" si="45"/>
        <v>26</v>
      </c>
      <c r="R299" s="20">
        <f ca="1">SUM(OFFSET(E299,,,,List!$D$2))</f>
        <v>12</v>
      </c>
    </row>
    <row r="300" spans="1:18" x14ac:dyDescent="0.3">
      <c r="R300" s="20"/>
    </row>
    <row r="301" spans="1:18" x14ac:dyDescent="0.3">
      <c r="A301" t="s">
        <v>18</v>
      </c>
      <c r="B301" t="s">
        <v>25</v>
      </c>
      <c r="C301" t="s">
        <v>65</v>
      </c>
      <c r="D301" t="s">
        <v>68</v>
      </c>
      <c r="E301">
        <v>4</v>
      </c>
      <c r="F301">
        <v>3</v>
      </c>
      <c r="G301">
        <v>3</v>
      </c>
      <c r="H301">
        <v>4</v>
      </c>
      <c r="I301">
        <v>1</v>
      </c>
      <c r="J301">
        <v>2</v>
      </c>
      <c r="K301">
        <v>2</v>
      </c>
      <c r="L301">
        <v>4</v>
      </c>
      <c r="M301">
        <v>4</v>
      </c>
      <c r="N301">
        <v>2</v>
      </c>
      <c r="O301">
        <v>1</v>
      </c>
      <c r="P301">
        <v>1</v>
      </c>
      <c r="Q301">
        <f t="shared" ref="Q301:Q310" si="46">SUM(E301:P301)</f>
        <v>31</v>
      </c>
      <c r="R301" s="20">
        <f ca="1">SUM(OFFSET(E301,,,,List!$D$2))</f>
        <v>17</v>
      </c>
    </row>
    <row r="302" spans="1:18" x14ac:dyDescent="0.3">
      <c r="A302" t="s">
        <v>18</v>
      </c>
      <c r="B302" t="s">
        <v>25</v>
      </c>
      <c r="C302" t="s">
        <v>65</v>
      </c>
      <c r="D302" t="s">
        <v>107</v>
      </c>
      <c r="E302">
        <v>3</v>
      </c>
      <c r="F302">
        <v>3</v>
      </c>
      <c r="G302">
        <v>2</v>
      </c>
      <c r="H302">
        <v>4</v>
      </c>
      <c r="I302">
        <v>1</v>
      </c>
      <c r="J302">
        <v>3</v>
      </c>
      <c r="K302">
        <v>1</v>
      </c>
      <c r="L302">
        <v>1</v>
      </c>
      <c r="M302">
        <v>3</v>
      </c>
      <c r="N302">
        <v>1</v>
      </c>
      <c r="O302">
        <v>2</v>
      </c>
      <c r="P302">
        <v>3</v>
      </c>
      <c r="Q302">
        <f t="shared" si="46"/>
        <v>27</v>
      </c>
      <c r="R302" s="20">
        <f ca="1">SUM(OFFSET(E302,,,,List!$D$2))</f>
        <v>16</v>
      </c>
    </row>
    <row r="303" spans="1:18" x14ac:dyDescent="0.3">
      <c r="A303" t="s">
        <v>18</v>
      </c>
      <c r="B303" t="s">
        <v>25</v>
      </c>
      <c r="C303" t="s">
        <v>65</v>
      </c>
      <c r="D303" t="s">
        <v>109</v>
      </c>
      <c r="E303">
        <v>3</v>
      </c>
      <c r="F303">
        <v>2</v>
      </c>
      <c r="G303">
        <v>3</v>
      </c>
      <c r="H303">
        <v>3</v>
      </c>
      <c r="I303">
        <v>1</v>
      </c>
      <c r="J303">
        <v>3</v>
      </c>
      <c r="K303">
        <v>4</v>
      </c>
      <c r="L303">
        <v>4</v>
      </c>
      <c r="M303">
        <v>4</v>
      </c>
      <c r="N303">
        <v>1</v>
      </c>
      <c r="O303">
        <v>1</v>
      </c>
      <c r="P303">
        <v>2</v>
      </c>
      <c r="Q303">
        <f t="shared" si="46"/>
        <v>31</v>
      </c>
      <c r="R303" s="20">
        <f ca="1">SUM(OFFSET(E303,,,,List!$D$2))</f>
        <v>15</v>
      </c>
    </row>
    <row r="304" spans="1:18" x14ac:dyDescent="0.3">
      <c r="A304" t="s">
        <v>18</v>
      </c>
      <c r="B304" t="s">
        <v>25</v>
      </c>
      <c r="C304" t="s">
        <v>65</v>
      </c>
      <c r="D304" t="s">
        <v>69</v>
      </c>
      <c r="E304">
        <v>3</v>
      </c>
      <c r="F304">
        <v>3</v>
      </c>
      <c r="G304">
        <v>3</v>
      </c>
      <c r="H304">
        <v>4</v>
      </c>
      <c r="I304">
        <v>2</v>
      </c>
      <c r="J304">
        <v>2</v>
      </c>
      <c r="K304">
        <v>3</v>
      </c>
      <c r="L304">
        <v>4</v>
      </c>
      <c r="M304">
        <v>3</v>
      </c>
      <c r="N304">
        <v>1</v>
      </c>
      <c r="O304">
        <v>2</v>
      </c>
      <c r="P304">
        <v>3</v>
      </c>
      <c r="Q304">
        <f t="shared" si="46"/>
        <v>33</v>
      </c>
      <c r="R304" s="20">
        <f ca="1">SUM(OFFSET(E304,,,,List!$D$2))</f>
        <v>17</v>
      </c>
    </row>
    <row r="305" spans="1:18" x14ac:dyDescent="0.3">
      <c r="A305" t="s">
        <v>18</v>
      </c>
      <c r="B305" t="s">
        <v>25</v>
      </c>
      <c r="C305" t="s">
        <v>65</v>
      </c>
      <c r="D305" t="s">
        <v>105</v>
      </c>
      <c r="E305">
        <v>2</v>
      </c>
      <c r="F305">
        <v>1</v>
      </c>
      <c r="G305">
        <v>4</v>
      </c>
      <c r="H305">
        <v>2</v>
      </c>
      <c r="I305">
        <v>3</v>
      </c>
      <c r="J305">
        <v>2</v>
      </c>
      <c r="K305">
        <v>2</v>
      </c>
      <c r="L305">
        <v>3</v>
      </c>
      <c r="M305">
        <v>3</v>
      </c>
      <c r="N305">
        <v>1</v>
      </c>
      <c r="O305">
        <v>2</v>
      </c>
      <c r="P305">
        <v>4</v>
      </c>
      <c r="Q305">
        <f t="shared" si="46"/>
        <v>29</v>
      </c>
      <c r="R305" s="20">
        <f ca="1">SUM(OFFSET(E305,,,,List!$D$2))</f>
        <v>14</v>
      </c>
    </row>
    <row r="306" spans="1:18" x14ac:dyDescent="0.3">
      <c r="A306" t="s">
        <v>18</v>
      </c>
      <c r="B306" t="s">
        <v>25</v>
      </c>
      <c r="C306" t="s">
        <v>65</v>
      </c>
      <c r="D306" t="s">
        <v>70</v>
      </c>
      <c r="E306">
        <v>2</v>
      </c>
      <c r="F306">
        <v>1</v>
      </c>
      <c r="G306">
        <v>3</v>
      </c>
      <c r="H306">
        <v>4</v>
      </c>
      <c r="I306">
        <v>3</v>
      </c>
      <c r="J306">
        <v>3</v>
      </c>
      <c r="K306">
        <v>4</v>
      </c>
      <c r="L306">
        <v>2</v>
      </c>
      <c r="M306">
        <v>2</v>
      </c>
      <c r="N306">
        <v>4</v>
      </c>
      <c r="O306">
        <v>3</v>
      </c>
      <c r="P306">
        <v>4</v>
      </c>
      <c r="Q306">
        <f t="shared" si="46"/>
        <v>35</v>
      </c>
      <c r="R306" s="20">
        <f ca="1">SUM(OFFSET(E306,,,,List!$D$2))</f>
        <v>16</v>
      </c>
    </row>
    <row r="307" spans="1:18" x14ac:dyDescent="0.3">
      <c r="A307" t="s">
        <v>18</v>
      </c>
      <c r="B307" t="s">
        <v>25</v>
      </c>
      <c r="C307" t="s">
        <v>65</v>
      </c>
      <c r="D307" t="s">
        <v>110</v>
      </c>
      <c r="E307">
        <v>2</v>
      </c>
      <c r="F307">
        <v>3</v>
      </c>
      <c r="G307">
        <v>4</v>
      </c>
      <c r="H307">
        <v>2</v>
      </c>
      <c r="I307">
        <v>2</v>
      </c>
      <c r="J307">
        <v>1</v>
      </c>
      <c r="K307">
        <v>4</v>
      </c>
      <c r="L307">
        <v>1</v>
      </c>
      <c r="M307">
        <v>3</v>
      </c>
      <c r="N307">
        <v>4</v>
      </c>
      <c r="O307">
        <v>2</v>
      </c>
      <c r="P307">
        <v>3</v>
      </c>
      <c r="Q307">
        <f t="shared" si="46"/>
        <v>31</v>
      </c>
      <c r="R307" s="20">
        <f ca="1">SUM(OFFSET(E307,,,,List!$D$2))</f>
        <v>14</v>
      </c>
    </row>
    <row r="308" spans="1:18" x14ac:dyDescent="0.3">
      <c r="A308" t="s">
        <v>18</v>
      </c>
      <c r="B308" t="s">
        <v>25</v>
      </c>
      <c r="C308" t="s">
        <v>65</v>
      </c>
      <c r="D308" t="s">
        <v>104</v>
      </c>
      <c r="E308">
        <v>3</v>
      </c>
      <c r="F308">
        <v>3</v>
      </c>
      <c r="G308">
        <v>2</v>
      </c>
      <c r="H308">
        <v>1</v>
      </c>
      <c r="I308">
        <v>2</v>
      </c>
      <c r="J308">
        <v>3</v>
      </c>
      <c r="K308">
        <v>1</v>
      </c>
      <c r="L308">
        <v>3</v>
      </c>
      <c r="M308">
        <v>3</v>
      </c>
      <c r="N308">
        <v>1</v>
      </c>
      <c r="O308">
        <v>1</v>
      </c>
      <c r="P308">
        <v>4</v>
      </c>
      <c r="Q308">
        <f t="shared" si="46"/>
        <v>27</v>
      </c>
      <c r="R308" s="20">
        <f ca="1">SUM(OFFSET(E308,,,,List!$D$2))</f>
        <v>14</v>
      </c>
    </row>
    <row r="309" spans="1:18" x14ac:dyDescent="0.3">
      <c r="A309" t="s">
        <v>18</v>
      </c>
      <c r="B309" t="s">
        <v>25</v>
      </c>
      <c r="C309" t="s">
        <v>65</v>
      </c>
      <c r="D309" t="s">
        <v>106</v>
      </c>
      <c r="E309">
        <v>4</v>
      </c>
      <c r="F309">
        <v>2</v>
      </c>
      <c r="G309">
        <v>1</v>
      </c>
      <c r="H309">
        <v>1</v>
      </c>
      <c r="I309">
        <v>2</v>
      </c>
      <c r="J309">
        <v>3</v>
      </c>
      <c r="K309">
        <v>4</v>
      </c>
      <c r="L309">
        <v>1</v>
      </c>
      <c r="M309">
        <v>4</v>
      </c>
      <c r="N309">
        <v>1</v>
      </c>
      <c r="O309">
        <v>3</v>
      </c>
      <c r="P309">
        <v>2</v>
      </c>
      <c r="Q309">
        <f t="shared" si="46"/>
        <v>28</v>
      </c>
      <c r="R309" s="20">
        <f ca="1">SUM(OFFSET(E309,,,,List!$D$2))</f>
        <v>13</v>
      </c>
    </row>
    <row r="310" spans="1:18" x14ac:dyDescent="0.3">
      <c r="A310" t="s">
        <v>18</v>
      </c>
      <c r="B310" t="s">
        <v>25</v>
      </c>
      <c r="C310" t="s">
        <v>65</v>
      </c>
      <c r="D310" t="s">
        <v>108</v>
      </c>
      <c r="E310">
        <v>1</v>
      </c>
      <c r="F310">
        <v>3</v>
      </c>
      <c r="G310">
        <v>1</v>
      </c>
      <c r="H310">
        <v>2</v>
      </c>
      <c r="I310">
        <v>4</v>
      </c>
      <c r="J310">
        <v>2</v>
      </c>
      <c r="K310">
        <v>1</v>
      </c>
      <c r="L310">
        <v>2</v>
      </c>
      <c r="M310">
        <v>1</v>
      </c>
      <c r="N310">
        <v>4</v>
      </c>
      <c r="O310">
        <v>4</v>
      </c>
      <c r="P310">
        <v>4</v>
      </c>
      <c r="Q310">
        <f t="shared" si="46"/>
        <v>29</v>
      </c>
      <c r="R310" s="20">
        <f ca="1">SUM(OFFSET(E310,,,,List!$D$2))</f>
        <v>13</v>
      </c>
    </row>
    <row r="311" spans="1:18" x14ac:dyDescent="0.3">
      <c r="R311" s="20"/>
    </row>
    <row r="312" spans="1:18" x14ac:dyDescent="0.3">
      <c r="A312" t="s">
        <v>17</v>
      </c>
      <c r="B312" t="s">
        <v>25</v>
      </c>
      <c r="C312" t="s">
        <v>65</v>
      </c>
      <c r="D312" t="s">
        <v>68</v>
      </c>
      <c r="E312">
        <v>3</v>
      </c>
      <c r="F312">
        <v>4</v>
      </c>
      <c r="G312">
        <v>4</v>
      </c>
      <c r="H312">
        <v>2</v>
      </c>
      <c r="I312">
        <v>4</v>
      </c>
      <c r="J312">
        <v>1</v>
      </c>
      <c r="K312">
        <v>4</v>
      </c>
      <c r="L312">
        <v>4</v>
      </c>
      <c r="M312">
        <v>3</v>
      </c>
      <c r="N312">
        <v>1</v>
      </c>
      <c r="O312">
        <v>3</v>
      </c>
      <c r="P312">
        <v>4</v>
      </c>
      <c r="Q312">
        <f t="shared" ref="Q312:Q321" si="47">SUM(E312:P312)</f>
        <v>37</v>
      </c>
      <c r="R312" s="20">
        <f ca="1">SUM(OFFSET(E312,,,,List!$D$2))</f>
        <v>18</v>
      </c>
    </row>
    <row r="313" spans="1:18" x14ac:dyDescent="0.3">
      <c r="A313" t="s">
        <v>17</v>
      </c>
      <c r="B313" t="s">
        <v>25</v>
      </c>
      <c r="C313" t="s">
        <v>65</v>
      </c>
      <c r="D313" t="s">
        <v>107</v>
      </c>
      <c r="E313">
        <v>2</v>
      </c>
      <c r="F313">
        <v>3</v>
      </c>
      <c r="G313">
        <v>4</v>
      </c>
      <c r="H313">
        <v>4</v>
      </c>
      <c r="I313">
        <v>1</v>
      </c>
      <c r="J313">
        <v>4</v>
      </c>
      <c r="K313">
        <v>4</v>
      </c>
      <c r="L313">
        <v>4</v>
      </c>
      <c r="M313">
        <v>1</v>
      </c>
      <c r="N313">
        <v>2</v>
      </c>
      <c r="O313">
        <v>1</v>
      </c>
      <c r="P313">
        <v>3</v>
      </c>
      <c r="Q313">
        <f t="shared" si="47"/>
        <v>33</v>
      </c>
      <c r="R313" s="20">
        <f ca="1">SUM(OFFSET(E313,,,,List!$D$2))</f>
        <v>18</v>
      </c>
    </row>
    <row r="314" spans="1:18" x14ac:dyDescent="0.3">
      <c r="A314" t="s">
        <v>17</v>
      </c>
      <c r="B314" t="s">
        <v>25</v>
      </c>
      <c r="C314" t="s">
        <v>65</v>
      </c>
      <c r="D314" t="s">
        <v>109</v>
      </c>
      <c r="E314">
        <v>1</v>
      </c>
      <c r="F314">
        <v>4</v>
      </c>
      <c r="G314">
        <v>3</v>
      </c>
      <c r="H314">
        <v>1</v>
      </c>
      <c r="I314">
        <v>2</v>
      </c>
      <c r="J314">
        <v>3</v>
      </c>
      <c r="K314">
        <v>1</v>
      </c>
      <c r="L314">
        <v>3</v>
      </c>
      <c r="M314">
        <v>3</v>
      </c>
      <c r="N314">
        <v>2</v>
      </c>
      <c r="O314">
        <v>2</v>
      </c>
      <c r="P314">
        <v>1</v>
      </c>
      <c r="Q314">
        <f t="shared" si="47"/>
        <v>26</v>
      </c>
      <c r="R314" s="20">
        <f ca="1">SUM(OFFSET(E314,,,,List!$D$2))</f>
        <v>14</v>
      </c>
    </row>
    <row r="315" spans="1:18" x14ac:dyDescent="0.3">
      <c r="A315" t="s">
        <v>17</v>
      </c>
      <c r="B315" t="s">
        <v>25</v>
      </c>
      <c r="C315" t="s">
        <v>65</v>
      </c>
      <c r="D315" t="s">
        <v>69</v>
      </c>
      <c r="E315">
        <v>1</v>
      </c>
      <c r="F315">
        <v>1</v>
      </c>
      <c r="G315">
        <v>3</v>
      </c>
      <c r="H315">
        <v>4</v>
      </c>
      <c r="I315">
        <v>2</v>
      </c>
      <c r="J315">
        <v>4</v>
      </c>
      <c r="K315">
        <v>1</v>
      </c>
      <c r="L315">
        <v>3</v>
      </c>
      <c r="M315">
        <v>2</v>
      </c>
      <c r="N315">
        <v>1</v>
      </c>
      <c r="O315">
        <v>3</v>
      </c>
      <c r="P315">
        <v>4</v>
      </c>
      <c r="Q315">
        <f t="shared" si="47"/>
        <v>29</v>
      </c>
      <c r="R315" s="20">
        <f ca="1">SUM(OFFSET(E315,,,,List!$D$2))</f>
        <v>15</v>
      </c>
    </row>
    <row r="316" spans="1:18" x14ac:dyDescent="0.3">
      <c r="A316" t="s">
        <v>17</v>
      </c>
      <c r="B316" t="s">
        <v>25</v>
      </c>
      <c r="C316" t="s">
        <v>65</v>
      </c>
      <c r="D316" t="s">
        <v>105</v>
      </c>
      <c r="E316">
        <v>1</v>
      </c>
      <c r="F316">
        <v>3</v>
      </c>
      <c r="G316">
        <v>3</v>
      </c>
      <c r="H316">
        <v>3</v>
      </c>
      <c r="I316">
        <v>1</v>
      </c>
      <c r="J316">
        <v>1</v>
      </c>
      <c r="K316">
        <v>2</v>
      </c>
      <c r="L316">
        <v>4</v>
      </c>
      <c r="M316">
        <v>3</v>
      </c>
      <c r="N316">
        <v>3</v>
      </c>
      <c r="O316">
        <v>3</v>
      </c>
      <c r="P316">
        <v>4</v>
      </c>
      <c r="Q316">
        <f t="shared" si="47"/>
        <v>31</v>
      </c>
      <c r="R316" s="20">
        <f ca="1">SUM(OFFSET(E316,,,,List!$D$2))</f>
        <v>12</v>
      </c>
    </row>
    <row r="317" spans="1:18" x14ac:dyDescent="0.3">
      <c r="A317" t="s">
        <v>17</v>
      </c>
      <c r="B317" t="s">
        <v>25</v>
      </c>
      <c r="C317" t="s">
        <v>65</v>
      </c>
      <c r="D317" t="s">
        <v>70</v>
      </c>
      <c r="E317">
        <v>3</v>
      </c>
      <c r="F317">
        <v>3</v>
      </c>
      <c r="G317">
        <v>1</v>
      </c>
      <c r="H317">
        <v>4</v>
      </c>
      <c r="I317">
        <v>2</v>
      </c>
      <c r="J317">
        <v>4</v>
      </c>
      <c r="K317">
        <v>2</v>
      </c>
      <c r="L317">
        <v>4</v>
      </c>
      <c r="M317">
        <v>2</v>
      </c>
      <c r="N317">
        <v>2</v>
      </c>
      <c r="O317">
        <v>4</v>
      </c>
      <c r="P317">
        <v>4</v>
      </c>
      <c r="Q317">
        <f t="shared" si="47"/>
        <v>35</v>
      </c>
      <c r="R317" s="20">
        <f ca="1">SUM(OFFSET(E317,,,,List!$D$2))</f>
        <v>17</v>
      </c>
    </row>
    <row r="318" spans="1:18" x14ac:dyDescent="0.3">
      <c r="A318" t="s">
        <v>17</v>
      </c>
      <c r="B318" t="s">
        <v>25</v>
      </c>
      <c r="C318" t="s">
        <v>65</v>
      </c>
      <c r="D318" t="s">
        <v>110</v>
      </c>
      <c r="E318">
        <v>2</v>
      </c>
      <c r="F318">
        <v>4</v>
      </c>
      <c r="G318">
        <v>2</v>
      </c>
      <c r="H318">
        <v>4</v>
      </c>
      <c r="I318">
        <v>3</v>
      </c>
      <c r="J318">
        <v>2</v>
      </c>
      <c r="K318">
        <v>4</v>
      </c>
      <c r="L318">
        <v>2</v>
      </c>
      <c r="M318">
        <v>3</v>
      </c>
      <c r="N318">
        <v>3</v>
      </c>
      <c r="O318">
        <v>4</v>
      </c>
      <c r="P318">
        <v>1</v>
      </c>
      <c r="Q318">
        <f t="shared" si="47"/>
        <v>34</v>
      </c>
      <c r="R318" s="20">
        <f ca="1">SUM(OFFSET(E318,,,,List!$D$2))</f>
        <v>17</v>
      </c>
    </row>
    <row r="319" spans="1:18" x14ac:dyDescent="0.3">
      <c r="A319" t="s">
        <v>17</v>
      </c>
      <c r="B319" t="s">
        <v>25</v>
      </c>
      <c r="C319" t="s">
        <v>65</v>
      </c>
      <c r="D319" t="s">
        <v>104</v>
      </c>
      <c r="E319">
        <v>3</v>
      </c>
      <c r="F319">
        <v>1</v>
      </c>
      <c r="G319">
        <v>3</v>
      </c>
      <c r="H319">
        <v>1</v>
      </c>
      <c r="I319">
        <v>3</v>
      </c>
      <c r="J319">
        <v>4</v>
      </c>
      <c r="K319">
        <v>3</v>
      </c>
      <c r="L319">
        <v>4</v>
      </c>
      <c r="M319">
        <v>4</v>
      </c>
      <c r="N319">
        <v>2</v>
      </c>
      <c r="O319">
        <v>3</v>
      </c>
      <c r="P319">
        <v>2</v>
      </c>
      <c r="Q319">
        <f t="shared" si="47"/>
        <v>33</v>
      </c>
      <c r="R319" s="20">
        <f ca="1">SUM(OFFSET(E319,,,,List!$D$2))</f>
        <v>15</v>
      </c>
    </row>
    <row r="320" spans="1:18" x14ac:dyDescent="0.3">
      <c r="A320" t="s">
        <v>17</v>
      </c>
      <c r="B320" t="s">
        <v>25</v>
      </c>
      <c r="C320" t="s">
        <v>65</v>
      </c>
      <c r="D320" t="s">
        <v>106</v>
      </c>
      <c r="E320">
        <v>3</v>
      </c>
      <c r="F320">
        <v>2</v>
      </c>
      <c r="G320">
        <v>1</v>
      </c>
      <c r="H320">
        <v>2</v>
      </c>
      <c r="I320">
        <v>2</v>
      </c>
      <c r="J320">
        <v>4</v>
      </c>
      <c r="K320">
        <v>2</v>
      </c>
      <c r="L320">
        <v>4</v>
      </c>
      <c r="M320">
        <v>3</v>
      </c>
      <c r="N320">
        <v>1</v>
      </c>
      <c r="O320">
        <v>1</v>
      </c>
      <c r="P320">
        <v>3</v>
      </c>
      <c r="Q320">
        <f t="shared" si="47"/>
        <v>28</v>
      </c>
      <c r="R320" s="20">
        <f ca="1">SUM(OFFSET(E320,,,,List!$D$2))</f>
        <v>14</v>
      </c>
    </row>
    <row r="321" spans="1:18" x14ac:dyDescent="0.3">
      <c r="A321" t="s">
        <v>17</v>
      </c>
      <c r="B321" t="s">
        <v>25</v>
      </c>
      <c r="C321" t="s">
        <v>65</v>
      </c>
      <c r="D321" t="s">
        <v>108</v>
      </c>
      <c r="E321">
        <v>3</v>
      </c>
      <c r="F321">
        <v>2</v>
      </c>
      <c r="G321">
        <v>3</v>
      </c>
      <c r="H321">
        <v>3</v>
      </c>
      <c r="I321">
        <v>4</v>
      </c>
      <c r="J321">
        <v>3</v>
      </c>
      <c r="K321">
        <v>4</v>
      </c>
      <c r="L321">
        <v>2</v>
      </c>
      <c r="M321">
        <v>2</v>
      </c>
      <c r="N321">
        <v>4</v>
      </c>
      <c r="O321">
        <v>4</v>
      </c>
      <c r="P321">
        <v>2</v>
      </c>
      <c r="Q321">
        <f t="shared" si="47"/>
        <v>36</v>
      </c>
      <c r="R321" s="20">
        <f ca="1">SUM(OFFSET(E321,,,,List!$D$2))</f>
        <v>18</v>
      </c>
    </row>
    <row r="322" spans="1:18" x14ac:dyDescent="0.3">
      <c r="R322" s="20"/>
    </row>
    <row r="323" spans="1:18" x14ac:dyDescent="0.3">
      <c r="A323" t="s">
        <v>18</v>
      </c>
      <c r="B323" t="s">
        <v>25</v>
      </c>
      <c r="C323" t="s">
        <v>64</v>
      </c>
      <c r="D323" t="s">
        <v>116</v>
      </c>
      <c r="E323">
        <v>3</v>
      </c>
      <c r="F323">
        <v>3</v>
      </c>
      <c r="G323">
        <v>3</v>
      </c>
      <c r="H323">
        <v>4</v>
      </c>
      <c r="I323">
        <v>3</v>
      </c>
      <c r="J323">
        <v>4</v>
      </c>
      <c r="K323">
        <v>2</v>
      </c>
      <c r="L323">
        <v>1</v>
      </c>
      <c r="M323">
        <v>1</v>
      </c>
      <c r="N323">
        <v>2</v>
      </c>
      <c r="O323">
        <v>4</v>
      </c>
      <c r="P323">
        <v>4</v>
      </c>
      <c r="Q323">
        <f t="shared" ref="Q323:Q332" si="48">SUM(E323:P323)</f>
        <v>34</v>
      </c>
      <c r="R323" s="20">
        <f ca="1">SUM(OFFSET(E323,,,,List!$D$2))</f>
        <v>20</v>
      </c>
    </row>
    <row r="324" spans="1:18" x14ac:dyDescent="0.3">
      <c r="A324" t="s">
        <v>18</v>
      </c>
      <c r="B324" t="s">
        <v>25</v>
      </c>
      <c r="C324" t="s">
        <v>64</v>
      </c>
      <c r="D324" t="s">
        <v>120</v>
      </c>
      <c r="E324">
        <v>4</v>
      </c>
      <c r="F324">
        <v>4</v>
      </c>
      <c r="G324">
        <v>2</v>
      </c>
      <c r="H324">
        <v>2</v>
      </c>
      <c r="I324">
        <v>4</v>
      </c>
      <c r="J324">
        <v>1</v>
      </c>
      <c r="K324">
        <v>1</v>
      </c>
      <c r="L324">
        <v>3</v>
      </c>
      <c r="M324">
        <v>2</v>
      </c>
      <c r="N324">
        <v>2</v>
      </c>
      <c r="O324">
        <v>4</v>
      </c>
      <c r="P324">
        <v>2</v>
      </c>
      <c r="Q324">
        <f t="shared" si="48"/>
        <v>31</v>
      </c>
      <c r="R324" s="20">
        <f ca="1">SUM(OFFSET(E324,,,,List!$D$2))</f>
        <v>17</v>
      </c>
    </row>
    <row r="325" spans="1:18" x14ac:dyDescent="0.3">
      <c r="A325" t="s">
        <v>18</v>
      </c>
      <c r="B325" t="s">
        <v>25</v>
      </c>
      <c r="C325" t="s">
        <v>64</v>
      </c>
      <c r="D325" t="s">
        <v>117</v>
      </c>
      <c r="E325">
        <v>1</v>
      </c>
      <c r="F325">
        <v>2</v>
      </c>
      <c r="G325">
        <v>3</v>
      </c>
      <c r="H325">
        <v>2</v>
      </c>
      <c r="I325">
        <v>3</v>
      </c>
      <c r="J325">
        <v>1</v>
      </c>
      <c r="K325">
        <v>2</v>
      </c>
      <c r="L325">
        <v>4</v>
      </c>
      <c r="M325">
        <v>4</v>
      </c>
      <c r="N325">
        <v>4</v>
      </c>
      <c r="O325">
        <v>4</v>
      </c>
      <c r="P325">
        <v>3</v>
      </c>
      <c r="Q325">
        <f t="shared" si="48"/>
        <v>33</v>
      </c>
      <c r="R325" s="20">
        <f ca="1">SUM(OFFSET(E325,,,,List!$D$2))</f>
        <v>12</v>
      </c>
    </row>
    <row r="326" spans="1:18" x14ac:dyDescent="0.3">
      <c r="A326" t="s">
        <v>18</v>
      </c>
      <c r="B326" t="s">
        <v>25</v>
      </c>
      <c r="C326" t="s">
        <v>64</v>
      </c>
      <c r="D326" t="s">
        <v>115</v>
      </c>
      <c r="E326">
        <v>2</v>
      </c>
      <c r="F326">
        <v>2</v>
      </c>
      <c r="G326">
        <v>4</v>
      </c>
      <c r="H326">
        <v>4</v>
      </c>
      <c r="I326">
        <v>4</v>
      </c>
      <c r="J326">
        <v>4</v>
      </c>
      <c r="K326">
        <v>3</v>
      </c>
      <c r="L326">
        <v>1</v>
      </c>
      <c r="M326">
        <v>4</v>
      </c>
      <c r="N326">
        <v>1</v>
      </c>
      <c r="O326">
        <v>3</v>
      </c>
      <c r="P326">
        <v>1</v>
      </c>
      <c r="Q326">
        <f t="shared" si="48"/>
        <v>33</v>
      </c>
      <c r="R326" s="20">
        <f ca="1">SUM(OFFSET(E326,,,,List!$D$2))</f>
        <v>20</v>
      </c>
    </row>
    <row r="327" spans="1:18" x14ac:dyDescent="0.3">
      <c r="A327" t="s">
        <v>18</v>
      </c>
      <c r="B327" t="s">
        <v>25</v>
      </c>
      <c r="C327" t="s">
        <v>64</v>
      </c>
      <c r="D327" t="s">
        <v>119</v>
      </c>
      <c r="E327">
        <v>4</v>
      </c>
      <c r="F327">
        <v>1</v>
      </c>
      <c r="G327">
        <v>4</v>
      </c>
      <c r="H327">
        <v>3</v>
      </c>
      <c r="I327">
        <v>3</v>
      </c>
      <c r="J327">
        <v>4</v>
      </c>
      <c r="K327">
        <v>4</v>
      </c>
      <c r="L327">
        <v>3</v>
      </c>
      <c r="M327">
        <v>1</v>
      </c>
      <c r="N327">
        <v>4</v>
      </c>
      <c r="O327">
        <v>1</v>
      </c>
      <c r="P327">
        <v>2</v>
      </c>
      <c r="Q327">
        <f t="shared" si="48"/>
        <v>34</v>
      </c>
      <c r="R327" s="20">
        <f ca="1">SUM(OFFSET(E327,,,,List!$D$2))</f>
        <v>19</v>
      </c>
    </row>
    <row r="328" spans="1:18" x14ac:dyDescent="0.3">
      <c r="A328" t="s">
        <v>18</v>
      </c>
      <c r="B328" t="s">
        <v>25</v>
      </c>
      <c r="C328" t="s">
        <v>64</v>
      </c>
      <c r="D328" t="s">
        <v>121</v>
      </c>
      <c r="E328">
        <v>4</v>
      </c>
      <c r="F328">
        <v>2</v>
      </c>
      <c r="G328">
        <v>4</v>
      </c>
      <c r="H328">
        <v>2</v>
      </c>
      <c r="I328">
        <v>1</v>
      </c>
      <c r="J328">
        <v>1</v>
      </c>
      <c r="K328">
        <v>1</v>
      </c>
      <c r="L328">
        <v>1</v>
      </c>
      <c r="M328">
        <v>3</v>
      </c>
      <c r="N328">
        <v>2</v>
      </c>
      <c r="O328">
        <v>1</v>
      </c>
      <c r="P328">
        <v>4</v>
      </c>
      <c r="Q328">
        <f t="shared" si="48"/>
        <v>26</v>
      </c>
      <c r="R328" s="20">
        <f ca="1">SUM(OFFSET(E328,,,,List!$D$2))</f>
        <v>14</v>
      </c>
    </row>
    <row r="329" spans="1:18" x14ac:dyDescent="0.3">
      <c r="A329" t="s">
        <v>18</v>
      </c>
      <c r="B329" t="s">
        <v>25</v>
      </c>
      <c r="C329" t="s">
        <v>64</v>
      </c>
      <c r="D329" t="s">
        <v>114</v>
      </c>
      <c r="E329">
        <v>4</v>
      </c>
      <c r="F329">
        <v>4</v>
      </c>
      <c r="G329">
        <v>4</v>
      </c>
      <c r="H329">
        <v>2</v>
      </c>
      <c r="I329">
        <v>4</v>
      </c>
      <c r="J329">
        <v>2</v>
      </c>
      <c r="K329">
        <v>2</v>
      </c>
      <c r="L329">
        <v>1</v>
      </c>
      <c r="M329">
        <v>3</v>
      </c>
      <c r="N329">
        <v>3</v>
      </c>
      <c r="O329">
        <v>1</v>
      </c>
      <c r="P329">
        <v>2</v>
      </c>
      <c r="Q329">
        <f t="shared" si="48"/>
        <v>32</v>
      </c>
      <c r="R329" s="20">
        <f ca="1">SUM(OFFSET(E329,,,,List!$D$2))</f>
        <v>20</v>
      </c>
    </row>
    <row r="330" spans="1:18" x14ac:dyDescent="0.3">
      <c r="A330" t="s">
        <v>18</v>
      </c>
      <c r="B330" t="s">
        <v>25</v>
      </c>
      <c r="C330" t="s">
        <v>64</v>
      </c>
      <c r="D330" t="s">
        <v>112</v>
      </c>
      <c r="E330">
        <v>1</v>
      </c>
      <c r="F330">
        <v>2</v>
      </c>
      <c r="G330">
        <v>3</v>
      </c>
      <c r="H330">
        <v>2</v>
      </c>
      <c r="I330">
        <v>4</v>
      </c>
      <c r="J330">
        <v>1</v>
      </c>
      <c r="K330">
        <v>3</v>
      </c>
      <c r="L330">
        <v>3</v>
      </c>
      <c r="M330">
        <v>1</v>
      </c>
      <c r="N330">
        <v>3</v>
      </c>
      <c r="O330">
        <v>2</v>
      </c>
      <c r="P330">
        <v>1</v>
      </c>
      <c r="Q330">
        <f t="shared" si="48"/>
        <v>26</v>
      </c>
      <c r="R330" s="20">
        <f ca="1">SUM(OFFSET(E330,,,,List!$D$2))</f>
        <v>13</v>
      </c>
    </row>
    <row r="331" spans="1:18" x14ac:dyDescent="0.3">
      <c r="A331" t="s">
        <v>18</v>
      </c>
      <c r="B331" t="s">
        <v>25</v>
      </c>
      <c r="C331" t="s">
        <v>64</v>
      </c>
      <c r="D331" t="s">
        <v>118</v>
      </c>
      <c r="E331">
        <v>3</v>
      </c>
      <c r="F331">
        <v>1</v>
      </c>
      <c r="G331">
        <v>4</v>
      </c>
      <c r="H331">
        <v>4</v>
      </c>
      <c r="I331">
        <v>2</v>
      </c>
      <c r="J331">
        <v>4</v>
      </c>
      <c r="K331">
        <v>4</v>
      </c>
      <c r="L331">
        <v>4</v>
      </c>
      <c r="M331">
        <v>3</v>
      </c>
      <c r="N331">
        <v>2</v>
      </c>
      <c r="O331">
        <v>1</v>
      </c>
      <c r="P331">
        <v>3</v>
      </c>
      <c r="Q331">
        <f t="shared" si="48"/>
        <v>35</v>
      </c>
      <c r="R331" s="20">
        <f ca="1">SUM(OFFSET(E331,,,,List!$D$2))</f>
        <v>18</v>
      </c>
    </row>
    <row r="332" spans="1:18" x14ac:dyDescent="0.3">
      <c r="A332" t="s">
        <v>18</v>
      </c>
      <c r="B332" t="s">
        <v>25</v>
      </c>
      <c r="C332" t="s">
        <v>64</v>
      </c>
      <c r="D332" t="s">
        <v>113</v>
      </c>
      <c r="E332">
        <v>4</v>
      </c>
      <c r="F332">
        <v>4</v>
      </c>
      <c r="G332">
        <v>4</v>
      </c>
      <c r="H332">
        <v>2</v>
      </c>
      <c r="I332">
        <v>3</v>
      </c>
      <c r="J332">
        <v>2</v>
      </c>
      <c r="K332">
        <v>2</v>
      </c>
      <c r="L332">
        <v>1</v>
      </c>
      <c r="M332">
        <v>3</v>
      </c>
      <c r="N332">
        <v>4</v>
      </c>
      <c r="O332">
        <v>2</v>
      </c>
      <c r="P332">
        <v>1</v>
      </c>
      <c r="Q332">
        <f t="shared" si="48"/>
        <v>32</v>
      </c>
      <c r="R332" s="20">
        <f ca="1">SUM(OFFSET(E332,,,,List!$D$2))</f>
        <v>19</v>
      </c>
    </row>
    <row r="333" spans="1:18" x14ac:dyDescent="0.3">
      <c r="R333" s="20"/>
    </row>
    <row r="334" spans="1:18" x14ac:dyDescent="0.3">
      <c r="A334" t="s">
        <v>17</v>
      </c>
      <c r="B334" t="s">
        <v>25</v>
      </c>
      <c r="C334" t="s">
        <v>64</v>
      </c>
      <c r="D334" t="s">
        <v>116</v>
      </c>
      <c r="E334">
        <v>2</v>
      </c>
      <c r="F334">
        <v>1</v>
      </c>
      <c r="G334">
        <v>3</v>
      </c>
      <c r="H334">
        <v>4</v>
      </c>
      <c r="I334">
        <v>4</v>
      </c>
      <c r="J334">
        <v>1</v>
      </c>
      <c r="K334">
        <v>4</v>
      </c>
      <c r="L334">
        <v>3</v>
      </c>
      <c r="M334">
        <v>2</v>
      </c>
      <c r="N334">
        <v>3</v>
      </c>
      <c r="O334">
        <v>1</v>
      </c>
      <c r="P334">
        <v>3</v>
      </c>
      <c r="Q334">
        <f t="shared" ref="Q334:Q343" si="49">SUM(E334:P334)</f>
        <v>31</v>
      </c>
      <c r="R334" s="20">
        <f ca="1">SUM(OFFSET(E334,,,,List!$D$2))</f>
        <v>15</v>
      </c>
    </row>
    <row r="335" spans="1:18" x14ac:dyDescent="0.3">
      <c r="A335" t="s">
        <v>17</v>
      </c>
      <c r="B335" t="s">
        <v>25</v>
      </c>
      <c r="C335" t="s">
        <v>64</v>
      </c>
      <c r="D335" t="s">
        <v>120</v>
      </c>
      <c r="E335">
        <v>2</v>
      </c>
      <c r="F335">
        <v>1</v>
      </c>
      <c r="G335">
        <v>3</v>
      </c>
      <c r="H335">
        <v>2</v>
      </c>
      <c r="I335">
        <v>3</v>
      </c>
      <c r="J335">
        <v>3</v>
      </c>
      <c r="K335">
        <v>3</v>
      </c>
      <c r="L335">
        <v>3</v>
      </c>
      <c r="M335">
        <v>1</v>
      </c>
      <c r="N335">
        <v>2</v>
      </c>
      <c r="O335">
        <v>4</v>
      </c>
      <c r="P335">
        <v>4</v>
      </c>
      <c r="Q335">
        <f t="shared" si="49"/>
        <v>31</v>
      </c>
      <c r="R335" s="20">
        <f ca="1">SUM(OFFSET(E335,,,,List!$D$2))</f>
        <v>14</v>
      </c>
    </row>
    <row r="336" spans="1:18" x14ac:dyDescent="0.3">
      <c r="A336" t="s">
        <v>17</v>
      </c>
      <c r="B336" t="s">
        <v>25</v>
      </c>
      <c r="C336" t="s">
        <v>64</v>
      </c>
      <c r="D336" t="s">
        <v>117</v>
      </c>
      <c r="E336">
        <v>1</v>
      </c>
      <c r="F336">
        <v>2</v>
      </c>
      <c r="G336">
        <v>4</v>
      </c>
      <c r="H336">
        <v>3</v>
      </c>
      <c r="I336">
        <v>3</v>
      </c>
      <c r="J336">
        <v>1</v>
      </c>
      <c r="K336">
        <v>4</v>
      </c>
      <c r="L336">
        <v>1</v>
      </c>
      <c r="M336">
        <v>1</v>
      </c>
      <c r="N336">
        <v>3</v>
      </c>
      <c r="O336">
        <v>1</v>
      </c>
      <c r="P336">
        <v>1</v>
      </c>
      <c r="Q336">
        <f t="shared" si="49"/>
        <v>25</v>
      </c>
      <c r="R336" s="20">
        <f ca="1">SUM(OFFSET(E336,,,,List!$D$2))</f>
        <v>14</v>
      </c>
    </row>
    <row r="337" spans="1:35" x14ac:dyDescent="0.3">
      <c r="A337" t="s">
        <v>17</v>
      </c>
      <c r="B337" t="s">
        <v>25</v>
      </c>
      <c r="C337" t="s">
        <v>64</v>
      </c>
      <c r="D337" t="s">
        <v>115</v>
      </c>
      <c r="E337">
        <v>2</v>
      </c>
      <c r="F337">
        <v>4</v>
      </c>
      <c r="G337">
        <v>1</v>
      </c>
      <c r="H337">
        <v>2</v>
      </c>
      <c r="I337">
        <v>4</v>
      </c>
      <c r="J337">
        <v>4</v>
      </c>
      <c r="K337">
        <v>4</v>
      </c>
      <c r="L337">
        <v>4</v>
      </c>
      <c r="M337">
        <v>2</v>
      </c>
      <c r="N337">
        <v>2</v>
      </c>
      <c r="O337">
        <v>1</v>
      </c>
      <c r="P337">
        <v>4</v>
      </c>
      <c r="Q337">
        <f t="shared" si="49"/>
        <v>34</v>
      </c>
      <c r="R337" s="20">
        <f ca="1">SUM(OFFSET(E337,,,,List!$D$2))</f>
        <v>17</v>
      </c>
    </row>
    <row r="338" spans="1:35" x14ac:dyDescent="0.3">
      <c r="A338" t="s">
        <v>17</v>
      </c>
      <c r="B338" t="s">
        <v>25</v>
      </c>
      <c r="C338" t="s">
        <v>64</v>
      </c>
      <c r="D338" t="s">
        <v>119</v>
      </c>
      <c r="E338">
        <v>1</v>
      </c>
      <c r="F338">
        <v>1</v>
      </c>
      <c r="G338">
        <v>2</v>
      </c>
      <c r="H338">
        <v>2</v>
      </c>
      <c r="I338">
        <v>4</v>
      </c>
      <c r="J338">
        <v>2</v>
      </c>
      <c r="K338">
        <v>2</v>
      </c>
      <c r="L338">
        <v>1</v>
      </c>
      <c r="M338">
        <v>1</v>
      </c>
      <c r="N338">
        <v>2</v>
      </c>
      <c r="O338">
        <v>1</v>
      </c>
      <c r="P338">
        <v>1</v>
      </c>
      <c r="Q338">
        <f t="shared" si="49"/>
        <v>20</v>
      </c>
      <c r="R338" s="20">
        <f ca="1">SUM(OFFSET(E338,,,,List!$D$2))</f>
        <v>12</v>
      </c>
    </row>
    <row r="339" spans="1:35" x14ac:dyDescent="0.3">
      <c r="A339" t="s">
        <v>17</v>
      </c>
      <c r="B339" t="s">
        <v>25</v>
      </c>
      <c r="C339" t="s">
        <v>64</v>
      </c>
      <c r="D339" t="s">
        <v>121</v>
      </c>
      <c r="E339">
        <v>2</v>
      </c>
      <c r="F339">
        <v>1</v>
      </c>
      <c r="G339">
        <v>1</v>
      </c>
      <c r="H339">
        <v>1</v>
      </c>
      <c r="I339">
        <v>1</v>
      </c>
      <c r="J339">
        <v>2</v>
      </c>
      <c r="K339">
        <v>4</v>
      </c>
      <c r="L339">
        <v>4</v>
      </c>
      <c r="M339">
        <v>1</v>
      </c>
      <c r="N339">
        <v>1</v>
      </c>
      <c r="O339">
        <v>4</v>
      </c>
      <c r="P339">
        <v>4</v>
      </c>
      <c r="Q339">
        <f t="shared" si="49"/>
        <v>26</v>
      </c>
      <c r="R339" s="20">
        <f ca="1">SUM(OFFSET(E339,,,,List!$D$2))</f>
        <v>8</v>
      </c>
    </row>
    <row r="340" spans="1:35" x14ac:dyDescent="0.3">
      <c r="A340" t="s">
        <v>17</v>
      </c>
      <c r="B340" t="s">
        <v>25</v>
      </c>
      <c r="C340" t="s">
        <v>64</v>
      </c>
      <c r="D340" t="s">
        <v>114</v>
      </c>
      <c r="E340">
        <v>2</v>
      </c>
      <c r="F340">
        <v>2</v>
      </c>
      <c r="G340">
        <v>3</v>
      </c>
      <c r="H340">
        <v>2</v>
      </c>
      <c r="I340">
        <v>3</v>
      </c>
      <c r="J340">
        <v>3</v>
      </c>
      <c r="K340">
        <v>4</v>
      </c>
      <c r="L340">
        <v>3</v>
      </c>
      <c r="M340">
        <v>2</v>
      </c>
      <c r="N340">
        <v>1</v>
      </c>
      <c r="O340">
        <v>3</v>
      </c>
      <c r="P340">
        <v>2</v>
      </c>
      <c r="Q340">
        <f t="shared" si="49"/>
        <v>30</v>
      </c>
      <c r="R340" s="20">
        <f ca="1">SUM(OFFSET(E340,,,,List!$D$2))</f>
        <v>15</v>
      </c>
    </row>
    <row r="341" spans="1:35" x14ac:dyDescent="0.3">
      <c r="A341" t="s">
        <v>17</v>
      </c>
      <c r="B341" t="s">
        <v>25</v>
      </c>
      <c r="C341" t="s">
        <v>64</v>
      </c>
      <c r="D341" t="s">
        <v>112</v>
      </c>
      <c r="E341">
        <v>4</v>
      </c>
      <c r="F341">
        <v>1</v>
      </c>
      <c r="G341">
        <v>1</v>
      </c>
      <c r="H341">
        <v>1</v>
      </c>
      <c r="I341">
        <v>2</v>
      </c>
      <c r="J341">
        <v>3</v>
      </c>
      <c r="K341">
        <v>2</v>
      </c>
      <c r="L341">
        <v>4</v>
      </c>
      <c r="M341">
        <v>2</v>
      </c>
      <c r="N341">
        <v>2</v>
      </c>
      <c r="O341">
        <v>2</v>
      </c>
      <c r="P341">
        <v>2</v>
      </c>
      <c r="Q341">
        <f t="shared" si="49"/>
        <v>26</v>
      </c>
      <c r="R341" s="20">
        <f ca="1">SUM(OFFSET(E341,,,,List!$D$2))</f>
        <v>12</v>
      </c>
    </row>
    <row r="342" spans="1:35" x14ac:dyDescent="0.3">
      <c r="A342" t="s">
        <v>17</v>
      </c>
      <c r="B342" t="s">
        <v>25</v>
      </c>
      <c r="C342" t="s">
        <v>64</v>
      </c>
      <c r="D342" t="s">
        <v>118</v>
      </c>
      <c r="E342">
        <v>3</v>
      </c>
      <c r="F342">
        <v>3</v>
      </c>
      <c r="G342">
        <v>2</v>
      </c>
      <c r="H342">
        <v>3</v>
      </c>
      <c r="I342">
        <v>4</v>
      </c>
      <c r="J342">
        <v>2</v>
      </c>
      <c r="K342">
        <v>1</v>
      </c>
      <c r="L342">
        <v>2</v>
      </c>
      <c r="M342">
        <v>1</v>
      </c>
      <c r="N342">
        <v>1</v>
      </c>
      <c r="O342">
        <v>4</v>
      </c>
      <c r="P342">
        <v>3</v>
      </c>
      <c r="Q342">
        <f t="shared" si="49"/>
        <v>29</v>
      </c>
      <c r="R342" s="20">
        <f ca="1">SUM(OFFSET(E342,,,,List!$D$2))</f>
        <v>17</v>
      </c>
    </row>
    <row r="343" spans="1:35" x14ac:dyDescent="0.3">
      <c r="A343" t="s">
        <v>17</v>
      </c>
      <c r="B343" t="s">
        <v>25</v>
      </c>
      <c r="C343" t="s">
        <v>64</v>
      </c>
      <c r="D343" t="s">
        <v>113</v>
      </c>
      <c r="E343">
        <v>4</v>
      </c>
      <c r="F343">
        <v>2</v>
      </c>
      <c r="G343">
        <v>3</v>
      </c>
      <c r="H343">
        <v>1</v>
      </c>
      <c r="I343">
        <v>3</v>
      </c>
      <c r="J343">
        <v>4</v>
      </c>
      <c r="K343">
        <v>4</v>
      </c>
      <c r="L343">
        <v>4</v>
      </c>
      <c r="M343">
        <v>2</v>
      </c>
      <c r="N343">
        <v>2</v>
      </c>
      <c r="O343">
        <v>3</v>
      </c>
      <c r="P343">
        <v>3</v>
      </c>
      <c r="Q343">
        <f t="shared" si="49"/>
        <v>35</v>
      </c>
      <c r="R343" s="20">
        <f ca="1">SUM(OFFSET(E343,,,,List!$D$2))</f>
        <v>17</v>
      </c>
    </row>
    <row r="344" spans="1:35" x14ac:dyDescent="0.3">
      <c r="R344" s="20"/>
    </row>
    <row r="346" spans="1:35" x14ac:dyDescent="0.3">
      <c r="A346" s="15" t="s">
        <v>31</v>
      </c>
      <c r="B346" s="15" t="s">
        <v>44</v>
      </c>
      <c r="C346" s="15" t="s">
        <v>45</v>
      </c>
      <c r="D346" s="8" t="s">
        <v>111</v>
      </c>
      <c r="E346" s="7" t="s">
        <v>32</v>
      </c>
      <c r="F346" s="7" t="s">
        <v>33</v>
      </c>
      <c r="G346" s="7" t="s">
        <v>34</v>
      </c>
      <c r="H346" s="7" t="s">
        <v>35</v>
      </c>
      <c r="I346" s="7" t="s">
        <v>36</v>
      </c>
      <c r="J346" s="7" t="s">
        <v>37</v>
      </c>
      <c r="K346" s="7" t="s">
        <v>38</v>
      </c>
      <c r="L346" s="7" t="s">
        <v>39</v>
      </c>
      <c r="M346" s="7" t="s">
        <v>40</v>
      </c>
      <c r="N346" s="7" t="s">
        <v>41</v>
      </c>
      <c r="O346" s="7" t="s">
        <v>6</v>
      </c>
      <c r="P346" s="7" t="s">
        <v>42</v>
      </c>
      <c r="Q346" s="7" t="s">
        <v>15</v>
      </c>
      <c r="R346" s="9" t="s">
        <v>30</v>
      </c>
      <c r="S346" s="7" t="s">
        <v>55</v>
      </c>
    </row>
    <row r="347" spans="1:35" x14ac:dyDescent="0.3">
      <c r="A347" t="s">
        <v>125</v>
      </c>
      <c r="B347" t="s">
        <v>122</v>
      </c>
      <c r="C347" t="s">
        <v>87</v>
      </c>
      <c r="D347" t="s">
        <v>103</v>
      </c>
      <c r="E347" s="2">
        <v>0.14058100000000001</v>
      </c>
      <c r="F347" s="2">
        <v>0.11034099999999999</v>
      </c>
      <c r="G347" s="2">
        <v>2.0572E-2</v>
      </c>
      <c r="H347" s="2">
        <v>8.0395000000000008E-2</v>
      </c>
      <c r="I347" s="2">
        <v>0.14017700000000002</v>
      </c>
      <c r="J347" s="2">
        <v>7.0476000000000011E-2</v>
      </c>
      <c r="K347" s="2">
        <v>2.0236000000000001E-2</v>
      </c>
      <c r="L347" s="2">
        <v>8.0335000000000004E-2</v>
      </c>
      <c r="M347" s="2">
        <v>4.011E-2</v>
      </c>
      <c r="N347" s="2">
        <v>7.0245000000000002E-2</v>
      </c>
      <c r="O347" s="2">
        <v>0.14032700000000001</v>
      </c>
      <c r="P347" s="2">
        <v>5.0378000000000006E-2</v>
      </c>
      <c r="Q347" s="2">
        <v>8.0482999999999999E-2</v>
      </c>
      <c r="R347" s="27">
        <f ca="1">AVERAGE(OFFSET(E347,,,,List!$D$2))</f>
        <v>9.3756999999999993E-2</v>
      </c>
      <c r="S347">
        <f ca="1">RANK(R347,$R$347:$R$356)</f>
        <v>2</v>
      </c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</row>
    <row r="348" spans="1:35" x14ac:dyDescent="0.3">
      <c r="A348" t="s">
        <v>125</v>
      </c>
      <c r="B348" t="s">
        <v>122</v>
      </c>
      <c r="C348" t="s">
        <v>87</v>
      </c>
      <c r="D348" t="s">
        <v>98</v>
      </c>
      <c r="E348" s="2">
        <v>8.0558000000000005E-2</v>
      </c>
      <c r="F348" s="2">
        <v>0.14016500000000001</v>
      </c>
      <c r="G348" s="2">
        <v>2.0385E-2</v>
      </c>
      <c r="H348" s="2">
        <v>2.0586E-2</v>
      </c>
      <c r="I348" s="2">
        <v>0.12046799999999999</v>
      </c>
      <c r="J348" s="2">
        <v>-0.109613</v>
      </c>
      <c r="K348" s="2">
        <v>9.0162999999999993E-2</v>
      </c>
      <c r="L348" s="2">
        <v>3.0099999999999998E-2</v>
      </c>
      <c r="M348" s="2">
        <v>9.0139999999999998E-2</v>
      </c>
      <c r="N348" s="2">
        <v>6.0439E-2</v>
      </c>
      <c r="O348" s="2">
        <v>2.0208E-2</v>
      </c>
      <c r="P348" s="2">
        <v>6.0100000000000001E-2</v>
      </c>
      <c r="Q348" s="2">
        <v>5.2265666666666676E-2</v>
      </c>
      <c r="R348" s="27">
        <f ca="1">AVERAGE(OFFSET(E348,,,,List!$D$2))</f>
        <v>4.5424833333333331E-2</v>
      </c>
      <c r="S348">
        <f t="shared" ref="S348:S356" ca="1" si="50">RANK(R348,$R$347:$R$356)</f>
        <v>8</v>
      </c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</row>
    <row r="349" spans="1:35" x14ac:dyDescent="0.3">
      <c r="A349" t="s">
        <v>125</v>
      </c>
      <c r="B349" t="s">
        <v>122</v>
      </c>
      <c r="C349" t="s">
        <v>87</v>
      </c>
      <c r="D349" t="s">
        <v>67</v>
      </c>
      <c r="E349" s="2">
        <v>0.12041399999999999</v>
      </c>
      <c r="F349" s="2">
        <v>0.11043799999999999</v>
      </c>
      <c r="G349" s="2">
        <v>3.0100999999999999E-2</v>
      </c>
      <c r="H349" s="2">
        <v>0.15035699999999999</v>
      </c>
      <c r="I349" s="2">
        <v>0.130472</v>
      </c>
      <c r="J349" s="2">
        <v>9.0447E-2</v>
      </c>
      <c r="K349" s="2">
        <v>8.0436000000000007E-2</v>
      </c>
      <c r="L349" s="2">
        <v>5.0104000000000003E-2</v>
      </c>
      <c r="M349" s="2">
        <v>2.0459000000000001E-2</v>
      </c>
      <c r="N349" s="2">
        <v>8.0339999999999995E-2</v>
      </c>
      <c r="O349" s="2">
        <v>2.0114E-2</v>
      </c>
      <c r="P349" s="2">
        <v>0.14042200000000002</v>
      </c>
      <c r="Q349" s="2">
        <v>8.5178000000000004E-2</v>
      </c>
      <c r="R349" s="27">
        <f ca="1">AVERAGE(OFFSET(E349,,,,List!$D$2))</f>
        <v>0.10537149999999999</v>
      </c>
      <c r="S349">
        <f t="shared" ca="1" si="50"/>
        <v>1</v>
      </c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</row>
    <row r="350" spans="1:35" x14ac:dyDescent="0.3">
      <c r="A350" t="s">
        <v>125</v>
      </c>
      <c r="B350" t="s">
        <v>122</v>
      </c>
      <c r="C350" t="s">
        <v>87</v>
      </c>
      <c r="D350" t="s">
        <v>99</v>
      </c>
      <c r="E350" s="2">
        <v>7.0189000000000001E-2</v>
      </c>
      <c r="F350" s="2">
        <v>4.0497999999999999E-2</v>
      </c>
      <c r="G350" s="2">
        <v>3.0234E-2</v>
      </c>
      <c r="H350" s="2">
        <v>-2.9897E-2</v>
      </c>
      <c r="I350" s="2">
        <v>9.0562000000000004E-2</v>
      </c>
      <c r="J350" s="2">
        <v>-2.9464999999999998E-2</v>
      </c>
      <c r="K350" s="2">
        <v>0.110295</v>
      </c>
      <c r="L350" s="2">
        <v>2.0563000000000001E-2</v>
      </c>
      <c r="M350" s="2">
        <v>-6.949000000000001E-2</v>
      </c>
      <c r="N350" s="2">
        <v>7.0422000000000012E-2</v>
      </c>
      <c r="O350" s="2">
        <v>0.14013100000000001</v>
      </c>
      <c r="P350" s="2">
        <v>0.110289</v>
      </c>
      <c r="Q350" s="2">
        <v>4.6257333333333338E-2</v>
      </c>
      <c r="R350" s="27">
        <f ca="1">AVERAGE(OFFSET(E350,,,,List!$D$2))</f>
        <v>2.8686833333333338E-2</v>
      </c>
      <c r="S350">
        <f t="shared" ca="1" si="50"/>
        <v>10</v>
      </c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</row>
    <row r="351" spans="1:35" x14ac:dyDescent="0.3">
      <c r="A351" t="s">
        <v>125</v>
      </c>
      <c r="B351" t="s">
        <v>122</v>
      </c>
      <c r="C351" t="s">
        <v>87</v>
      </c>
      <c r="D351" t="s">
        <v>97</v>
      </c>
      <c r="E351" s="2">
        <v>0.140488</v>
      </c>
      <c r="F351" s="2">
        <v>2.017E-2</v>
      </c>
      <c r="G351" s="2">
        <v>2.0434000000000001E-2</v>
      </c>
      <c r="H351" s="2">
        <v>9.0400999999999995E-2</v>
      </c>
      <c r="I351" s="2">
        <v>4.0403000000000001E-2</v>
      </c>
      <c r="J351" s="2">
        <v>0.130328</v>
      </c>
      <c r="K351" s="2">
        <v>9.0312000000000003E-2</v>
      </c>
      <c r="L351" s="2">
        <v>-0.109426</v>
      </c>
      <c r="M351" s="2">
        <v>9.0451000000000004E-2</v>
      </c>
      <c r="N351" s="2">
        <v>8.0160999999999996E-2</v>
      </c>
      <c r="O351" s="2">
        <v>-0.11977399999999999</v>
      </c>
      <c r="P351" s="2">
        <v>-2.9564999999999998E-2</v>
      </c>
      <c r="Q351" s="2">
        <v>3.6782666666666658E-2</v>
      </c>
      <c r="R351" s="27">
        <f ca="1">AVERAGE(OFFSET(E351,,,,List!$D$2))</f>
        <v>7.3704000000000006E-2</v>
      </c>
      <c r="S351">
        <f t="shared" ca="1" si="50"/>
        <v>4</v>
      </c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</row>
    <row r="352" spans="1:35" x14ac:dyDescent="0.3">
      <c r="A352" t="s">
        <v>125</v>
      </c>
      <c r="B352" t="s">
        <v>122</v>
      </c>
      <c r="C352" t="s">
        <v>87</v>
      </c>
      <c r="D352" t="s">
        <v>101</v>
      </c>
      <c r="E352" s="2">
        <v>3.0589999999999999E-2</v>
      </c>
      <c r="F352" s="2">
        <v>-0.10987</v>
      </c>
      <c r="G352" s="2">
        <v>0.110459</v>
      </c>
      <c r="H352" s="2">
        <v>4.0204999999999998E-2</v>
      </c>
      <c r="I352" s="2">
        <v>5.0360000000000002E-2</v>
      </c>
      <c r="J352" s="2">
        <v>0.110552</v>
      </c>
      <c r="K352" s="2">
        <v>3.0255999999999998E-2</v>
      </c>
      <c r="L352" s="2">
        <v>9.0480999999999992E-2</v>
      </c>
      <c r="M352" s="2">
        <v>3.0474999999999999E-2</v>
      </c>
      <c r="N352" s="2">
        <v>9.0221999999999997E-2</v>
      </c>
      <c r="O352" s="2">
        <v>0.10011</v>
      </c>
      <c r="P352" s="2">
        <v>0.10022700000000001</v>
      </c>
      <c r="Q352" s="2">
        <v>5.6375333333333326E-2</v>
      </c>
      <c r="R352" s="27">
        <f ca="1">AVERAGE(OFFSET(E352,,,,List!$D$2))</f>
        <v>3.8716E-2</v>
      </c>
      <c r="S352">
        <f t="shared" ca="1" si="50"/>
        <v>9</v>
      </c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</row>
    <row r="353" spans="1:35" x14ac:dyDescent="0.3">
      <c r="A353" t="s">
        <v>125</v>
      </c>
      <c r="B353" t="s">
        <v>122</v>
      </c>
      <c r="C353" t="s">
        <v>87</v>
      </c>
      <c r="D353" t="s">
        <v>96</v>
      </c>
      <c r="E353" s="2">
        <v>0.12052299999999999</v>
      </c>
      <c r="F353" s="2">
        <v>-2.9713999999999997E-2</v>
      </c>
      <c r="G353" s="2">
        <v>-3.9885999999999998E-2</v>
      </c>
      <c r="H353" s="2">
        <v>2.0546000000000002E-2</v>
      </c>
      <c r="I353" s="2">
        <v>0.13017100000000001</v>
      </c>
      <c r="J353" s="2">
        <v>0.12052599999999999</v>
      </c>
      <c r="K353" s="2">
        <v>7.0458000000000007E-2</v>
      </c>
      <c r="L353" s="2">
        <v>2.0154999999999999E-2</v>
      </c>
      <c r="M353" s="2">
        <v>3.0320999999999997E-2</v>
      </c>
      <c r="N353" s="2">
        <v>-2.9401999999999998E-2</v>
      </c>
      <c r="O353" s="2">
        <v>5.0327000000000004E-2</v>
      </c>
      <c r="P353" s="2">
        <v>5.0164E-2</v>
      </c>
      <c r="Q353" s="2">
        <v>4.2812000000000003E-2</v>
      </c>
      <c r="R353" s="27">
        <f ca="1">AVERAGE(OFFSET(E353,,,,List!$D$2))</f>
        <v>5.3694333333333337E-2</v>
      </c>
      <c r="S353">
        <f t="shared" ca="1" si="50"/>
        <v>7</v>
      </c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</row>
    <row r="354" spans="1:35" x14ac:dyDescent="0.3">
      <c r="A354" t="s">
        <v>125</v>
      </c>
      <c r="B354" t="s">
        <v>122</v>
      </c>
      <c r="C354" t="s">
        <v>87</v>
      </c>
      <c r="D354" t="s">
        <v>102</v>
      </c>
      <c r="E354" s="2">
        <v>3.0251999999999998E-2</v>
      </c>
      <c r="F354" s="2">
        <v>5.0266000000000005E-2</v>
      </c>
      <c r="G354" s="2">
        <v>9.0494999999999992E-2</v>
      </c>
      <c r="H354" s="2">
        <v>0.110526</v>
      </c>
      <c r="I354" s="2">
        <v>5.0358E-2</v>
      </c>
      <c r="J354" s="2">
        <v>2.0115000000000001E-2</v>
      </c>
      <c r="K354" s="2">
        <v>0.150146</v>
      </c>
      <c r="L354" s="2">
        <v>0.13040599999999999</v>
      </c>
      <c r="M354" s="2">
        <v>2.0118E-2</v>
      </c>
      <c r="N354" s="2">
        <v>0.130302</v>
      </c>
      <c r="O354" s="2">
        <v>0.14048000000000002</v>
      </c>
      <c r="P354" s="2">
        <v>7.0549000000000001E-2</v>
      </c>
      <c r="Q354" s="2">
        <v>8.2990000000000008E-2</v>
      </c>
      <c r="R354" s="27">
        <f ca="1">AVERAGE(OFFSET(E354,,,,List!$D$2))</f>
        <v>5.8668666666666668E-2</v>
      </c>
      <c r="S354">
        <f t="shared" ca="1" si="50"/>
        <v>6</v>
      </c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</row>
    <row r="355" spans="1:35" x14ac:dyDescent="0.3">
      <c r="A355" t="s">
        <v>125</v>
      </c>
      <c r="B355" t="s">
        <v>122</v>
      </c>
      <c r="C355" t="s">
        <v>87</v>
      </c>
      <c r="D355" t="s">
        <v>66</v>
      </c>
      <c r="E355" s="2">
        <v>0.130525</v>
      </c>
      <c r="F355" s="2">
        <v>0.14022200000000001</v>
      </c>
      <c r="G355" s="2">
        <v>0.14054900000000001</v>
      </c>
      <c r="H355" s="2">
        <v>7.0165000000000005E-2</v>
      </c>
      <c r="I355" s="2">
        <v>-7.9493000000000008E-2</v>
      </c>
      <c r="J355" s="2">
        <v>0.110571</v>
      </c>
      <c r="K355" s="2">
        <v>0.10052800000000001</v>
      </c>
      <c r="L355" s="2">
        <v>0.15058199999999999</v>
      </c>
      <c r="M355" s="2">
        <v>0.11022</v>
      </c>
      <c r="N355" s="2">
        <v>0.120114</v>
      </c>
      <c r="O355" s="2">
        <v>7.0377000000000009E-2</v>
      </c>
      <c r="P355" s="2">
        <v>8.0557000000000004E-2</v>
      </c>
      <c r="Q355" s="2">
        <v>9.549100000000002E-2</v>
      </c>
      <c r="R355" s="27">
        <f ca="1">AVERAGE(OFFSET(E355,,,,List!$D$2))</f>
        <v>8.5423166666666661E-2</v>
      </c>
      <c r="S355">
        <f t="shared" ca="1" si="50"/>
        <v>3</v>
      </c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</row>
    <row r="356" spans="1:35" x14ac:dyDescent="0.3">
      <c r="A356" t="s">
        <v>125</v>
      </c>
      <c r="B356" t="s">
        <v>122</v>
      </c>
      <c r="C356" t="s">
        <v>87</v>
      </c>
      <c r="D356" t="s">
        <v>100</v>
      </c>
      <c r="E356" s="2">
        <v>5.0506000000000002E-2</v>
      </c>
      <c r="F356" s="2">
        <v>-0.11949399999999999</v>
      </c>
      <c r="G356" s="2">
        <v>8.0398999999999998E-2</v>
      </c>
      <c r="H356" s="2">
        <v>0.10019600000000001</v>
      </c>
      <c r="I356" s="2">
        <v>0.12045499999999999</v>
      </c>
      <c r="J356" s="2">
        <v>0.14028900000000002</v>
      </c>
      <c r="K356" s="2">
        <v>0.10013900000000001</v>
      </c>
      <c r="L356" s="2">
        <v>0.15052299999999999</v>
      </c>
      <c r="M356" s="2">
        <v>-0.119646</v>
      </c>
      <c r="N356" s="2">
        <v>0.13031999999999999</v>
      </c>
      <c r="O356" s="2">
        <v>-0.11984</v>
      </c>
      <c r="P356" s="2">
        <v>7.0359000000000005E-2</v>
      </c>
      <c r="Q356" s="2">
        <v>4.8583333333333339E-2</v>
      </c>
      <c r="R356" s="27">
        <f ca="1">AVERAGE(OFFSET(E356,,,,List!$D$2))</f>
        <v>6.2058499999999996E-2</v>
      </c>
      <c r="S356">
        <f t="shared" ca="1" si="50"/>
        <v>5</v>
      </c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</row>
    <row r="357" spans="1:35" x14ac:dyDescent="0.3"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</row>
    <row r="358" spans="1:35" x14ac:dyDescent="0.3">
      <c r="A358" t="s">
        <v>125</v>
      </c>
      <c r="B358" t="s">
        <v>122</v>
      </c>
      <c r="C358" t="s">
        <v>63</v>
      </c>
      <c r="D358" t="s">
        <v>88</v>
      </c>
      <c r="E358" s="2">
        <v>7.0867000000000013E-2</v>
      </c>
      <c r="F358" s="2">
        <v>3.0759999999999999E-2</v>
      </c>
      <c r="G358" s="2">
        <v>2.0732E-2</v>
      </c>
      <c r="H358" s="2">
        <v>0.10058600000000001</v>
      </c>
      <c r="I358" s="2">
        <v>5.0639000000000003E-2</v>
      </c>
      <c r="J358" s="2">
        <v>0.15073699999999998</v>
      </c>
      <c r="K358" s="2">
        <v>2.0919E-2</v>
      </c>
      <c r="L358" s="2">
        <v>-9.9260000000000001E-2</v>
      </c>
      <c r="M358" s="2">
        <v>9.0528999999999998E-2</v>
      </c>
      <c r="N358" s="2">
        <v>-7.9101000000000005E-2</v>
      </c>
      <c r="O358" s="2">
        <v>7.0687E-2</v>
      </c>
      <c r="P358" s="2">
        <v>0.110558</v>
      </c>
      <c r="Q358" s="2">
        <v>7.0000000000000007E-2</v>
      </c>
      <c r="R358" s="27">
        <f ca="1">AVERAGE(OFFSET(E358,,,,List!$D$2))</f>
        <v>7.0720166666666653E-2</v>
      </c>
      <c r="S358">
        <f ca="1">RANK(R358,$R$358:$R$367)</f>
        <v>1</v>
      </c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</row>
    <row r="359" spans="1:35" x14ac:dyDescent="0.3">
      <c r="A359" t="s">
        <v>125</v>
      </c>
      <c r="B359" t="s">
        <v>122</v>
      </c>
      <c r="C359" t="s">
        <v>63</v>
      </c>
      <c r="D359" t="s">
        <v>71</v>
      </c>
      <c r="E359" s="2">
        <v>-4.9337000000000006E-2</v>
      </c>
      <c r="F359" s="2">
        <v>9.2000000000000003E-4</v>
      </c>
      <c r="G359" s="2">
        <v>4.0562000000000001E-2</v>
      </c>
      <c r="H359" s="2">
        <v>-1.9155000000000002E-2</v>
      </c>
      <c r="I359" s="2">
        <v>-2.9456E-2</v>
      </c>
      <c r="J359" s="2">
        <v>-9.4190000000000003E-3</v>
      </c>
      <c r="K359" s="2">
        <v>-6.9467000000000001E-2</v>
      </c>
      <c r="L359" s="2">
        <v>9.0910999999999992E-2</v>
      </c>
      <c r="M359" s="2">
        <v>8.2899999999999998E-4</v>
      </c>
      <c r="N359" s="2">
        <v>-3.9067999999999999E-2</v>
      </c>
      <c r="O359" s="2">
        <v>-4.9057000000000003E-2</v>
      </c>
      <c r="P359" s="2">
        <v>5.0569000000000003E-2</v>
      </c>
      <c r="Q359" s="2">
        <v>-7.0000000000000007E-2</v>
      </c>
      <c r="R359" s="27">
        <f ca="1">AVERAGE(OFFSET(E359,,,,List!$D$2))</f>
        <v>-1.0980833333333335E-2</v>
      </c>
      <c r="S359">
        <f t="shared" ref="S359:S367" ca="1" si="51">RANK(R359,$R$358:$R$367)</f>
        <v>9</v>
      </c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</row>
    <row r="360" spans="1:35" x14ac:dyDescent="0.3">
      <c r="A360" t="s">
        <v>125</v>
      </c>
      <c r="B360" t="s">
        <v>122</v>
      </c>
      <c r="C360" t="s">
        <v>63</v>
      </c>
      <c r="D360" t="s">
        <v>72</v>
      </c>
      <c r="E360" s="2">
        <v>0.150668</v>
      </c>
      <c r="F360" s="2">
        <v>-9.9097000000000005E-2</v>
      </c>
      <c r="G360" s="2">
        <v>-9.9024000000000001E-2</v>
      </c>
      <c r="H360" s="2">
        <v>1.0836E-2</v>
      </c>
      <c r="I360" s="2">
        <v>0.15092800000000001</v>
      </c>
      <c r="J360" s="2">
        <v>9.0990000000000001E-2</v>
      </c>
      <c r="K360" s="2">
        <v>4.0904000000000003E-2</v>
      </c>
      <c r="L360" s="2">
        <v>2.0900999999999999E-2</v>
      </c>
      <c r="M360" s="2">
        <v>-4.938E-2</v>
      </c>
      <c r="N360" s="2">
        <v>-8.911899999999999E-2</v>
      </c>
      <c r="O360" s="2">
        <v>-7.9168000000000002E-2</v>
      </c>
      <c r="P360" s="2">
        <v>7.0885000000000004E-2</v>
      </c>
      <c r="Q360" s="2">
        <v>-0.06</v>
      </c>
      <c r="R360" s="27">
        <f ca="1">AVERAGE(OFFSET(E360,,,,List!$D$2))</f>
        <v>3.4216833333333335E-2</v>
      </c>
      <c r="S360">
        <f t="shared" ca="1" si="51"/>
        <v>3</v>
      </c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</row>
    <row r="361" spans="1:35" x14ac:dyDescent="0.3">
      <c r="A361" t="s">
        <v>125</v>
      </c>
      <c r="B361" t="s">
        <v>122</v>
      </c>
      <c r="C361" t="s">
        <v>63</v>
      </c>
      <c r="D361" t="s">
        <v>94</v>
      </c>
      <c r="E361" s="2">
        <v>-4.9439000000000004E-2</v>
      </c>
      <c r="F361" s="2">
        <v>9.0881999999999991E-2</v>
      </c>
      <c r="G361" s="2">
        <v>-6.9068000000000004E-2</v>
      </c>
      <c r="H361" s="2">
        <v>7.0667000000000008E-2</v>
      </c>
      <c r="I361" s="2">
        <v>1.0535000000000001E-2</v>
      </c>
      <c r="J361" s="2">
        <v>-8.9208999999999997E-2</v>
      </c>
      <c r="K361" s="2">
        <v>5.0731999999999999E-2</v>
      </c>
      <c r="L361" s="2">
        <v>0.15056</v>
      </c>
      <c r="M361" s="2">
        <v>-9.0489999999999998E-3</v>
      </c>
      <c r="N361" s="2">
        <v>-8.9278999999999997E-2</v>
      </c>
      <c r="O361" s="2">
        <v>6.0935999999999997E-2</v>
      </c>
      <c r="P361" s="2">
        <v>9.0873999999999996E-2</v>
      </c>
      <c r="Q361" s="2">
        <v>0.03</v>
      </c>
      <c r="R361" s="27">
        <f ca="1">AVERAGE(OFFSET(E361,,,,List!$D$2))</f>
        <v>-5.9386666666666676E-3</v>
      </c>
      <c r="S361">
        <f t="shared" ca="1" si="51"/>
        <v>8</v>
      </c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</row>
    <row r="362" spans="1:35" x14ac:dyDescent="0.3">
      <c r="A362" t="s">
        <v>125</v>
      </c>
      <c r="B362" t="s">
        <v>122</v>
      </c>
      <c r="C362" t="s">
        <v>63</v>
      </c>
      <c r="D362" t="s">
        <v>91</v>
      </c>
      <c r="E362" s="2">
        <v>-9.4300000000000009E-3</v>
      </c>
      <c r="F362" s="2">
        <v>-1.9425999999999999E-2</v>
      </c>
      <c r="G362" s="2">
        <v>2.0792000000000001E-2</v>
      </c>
      <c r="H362" s="2">
        <v>8.0695000000000003E-2</v>
      </c>
      <c r="I362" s="2">
        <v>-9.9398E-2</v>
      </c>
      <c r="J362" s="2">
        <v>0.110773</v>
      </c>
      <c r="K362" s="2">
        <v>-2.9019E-2</v>
      </c>
      <c r="L362" s="2">
        <v>-8.9214000000000002E-2</v>
      </c>
      <c r="M362" s="2">
        <v>0.12091199999999999</v>
      </c>
      <c r="N362" s="2">
        <v>0.10088800000000001</v>
      </c>
      <c r="O362" s="2">
        <v>-6.9454000000000002E-2</v>
      </c>
      <c r="P362" s="2">
        <v>1.0737E-2</v>
      </c>
      <c r="Q362" s="2">
        <v>0.01</v>
      </c>
      <c r="R362" s="27">
        <f ca="1">AVERAGE(OFFSET(E362,,,,List!$D$2))</f>
        <v>1.4001E-2</v>
      </c>
      <c r="S362">
        <f t="shared" ca="1" si="51"/>
        <v>7</v>
      </c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</row>
    <row r="363" spans="1:35" x14ac:dyDescent="0.3">
      <c r="A363" t="s">
        <v>125</v>
      </c>
      <c r="B363" t="s">
        <v>122</v>
      </c>
      <c r="C363" t="s">
        <v>63</v>
      </c>
      <c r="D363" t="s">
        <v>92</v>
      </c>
      <c r="E363" s="2">
        <v>0.15077599999999999</v>
      </c>
      <c r="F363" s="2">
        <v>-7.9194000000000001E-2</v>
      </c>
      <c r="G363" s="2">
        <v>5.0507000000000003E-2</v>
      </c>
      <c r="H363" s="2">
        <v>4.0853E-2</v>
      </c>
      <c r="I363" s="2">
        <v>4.0586999999999998E-2</v>
      </c>
      <c r="J363" s="2">
        <v>-6.9223000000000007E-2</v>
      </c>
      <c r="K363" s="2">
        <v>0.10052700000000001</v>
      </c>
      <c r="L363" s="2">
        <v>2.0928000000000002E-2</v>
      </c>
      <c r="M363" s="2">
        <v>0.110939</v>
      </c>
      <c r="N363" s="2">
        <v>-9.0650000000000001E-3</v>
      </c>
      <c r="O363" s="2">
        <v>-9.9040000000000003E-2</v>
      </c>
      <c r="P363" s="2">
        <v>0.140685</v>
      </c>
      <c r="Q363" s="2">
        <v>0</v>
      </c>
      <c r="R363" s="27">
        <f ca="1">AVERAGE(OFFSET(E363,,,,List!$D$2))</f>
        <v>2.2384333333333336E-2</v>
      </c>
      <c r="S363">
        <f t="shared" ca="1" si="51"/>
        <v>6</v>
      </c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</row>
    <row r="364" spans="1:35" x14ac:dyDescent="0.3">
      <c r="A364" t="s">
        <v>125</v>
      </c>
      <c r="B364" t="s">
        <v>122</v>
      </c>
      <c r="C364" t="s">
        <v>63</v>
      </c>
      <c r="D364" t="s">
        <v>95</v>
      </c>
      <c r="E364" s="2">
        <v>-7.9193E-2</v>
      </c>
      <c r="F364" s="2">
        <v>-6.9431000000000007E-2</v>
      </c>
      <c r="G364" s="2">
        <v>-6.9262000000000004E-2</v>
      </c>
      <c r="H364" s="2">
        <v>3.0602999999999998E-2</v>
      </c>
      <c r="I364" s="2">
        <v>3.0542999999999997E-2</v>
      </c>
      <c r="J364" s="2">
        <v>3.0499999999999999E-2</v>
      </c>
      <c r="K364" s="2">
        <v>-1.9481000000000002E-2</v>
      </c>
      <c r="L364" s="2">
        <v>-2.9283E-2</v>
      </c>
      <c r="M364" s="2">
        <v>3.0959999999999998E-2</v>
      </c>
      <c r="N364" s="2">
        <v>-1.9155000000000002E-2</v>
      </c>
      <c r="O364" s="2">
        <v>0.13051599999999999</v>
      </c>
      <c r="P364" s="2">
        <v>-9.0130000000000002E-3</v>
      </c>
      <c r="Q364" s="2">
        <v>0.03</v>
      </c>
      <c r="R364" s="27">
        <f ca="1">AVERAGE(OFFSET(E364,,,,List!$D$2))</f>
        <v>-2.1040000000000007E-2</v>
      </c>
      <c r="S364">
        <f t="shared" ca="1" si="51"/>
        <v>10</v>
      </c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</row>
    <row r="365" spans="1:35" x14ac:dyDescent="0.3">
      <c r="A365" t="s">
        <v>125</v>
      </c>
      <c r="B365" t="s">
        <v>122</v>
      </c>
      <c r="C365" t="s">
        <v>63</v>
      </c>
      <c r="D365" t="s">
        <v>89</v>
      </c>
      <c r="E365" s="2">
        <v>0.13097800000000001</v>
      </c>
      <c r="F365" s="2">
        <v>3.0806999999999998E-2</v>
      </c>
      <c r="G365" s="2">
        <v>7.0658000000000012E-2</v>
      </c>
      <c r="H365" s="2">
        <v>8.0553E-2</v>
      </c>
      <c r="I365" s="2">
        <v>-3.9171999999999998E-2</v>
      </c>
      <c r="J365" s="2">
        <v>0.14088000000000001</v>
      </c>
      <c r="K365" s="2">
        <v>-5.9353999999999997E-2</v>
      </c>
      <c r="L365" s="2">
        <v>-6.9363000000000008E-2</v>
      </c>
      <c r="M365" s="2">
        <v>-9.9442000000000003E-2</v>
      </c>
      <c r="N365" s="2">
        <v>6.0600999999999995E-2</v>
      </c>
      <c r="O365" s="2">
        <v>-1.9117000000000002E-2</v>
      </c>
      <c r="P365" s="2">
        <v>-2.9083999999999999E-2</v>
      </c>
      <c r="Q365" s="2">
        <v>-0.02</v>
      </c>
      <c r="R365" s="27">
        <f ca="1">AVERAGE(OFFSET(E365,,,,List!$D$2))</f>
        <v>6.9117333333333336E-2</v>
      </c>
      <c r="S365">
        <f t="shared" ca="1" si="51"/>
        <v>2</v>
      </c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</row>
    <row r="366" spans="1:35" x14ac:dyDescent="0.3">
      <c r="A366" t="s">
        <v>125</v>
      </c>
      <c r="B366" t="s">
        <v>122</v>
      </c>
      <c r="C366" t="s">
        <v>63</v>
      </c>
      <c r="D366" t="s">
        <v>93</v>
      </c>
      <c r="E366" s="2">
        <v>0.15091499999999999</v>
      </c>
      <c r="F366" s="2">
        <v>0.15095</v>
      </c>
      <c r="G366" s="2">
        <v>-9.3489999999999997E-3</v>
      </c>
      <c r="H366" s="2">
        <v>3.0554999999999999E-2</v>
      </c>
      <c r="I366" s="2">
        <v>-9.9461000000000008E-2</v>
      </c>
      <c r="J366" s="2">
        <v>-4.9315000000000005E-2</v>
      </c>
      <c r="K366" s="2">
        <v>-4.9155000000000004E-2</v>
      </c>
      <c r="L366" s="2">
        <v>9.0707999999999997E-2</v>
      </c>
      <c r="M366" s="2">
        <v>8.0985000000000001E-2</v>
      </c>
      <c r="N366" s="2">
        <v>5.0791000000000003E-2</v>
      </c>
      <c r="O366" s="2">
        <v>0.110607</v>
      </c>
      <c r="P366" s="2">
        <v>7.0825000000000013E-2</v>
      </c>
      <c r="Q366" s="2">
        <v>7.0000000000000007E-2</v>
      </c>
      <c r="R366" s="27">
        <f ca="1">AVERAGE(OFFSET(E366,,,,List!$D$2))</f>
        <v>2.9049166666666664E-2</v>
      </c>
      <c r="S366">
        <f t="shared" ca="1" si="51"/>
        <v>4</v>
      </c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</row>
    <row r="367" spans="1:35" x14ac:dyDescent="0.3">
      <c r="A367" t="s">
        <v>125</v>
      </c>
      <c r="B367" t="s">
        <v>122</v>
      </c>
      <c r="C367" t="s">
        <v>63</v>
      </c>
      <c r="D367" t="s">
        <v>90</v>
      </c>
      <c r="E367" s="2">
        <v>-2.9315999999999998E-2</v>
      </c>
      <c r="F367" s="2">
        <v>9.0813999999999992E-2</v>
      </c>
      <c r="G367" s="2">
        <v>9.0942999999999996E-2</v>
      </c>
      <c r="H367" s="2">
        <v>2.0889999999999999E-2</v>
      </c>
      <c r="I367" s="2">
        <v>4.0756000000000001E-2</v>
      </c>
      <c r="J367" s="2">
        <v>-6.935100000000001E-2</v>
      </c>
      <c r="K367" s="2">
        <v>7.0555000000000007E-2</v>
      </c>
      <c r="L367" s="2">
        <v>2.0693E-2</v>
      </c>
      <c r="M367" s="2">
        <v>-9.9472000000000005E-2</v>
      </c>
      <c r="N367" s="2">
        <v>0.130857</v>
      </c>
      <c r="O367" s="2">
        <v>8.0966999999999997E-2</v>
      </c>
      <c r="P367" s="2">
        <v>4.0936E-2</v>
      </c>
      <c r="Q367" s="2">
        <v>-0.05</v>
      </c>
      <c r="R367" s="27">
        <f ca="1">AVERAGE(OFFSET(E367,,,,List!$D$2))</f>
        <v>2.4122666666666664E-2</v>
      </c>
      <c r="S367">
        <f t="shared" ca="1" si="51"/>
        <v>5</v>
      </c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</row>
    <row r="368" spans="1:35" x14ac:dyDescent="0.3">
      <c r="S368" s="2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</row>
    <row r="369" spans="1:32" x14ac:dyDescent="0.3">
      <c r="A369" t="s">
        <v>125</v>
      </c>
      <c r="B369" t="s">
        <v>122</v>
      </c>
      <c r="C369" t="str">
        <f>List!$O$4</f>
        <v>Asia Pac</v>
      </c>
      <c r="D369" t="s">
        <v>68</v>
      </c>
      <c r="E369" s="2">
        <v>-9.9210000000000007E-2</v>
      </c>
      <c r="F369" s="2">
        <v>-9.4370000000000009E-3</v>
      </c>
      <c r="G369" s="2">
        <v>-9.4420000000000007E-3</v>
      </c>
      <c r="H369" s="2">
        <v>1.0629E-2</v>
      </c>
      <c r="I369" s="2">
        <v>-9.0380000000000009E-3</v>
      </c>
      <c r="J369" s="2">
        <v>0.13087200000000002</v>
      </c>
      <c r="K369" s="2">
        <v>4.0870000000000004E-2</v>
      </c>
      <c r="L369" s="2">
        <v>-9.1400000000000006E-3</v>
      </c>
      <c r="M369" s="2">
        <v>-2.9316999999999999E-2</v>
      </c>
      <c r="N369" s="2">
        <v>7.0584000000000008E-2</v>
      </c>
      <c r="O369" s="2">
        <v>-9.1249999999999994E-3</v>
      </c>
      <c r="P369" s="2">
        <v>0.110887</v>
      </c>
      <c r="Q369" s="2">
        <v>0.01</v>
      </c>
      <c r="R369" s="27">
        <f ca="1">AVERAGE(OFFSET(E369,,,,List!$D$2))</f>
        <v>2.3956666666666662E-3</v>
      </c>
      <c r="S369">
        <f ca="1">RANK(R369,$R$369:$R$378)</f>
        <v>9</v>
      </c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</row>
    <row r="370" spans="1:32" x14ac:dyDescent="0.3">
      <c r="A370" t="s">
        <v>125</v>
      </c>
      <c r="B370" t="s">
        <v>122</v>
      </c>
      <c r="C370" t="str">
        <f>List!$O$4</f>
        <v>Asia Pac</v>
      </c>
      <c r="D370" t="s">
        <v>107</v>
      </c>
      <c r="E370" s="2">
        <v>0.140959</v>
      </c>
      <c r="F370" s="2">
        <v>6.0704000000000001E-2</v>
      </c>
      <c r="G370" s="2">
        <v>-6.9191000000000003E-2</v>
      </c>
      <c r="H370" s="2">
        <v>5.0983000000000001E-2</v>
      </c>
      <c r="I370" s="2">
        <v>9.0944999999999998E-2</v>
      </c>
      <c r="J370" s="2">
        <v>0.13064600000000001</v>
      </c>
      <c r="K370" s="2">
        <v>0.12081799999999999</v>
      </c>
      <c r="L370" s="2">
        <v>-6.9311000000000011E-2</v>
      </c>
      <c r="M370" s="2">
        <v>0.12055299999999999</v>
      </c>
      <c r="N370" s="2">
        <v>-1.9316E-2</v>
      </c>
      <c r="O370" s="2">
        <v>9.0769000000000002E-2</v>
      </c>
      <c r="P370" s="2">
        <v>8.0966999999999997E-2</v>
      </c>
      <c r="Q370" s="2">
        <v>-0.05</v>
      </c>
      <c r="R370" s="27">
        <f ca="1">AVERAGE(OFFSET(E370,,,,List!$D$2))</f>
        <v>6.7507666666666674E-2</v>
      </c>
      <c r="S370">
        <f t="shared" ref="S370:S378" ca="1" si="52">RANK(R370,$R$369:$R$378)</f>
        <v>2</v>
      </c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</row>
    <row r="371" spans="1:32" x14ac:dyDescent="0.3">
      <c r="A371" t="s">
        <v>125</v>
      </c>
      <c r="B371" t="s">
        <v>122</v>
      </c>
      <c r="C371" t="str">
        <f>List!$O$4</f>
        <v>Asia Pac</v>
      </c>
      <c r="D371" t="s">
        <v>109</v>
      </c>
      <c r="E371" s="2">
        <v>7.0984000000000005E-2</v>
      </c>
      <c r="F371" s="2">
        <v>-8.931E-2</v>
      </c>
      <c r="G371" s="2">
        <v>3.0973000000000001E-2</v>
      </c>
      <c r="H371" s="2">
        <v>0.15051300000000001</v>
      </c>
      <c r="I371" s="2">
        <v>8.0530000000000004E-2</v>
      </c>
      <c r="J371" s="2">
        <v>-5.9020999999999997E-2</v>
      </c>
      <c r="K371" s="2">
        <v>-7.9209000000000002E-2</v>
      </c>
      <c r="L371" s="2">
        <v>-9.4300000000000009E-3</v>
      </c>
      <c r="M371" s="2">
        <v>3.0858999999999998E-2</v>
      </c>
      <c r="N371" s="2">
        <v>6.0812999999999999E-2</v>
      </c>
      <c r="O371" s="2">
        <v>-2.9281999999999999E-2</v>
      </c>
      <c r="P371" s="2">
        <v>4.0622999999999999E-2</v>
      </c>
      <c r="Q371" s="2">
        <v>0.01</v>
      </c>
      <c r="R371" s="27">
        <f ca="1">AVERAGE(OFFSET(E371,,,,List!$D$2))</f>
        <v>3.0778166666666672E-2</v>
      </c>
      <c r="S371">
        <f t="shared" ca="1" si="52"/>
        <v>5</v>
      </c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</row>
    <row r="372" spans="1:32" x14ac:dyDescent="0.3">
      <c r="A372" t="s">
        <v>125</v>
      </c>
      <c r="B372" t="s">
        <v>122</v>
      </c>
      <c r="C372" t="str">
        <f>List!$O$4</f>
        <v>Asia Pac</v>
      </c>
      <c r="D372" t="s">
        <v>69</v>
      </c>
      <c r="E372" s="2">
        <v>3.0845999999999998E-2</v>
      </c>
      <c r="F372" s="2">
        <v>6.0998999999999998E-2</v>
      </c>
      <c r="G372" s="2">
        <v>-4.9324E-2</v>
      </c>
      <c r="H372" s="2">
        <v>5.0904000000000005E-2</v>
      </c>
      <c r="I372" s="2">
        <v>-1.9271E-2</v>
      </c>
      <c r="J372" s="2">
        <v>-4.9286000000000003E-2</v>
      </c>
      <c r="K372" s="2">
        <v>-7.9211000000000004E-2</v>
      </c>
      <c r="L372" s="2">
        <v>0.120666</v>
      </c>
      <c r="M372" s="2">
        <v>-6.9119E-2</v>
      </c>
      <c r="N372" s="2">
        <v>0.110723</v>
      </c>
      <c r="O372" s="2">
        <v>5.0703000000000005E-2</v>
      </c>
      <c r="P372" s="2">
        <v>8.0750000000000002E-2</v>
      </c>
      <c r="Q372" s="2">
        <v>0.09</v>
      </c>
      <c r="R372" s="27">
        <f ca="1">AVERAGE(OFFSET(E372,,,,List!$D$2))</f>
        <v>4.144666666666668E-3</v>
      </c>
      <c r="S372">
        <f t="shared" ca="1" si="52"/>
        <v>8</v>
      </c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</row>
    <row r="373" spans="1:32" x14ac:dyDescent="0.3">
      <c r="A373" t="s">
        <v>125</v>
      </c>
      <c r="B373" t="s">
        <v>122</v>
      </c>
      <c r="C373" t="str">
        <f>List!$O$4</f>
        <v>Asia Pac</v>
      </c>
      <c r="D373" t="s">
        <v>105</v>
      </c>
      <c r="E373" s="2">
        <v>-4.9465000000000002E-2</v>
      </c>
      <c r="F373" s="2">
        <v>-3.9129000000000004E-2</v>
      </c>
      <c r="G373" s="2">
        <v>-7.9241000000000006E-2</v>
      </c>
      <c r="H373" s="2">
        <v>0.13095700000000002</v>
      </c>
      <c r="I373" s="2">
        <v>4.0849000000000003E-2</v>
      </c>
      <c r="J373" s="2">
        <v>0.150642</v>
      </c>
      <c r="K373" s="2">
        <v>-5.9337000000000001E-2</v>
      </c>
      <c r="L373" s="2">
        <v>8.9999999999999998E-4</v>
      </c>
      <c r="M373" s="2">
        <v>-6.9485000000000005E-2</v>
      </c>
      <c r="N373" s="2">
        <v>-9.130000000000001E-3</v>
      </c>
      <c r="O373" s="2">
        <v>4.0599000000000003E-2</v>
      </c>
      <c r="P373" s="2">
        <v>1.0973E-2</v>
      </c>
      <c r="Q373" s="2">
        <v>0.03</v>
      </c>
      <c r="R373" s="27">
        <f ca="1">AVERAGE(OFFSET(E373,,,,List!$D$2))</f>
        <v>2.5768833333333335E-2</v>
      </c>
      <c r="S373">
        <f t="shared" ca="1" si="52"/>
        <v>6</v>
      </c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</row>
    <row r="374" spans="1:32" x14ac:dyDescent="0.3">
      <c r="A374" t="s">
        <v>125</v>
      </c>
      <c r="B374" t="s">
        <v>122</v>
      </c>
      <c r="C374" t="str">
        <f>List!$O$4</f>
        <v>Asia Pac</v>
      </c>
      <c r="D374" t="s">
        <v>70</v>
      </c>
      <c r="E374" s="2">
        <v>-9.9333000000000005E-2</v>
      </c>
      <c r="F374" s="2">
        <v>-8.9150999999999994E-2</v>
      </c>
      <c r="G374" s="2">
        <v>8.0867000000000008E-2</v>
      </c>
      <c r="H374" s="2">
        <v>0.15076000000000001</v>
      </c>
      <c r="I374" s="2">
        <v>1.0946000000000001E-2</v>
      </c>
      <c r="J374" s="2">
        <v>-9.900500000000001E-2</v>
      </c>
      <c r="K374" s="2">
        <v>0.15054299999999998</v>
      </c>
      <c r="L374" s="2">
        <v>9.0634999999999993E-2</v>
      </c>
      <c r="M374" s="2">
        <v>-9.1979999999999996E-3</v>
      </c>
      <c r="N374" s="2">
        <v>1.0808E-2</v>
      </c>
      <c r="O374" s="2">
        <v>0.10098700000000001</v>
      </c>
      <c r="P374" s="2">
        <v>5.0932000000000005E-2</v>
      </c>
      <c r="Q374" s="2">
        <v>-0.02</v>
      </c>
      <c r="R374" s="27">
        <f ca="1">AVERAGE(OFFSET(E374,,,,List!$D$2))</f>
        <v>-7.485999999999997E-3</v>
      </c>
      <c r="S374">
        <f t="shared" ca="1" si="52"/>
        <v>10</v>
      </c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</row>
    <row r="375" spans="1:32" x14ac:dyDescent="0.3">
      <c r="A375" t="s">
        <v>125</v>
      </c>
      <c r="B375" t="s">
        <v>122</v>
      </c>
      <c r="C375" t="str">
        <f>List!$O$4</f>
        <v>Asia Pac</v>
      </c>
      <c r="D375" t="s">
        <v>110</v>
      </c>
      <c r="E375" s="2">
        <v>-9.9308000000000007E-2</v>
      </c>
      <c r="F375" s="2">
        <v>0.110969</v>
      </c>
      <c r="G375" s="2">
        <v>0.11082500000000001</v>
      </c>
      <c r="H375" s="2">
        <v>0.13071099999999999</v>
      </c>
      <c r="I375" s="2">
        <v>-8.9347999999999997E-2</v>
      </c>
      <c r="J375" s="2">
        <v>-5.9281999999999994E-2</v>
      </c>
      <c r="K375" s="2">
        <v>6.0912999999999995E-2</v>
      </c>
      <c r="L375" s="2">
        <v>-2.9183000000000001E-2</v>
      </c>
      <c r="M375" s="2">
        <v>7.0550000000000002E-2</v>
      </c>
      <c r="N375" s="2">
        <v>8.0505000000000007E-2</v>
      </c>
      <c r="O375" s="2">
        <v>0.130968</v>
      </c>
      <c r="P375" s="2">
        <v>-6.9500000000000006E-2</v>
      </c>
      <c r="Q375" s="2">
        <v>0.06</v>
      </c>
      <c r="R375" s="27">
        <f ca="1">AVERAGE(OFFSET(E375,,,,List!$D$2))</f>
        <v>1.7427833333333337E-2</v>
      </c>
      <c r="S375">
        <f t="shared" ca="1" si="52"/>
        <v>7</v>
      </c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</row>
    <row r="376" spans="1:32" x14ac:dyDescent="0.3">
      <c r="A376" t="s">
        <v>125</v>
      </c>
      <c r="B376" t="s">
        <v>122</v>
      </c>
      <c r="C376" t="str">
        <f>List!$O$4</f>
        <v>Asia Pac</v>
      </c>
      <c r="D376" t="s">
        <v>104</v>
      </c>
      <c r="E376" s="2">
        <v>8.0910999999999997E-2</v>
      </c>
      <c r="F376" s="2">
        <v>0.13094900000000001</v>
      </c>
      <c r="G376" s="2">
        <v>0.15065399999999998</v>
      </c>
      <c r="H376" s="2">
        <v>-6.923E-2</v>
      </c>
      <c r="I376" s="2">
        <v>6.0735999999999998E-2</v>
      </c>
      <c r="J376" s="2">
        <v>-6.923E-2</v>
      </c>
      <c r="K376" s="2">
        <v>-3.9333E-2</v>
      </c>
      <c r="L376" s="2">
        <v>-3.9199999999999999E-2</v>
      </c>
      <c r="M376" s="2">
        <v>-7.9057000000000002E-2</v>
      </c>
      <c r="N376" s="2">
        <v>1.0904E-2</v>
      </c>
      <c r="O376" s="2">
        <v>2.0664000000000002E-2</v>
      </c>
      <c r="P376" s="2">
        <v>-5.9272999999999999E-2</v>
      </c>
      <c r="Q376" s="2">
        <v>7.0000000000000007E-2</v>
      </c>
      <c r="R376" s="27">
        <f ca="1">AVERAGE(OFFSET(E376,,,,List!$D$2))</f>
        <v>4.7465E-2</v>
      </c>
      <c r="S376">
        <f t="shared" ca="1" si="52"/>
        <v>3</v>
      </c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</row>
    <row r="377" spans="1:32" x14ac:dyDescent="0.3">
      <c r="A377" t="s">
        <v>125</v>
      </c>
      <c r="B377" t="s">
        <v>122</v>
      </c>
      <c r="C377" t="str">
        <f>List!$O$4</f>
        <v>Asia Pac</v>
      </c>
      <c r="D377" t="s">
        <v>106</v>
      </c>
      <c r="E377" s="2">
        <v>-7.9145000000000007E-2</v>
      </c>
      <c r="F377" s="2">
        <v>9.0748999999999996E-2</v>
      </c>
      <c r="G377" s="2">
        <v>1.0669E-2</v>
      </c>
      <c r="H377" s="2">
        <v>-9.444000000000001E-3</v>
      </c>
      <c r="I377" s="2">
        <v>5.0900000000000001E-2</v>
      </c>
      <c r="J377" s="2">
        <v>0.13075700000000001</v>
      </c>
      <c r="K377" s="2">
        <v>-8.9161999999999991E-2</v>
      </c>
      <c r="L377" s="2">
        <v>7.0527000000000006E-2</v>
      </c>
      <c r="M377" s="2">
        <v>9.0638999999999997E-2</v>
      </c>
      <c r="N377" s="2">
        <v>0.10073500000000001</v>
      </c>
      <c r="O377" s="2">
        <v>0.13051100000000002</v>
      </c>
      <c r="P377" s="2">
        <v>0.11050500000000001</v>
      </c>
      <c r="Q377" s="2">
        <v>7.0000000000000007E-2</v>
      </c>
      <c r="R377" s="27">
        <f ca="1">AVERAGE(OFFSET(E377,,,,List!$D$2))</f>
        <v>3.241433333333333E-2</v>
      </c>
      <c r="S377">
        <f t="shared" ca="1" si="52"/>
        <v>4</v>
      </c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</row>
    <row r="378" spans="1:32" x14ac:dyDescent="0.3">
      <c r="A378" t="s">
        <v>125</v>
      </c>
      <c r="B378" t="s">
        <v>122</v>
      </c>
      <c r="C378" t="str">
        <f>List!$O$4</f>
        <v>Asia Pac</v>
      </c>
      <c r="D378" t="s">
        <v>108</v>
      </c>
      <c r="E378" s="2">
        <v>6.1200000000000002E-4</v>
      </c>
      <c r="F378" s="2">
        <v>-3.9461000000000003E-2</v>
      </c>
      <c r="G378" s="2">
        <v>0.120808</v>
      </c>
      <c r="H378" s="2">
        <v>0.11082500000000001</v>
      </c>
      <c r="I378" s="2">
        <v>0.130963</v>
      </c>
      <c r="J378" s="2">
        <v>0.15057999999999999</v>
      </c>
      <c r="K378" s="2">
        <v>-1.942E-2</v>
      </c>
      <c r="L378" s="2">
        <v>-7.9005000000000006E-2</v>
      </c>
      <c r="M378" s="2">
        <v>4.0592000000000003E-2</v>
      </c>
      <c r="N378" s="2">
        <v>-5.9459999999999999E-2</v>
      </c>
      <c r="O378" s="2">
        <v>-4.9487000000000003E-2</v>
      </c>
      <c r="P378" s="2">
        <v>0.14063700000000001</v>
      </c>
      <c r="Q378" s="2">
        <v>0.13</v>
      </c>
      <c r="R378" s="27">
        <f ca="1">AVERAGE(OFFSET(E378,,,,List!$D$2))</f>
        <v>7.90545E-2</v>
      </c>
      <c r="S378">
        <f t="shared" ca="1" si="52"/>
        <v>1</v>
      </c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</row>
    <row r="379" spans="1:32" x14ac:dyDescent="0.3">
      <c r="S379" s="2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</row>
    <row r="380" spans="1:32" x14ac:dyDescent="0.3">
      <c r="A380" t="s">
        <v>125</v>
      </c>
      <c r="B380" t="s">
        <v>122</v>
      </c>
      <c r="C380" t="s">
        <v>64</v>
      </c>
      <c r="D380" t="s">
        <v>116</v>
      </c>
      <c r="E380" s="2">
        <v>0.14066900000000002</v>
      </c>
      <c r="F380" s="2">
        <v>0.14082800000000001</v>
      </c>
      <c r="G380" s="2">
        <v>0.10052900000000001</v>
      </c>
      <c r="H380" s="2">
        <v>0.13059200000000001</v>
      </c>
      <c r="I380" s="2">
        <v>0.15090000000000001</v>
      </c>
      <c r="J380" s="2">
        <v>7.0953000000000002E-2</v>
      </c>
      <c r="K380" s="2">
        <v>-9.9128000000000008E-2</v>
      </c>
      <c r="L380" s="2">
        <v>-6.9056000000000006E-2</v>
      </c>
      <c r="M380" s="2">
        <v>0.13062599999999999</v>
      </c>
      <c r="N380" s="2">
        <v>-9.9118000000000012E-2</v>
      </c>
      <c r="O380" s="2">
        <v>0.110766</v>
      </c>
      <c r="P380" s="2">
        <v>0.11052000000000001</v>
      </c>
      <c r="Q380" s="2">
        <v>-0.05</v>
      </c>
      <c r="R380" s="27">
        <f ca="1">AVERAGE(OFFSET(E380,,,,List!$D$2))</f>
        <v>0.12241183333333334</v>
      </c>
      <c r="S380">
        <f ca="1">RANK(R380,$R$380:$R$389)</f>
        <v>1</v>
      </c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</row>
    <row r="381" spans="1:32" x14ac:dyDescent="0.3">
      <c r="A381" t="s">
        <v>125</v>
      </c>
      <c r="B381" t="s">
        <v>122</v>
      </c>
      <c r="C381" t="s">
        <v>64</v>
      </c>
      <c r="D381" t="s">
        <v>120</v>
      </c>
      <c r="E381" s="2">
        <v>-5.9332999999999997E-2</v>
      </c>
      <c r="F381" s="2">
        <v>5.0629E-2</v>
      </c>
      <c r="G381" s="2">
        <v>8.1899999999999996E-4</v>
      </c>
      <c r="H381" s="2">
        <v>0.10097700000000001</v>
      </c>
      <c r="I381" s="2">
        <v>-9.1570000000000002E-3</v>
      </c>
      <c r="J381" s="2">
        <v>0.14088000000000001</v>
      </c>
      <c r="K381" s="2">
        <v>7.76E-4</v>
      </c>
      <c r="L381" s="2">
        <v>-9.9398E-2</v>
      </c>
      <c r="M381" s="2">
        <v>-3.9162000000000002E-2</v>
      </c>
      <c r="N381" s="2">
        <v>9.0903999999999999E-2</v>
      </c>
      <c r="O381" s="2">
        <v>-9.9028000000000005E-2</v>
      </c>
      <c r="P381" s="2">
        <v>1.0881E-2</v>
      </c>
      <c r="Q381" s="2">
        <v>-0.05</v>
      </c>
      <c r="R381" s="27">
        <f ca="1">AVERAGE(OFFSET(E381,,,,List!$D$2))</f>
        <v>3.7469166666666671E-2</v>
      </c>
      <c r="S381">
        <f t="shared" ref="S381:S389" ca="1" si="53">RANK(R381,$R$380:$R$389)</f>
        <v>6</v>
      </c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</row>
    <row r="382" spans="1:32" x14ac:dyDescent="0.3">
      <c r="A382" t="s">
        <v>125</v>
      </c>
      <c r="B382" t="s">
        <v>122</v>
      </c>
      <c r="C382" t="s">
        <v>64</v>
      </c>
      <c r="D382" t="s">
        <v>117</v>
      </c>
      <c r="E382" s="2">
        <v>8.1599999999999999E-4</v>
      </c>
      <c r="F382" s="2">
        <v>-2.9167999999999999E-2</v>
      </c>
      <c r="G382" s="2">
        <v>0.13063</v>
      </c>
      <c r="H382" s="2">
        <v>4.0500000000000001E-2</v>
      </c>
      <c r="I382" s="2">
        <v>5.0577000000000004E-2</v>
      </c>
      <c r="J382" s="2">
        <v>0.12071599999999999</v>
      </c>
      <c r="K382" s="2">
        <v>-6.932300000000001E-2</v>
      </c>
      <c r="L382" s="2">
        <v>5.0901000000000002E-2</v>
      </c>
      <c r="M382" s="2">
        <v>0.12082799999999999</v>
      </c>
      <c r="N382" s="2">
        <v>0.12056499999999999</v>
      </c>
      <c r="O382" s="2">
        <v>0.100621</v>
      </c>
      <c r="P382" s="2">
        <v>7.0924000000000001E-2</v>
      </c>
      <c r="Q382" s="2">
        <v>0.05</v>
      </c>
      <c r="R382" s="27">
        <f ca="1">AVERAGE(OFFSET(E382,,,,List!$D$2))</f>
        <v>5.2345166666666665E-2</v>
      </c>
      <c r="S382">
        <f t="shared" ca="1" si="53"/>
        <v>3</v>
      </c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</row>
    <row r="383" spans="1:32" x14ac:dyDescent="0.3">
      <c r="A383" t="s">
        <v>125</v>
      </c>
      <c r="B383" t="s">
        <v>122</v>
      </c>
      <c r="C383" t="s">
        <v>64</v>
      </c>
      <c r="D383" t="s">
        <v>115</v>
      </c>
      <c r="E383" s="2">
        <v>0.14078900000000003</v>
      </c>
      <c r="F383" s="2">
        <v>0.10090800000000001</v>
      </c>
      <c r="G383" s="2">
        <v>7.0525000000000004E-2</v>
      </c>
      <c r="H383" s="2">
        <v>0.14088100000000001</v>
      </c>
      <c r="I383" s="2">
        <v>-3.9320000000000001E-2</v>
      </c>
      <c r="J383" s="2">
        <v>6.0777999999999999E-2</v>
      </c>
      <c r="K383" s="2">
        <v>-9.4490000000000008E-3</v>
      </c>
      <c r="L383" s="2">
        <v>-3.9407999999999999E-2</v>
      </c>
      <c r="M383" s="2">
        <v>0.120656</v>
      </c>
      <c r="N383" s="2">
        <v>-7.9023999999999997E-2</v>
      </c>
      <c r="O383" s="2">
        <v>9.0922000000000003E-2</v>
      </c>
      <c r="P383" s="2">
        <v>0.15076599999999998</v>
      </c>
      <c r="Q383" s="2">
        <v>0.04</v>
      </c>
      <c r="R383" s="27">
        <f ca="1">AVERAGE(OFFSET(E383,,,,List!$D$2))</f>
        <v>7.9093499999999997E-2</v>
      </c>
      <c r="S383">
        <f t="shared" ca="1" si="53"/>
        <v>2</v>
      </c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</row>
    <row r="384" spans="1:32" x14ac:dyDescent="0.3">
      <c r="A384" t="s">
        <v>125</v>
      </c>
      <c r="B384" t="s">
        <v>122</v>
      </c>
      <c r="C384" t="s">
        <v>64</v>
      </c>
      <c r="D384" t="s">
        <v>119</v>
      </c>
      <c r="E384" s="2">
        <v>0.110722</v>
      </c>
      <c r="F384" s="2">
        <v>-8.9063000000000003E-2</v>
      </c>
      <c r="G384" s="2">
        <v>5.7899999999999998E-4</v>
      </c>
      <c r="H384" s="2">
        <v>-8.9200000000000002E-2</v>
      </c>
      <c r="I384" s="2">
        <v>7.093300000000001E-2</v>
      </c>
      <c r="J384" s="2">
        <v>-5.9355999999999999E-2</v>
      </c>
      <c r="K384" s="2">
        <v>-8.9425999999999992E-2</v>
      </c>
      <c r="L384" s="2">
        <v>5.0612000000000004E-2</v>
      </c>
      <c r="M384" s="2">
        <v>0.140963</v>
      </c>
      <c r="N384" s="2">
        <v>-4.9299000000000003E-2</v>
      </c>
      <c r="O384" s="2">
        <v>0.100743</v>
      </c>
      <c r="P384" s="2">
        <v>-9.3640000000000008E-3</v>
      </c>
      <c r="Q384" s="2">
        <v>0.05</v>
      </c>
      <c r="R384" s="27">
        <f ca="1">AVERAGE(OFFSET(E384,,,,List!$D$2))</f>
        <v>-9.2308333333333322E-3</v>
      </c>
      <c r="S384">
        <f t="shared" ca="1" si="53"/>
        <v>10</v>
      </c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</row>
    <row r="385" spans="1:32" x14ac:dyDescent="0.3">
      <c r="A385" t="s">
        <v>125</v>
      </c>
      <c r="B385" t="s">
        <v>122</v>
      </c>
      <c r="C385" t="s">
        <v>64</v>
      </c>
      <c r="D385" t="s">
        <v>121</v>
      </c>
      <c r="E385" s="2">
        <v>8.0873E-2</v>
      </c>
      <c r="F385" s="2">
        <v>0.12096599999999999</v>
      </c>
      <c r="G385" s="2">
        <v>-5.9272999999999999E-2</v>
      </c>
      <c r="H385" s="2">
        <v>9.0729999999999991E-2</v>
      </c>
      <c r="I385" s="2">
        <v>0.110766</v>
      </c>
      <c r="J385" s="2">
        <v>-4.9182000000000003E-2</v>
      </c>
      <c r="K385" s="2">
        <v>-3.9262999999999999E-2</v>
      </c>
      <c r="L385" s="2">
        <v>9.079799999999999E-2</v>
      </c>
      <c r="M385" s="2">
        <v>8.0929000000000001E-2</v>
      </c>
      <c r="N385" s="2">
        <v>-7.9312000000000007E-2</v>
      </c>
      <c r="O385" s="2">
        <v>5.0757000000000004E-2</v>
      </c>
      <c r="P385" s="2">
        <v>2.0893000000000002E-2</v>
      </c>
      <c r="Q385" s="2">
        <v>0.04</v>
      </c>
      <c r="R385" s="27">
        <f ca="1">AVERAGE(OFFSET(E385,,,,List!$D$2))</f>
        <v>4.9146666666666665E-2</v>
      </c>
      <c r="S385">
        <f t="shared" ca="1" si="53"/>
        <v>4</v>
      </c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</row>
    <row r="386" spans="1:32" x14ac:dyDescent="0.3">
      <c r="A386" t="s">
        <v>125</v>
      </c>
      <c r="B386" t="s">
        <v>122</v>
      </c>
      <c r="C386" t="s">
        <v>64</v>
      </c>
      <c r="D386" t="s">
        <v>114</v>
      </c>
      <c r="E386" s="2">
        <v>-6.9221000000000005E-2</v>
      </c>
      <c r="F386" s="2">
        <v>6.0789999999999997E-2</v>
      </c>
      <c r="G386" s="2">
        <v>5.0859000000000001E-2</v>
      </c>
      <c r="H386" s="2">
        <v>0.12071499999999999</v>
      </c>
      <c r="I386" s="2">
        <v>-4.9272000000000003E-2</v>
      </c>
      <c r="J386" s="2">
        <v>-9.9315000000000001E-2</v>
      </c>
      <c r="K386" s="2">
        <v>-7.9113000000000003E-2</v>
      </c>
      <c r="L386" s="2">
        <v>7.0865000000000011E-2</v>
      </c>
      <c r="M386" s="2">
        <v>9.0670000000000001E-2</v>
      </c>
      <c r="N386" s="2">
        <v>-7.9105999999999996E-2</v>
      </c>
      <c r="O386" s="2">
        <v>6.0534999999999999E-2</v>
      </c>
      <c r="P386" s="2">
        <v>5.0629E-2</v>
      </c>
      <c r="Q386" s="2">
        <v>0.06</v>
      </c>
      <c r="R386" s="27">
        <f ca="1">AVERAGE(OFFSET(E386,,,,List!$D$2))</f>
        <v>2.4259999999999954E-3</v>
      </c>
      <c r="S386">
        <f t="shared" ca="1" si="53"/>
        <v>8</v>
      </c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</row>
    <row r="387" spans="1:32" x14ac:dyDescent="0.3">
      <c r="A387" t="s">
        <v>125</v>
      </c>
      <c r="B387" t="s">
        <v>122</v>
      </c>
      <c r="C387" t="s">
        <v>64</v>
      </c>
      <c r="D387" t="s">
        <v>112</v>
      </c>
      <c r="E387" s="2">
        <v>5.0793000000000005E-2</v>
      </c>
      <c r="F387" s="2">
        <v>-7.9088000000000006E-2</v>
      </c>
      <c r="G387" s="2">
        <v>0.15066199999999999</v>
      </c>
      <c r="H387" s="2">
        <v>0.14054900000000001</v>
      </c>
      <c r="I387" s="2">
        <v>8.0516000000000004E-2</v>
      </c>
      <c r="J387" s="2">
        <v>-9.940800000000001E-2</v>
      </c>
      <c r="K387" s="2">
        <v>-1.9192000000000001E-2</v>
      </c>
      <c r="L387" s="2">
        <v>-4.9329000000000005E-2</v>
      </c>
      <c r="M387" s="2">
        <v>1.074E-2</v>
      </c>
      <c r="N387" s="2">
        <v>8.0930000000000002E-2</v>
      </c>
      <c r="O387" s="2">
        <v>-7.9084000000000002E-2</v>
      </c>
      <c r="P387" s="2">
        <v>6.0560999999999997E-2</v>
      </c>
      <c r="Q387" s="2">
        <v>-0.05</v>
      </c>
      <c r="R387" s="27">
        <f ca="1">AVERAGE(OFFSET(E387,,,,List!$D$2))</f>
        <v>4.0670666666666661E-2</v>
      </c>
      <c r="S387">
        <f t="shared" ca="1" si="53"/>
        <v>5</v>
      </c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</row>
    <row r="388" spans="1:32" x14ac:dyDescent="0.3">
      <c r="A388" t="s">
        <v>125</v>
      </c>
      <c r="B388" t="s">
        <v>122</v>
      </c>
      <c r="C388" t="s">
        <v>64</v>
      </c>
      <c r="D388" t="s">
        <v>118</v>
      </c>
      <c r="E388" s="2">
        <v>-5.9324999999999996E-2</v>
      </c>
      <c r="F388" s="2">
        <v>0.13061500000000001</v>
      </c>
      <c r="G388" s="2">
        <v>0.110898</v>
      </c>
      <c r="H388" s="2">
        <v>-5.9484999999999996E-2</v>
      </c>
      <c r="I388" s="2">
        <v>-6.9126000000000007E-2</v>
      </c>
      <c r="J388" s="2">
        <v>-6.9499000000000005E-2</v>
      </c>
      <c r="K388" s="2">
        <v>9.0629000000000001E-2</v>
      </c>
      <c r="L388" s="2">
        <v>0.110615</v>
      </c>
      <c r="M388" s="2">
        <v>-2.9322999999999998E-2</v>
      </c>
      <c r="N388" s="2">
        <v>5.3600000000000002E-4</v>
      </c>
      <c r="O388" s="2">
        <v>8.0832000000000001E-2</v>
      </c>
      <c r="P388" s="2">
        <v>-2.9408999999999998E-2</v>
      </c>
      <c r="Q388" s="2">
        <v>0.06</v>
      </c>
      <c r="R388" s="27">
        <f ca="1">AVERAGE(OFFSET(E388,,,,List!$D$2))</f>
        <v>-2.6536666666666653E-3</v>
      </c>
      <c r="S388">
        <f t="shared" ca="1" si="53"/>
        <v>9</v>
      </c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</row>
    <row r="389" spans="1:32" x14ac:dyDescent="0.3">
      <c r="A389" t="s">
        <v>125</v>
      </c>
      <c r="B389" t="s">
        <v>122</v>
      </c>
      <c r="C389" t="s">
        <v>64</v>
      </c>
      <c r="D389" t="s">
        <v>113</v>
      </c>
      <c r="E389" s="2">
        <v>0.150589</v>
      </c>
      <c r="F389" s="2">
        <v>-9.9214000000000011E-2</v>
      </c>
      <c r="G389" s="2">
        <v>-4.9420000000000006E-2</v>
      </c>
      <c r="H389" s="2">
        <v>5.0647000000000005E-2</v>
      </c>
      <c r="I389" s="2">
        <v>-3.9215E-2</v>
      </c>
      <c r="J389" s="2">
        <v>0.10094400000000001</v>
      </c>
      <c r="K389" s="2">
        <v>4.0653000000000002E-2</v>
      </c>
      <c r="L389" s="2">
        <v>0.110635</v>
      </c>
      <c r="M389" s="2">
        <v>-2.9260999999999999E-2</v>
      </c>
      <c r="N389" s="2">
        <v>-9.1140000000000006E-3</v>
      </c>
      <c r="O389" s="2">
        <v>5.0796000000000001E-2</v>
      </c>
      <c r="P389" s="2">
        <v>-6.9423000000000012E-2</v>
      </c>
      <c r="Q389" s="2">
        <v>-0.08</v>
      </c>
      <c r="R389" s="27">
        <f ca="1">AVERAGE(OFFSET(E389,,,,List!$D$2))</f>
        <v>1.9055166666666665E-2</v>
      </c>
      <c r="S389">
        <f t="shared" ca="1" si="53"/>
        <v>7</v>
      </c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</row>
    <row r="390" spans="1:32" x14ac:dyDescent="0.3"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</row>
    <row r="392" spans="1:32" x14ac:dyDescent="0.3">
      <c r="A392" s="15" t="s">
        <v>31</v>
      </c>
      <c r="B392" s="15" t="s">
        <v>44</v>
      </c>
      <c r="C392" s="15" t="s">
        <v>45</v>
      </c>
      <c r="D392" s="8" t="s">
        <v>111</v>
      </c>
      <c r="E392" s="9" t="s">
        <v>32</v>
      </c>
      <c r="F392" s="9" t="s">
        <v>33</v>
      </c>
      <c r="G392" s="9" t="s">
        <v>34</v>
      </c>
      <c r="H392" s="9" t="s">
        <v>35</v>
      </c>
      <c r="I392" s="9" t="s">
        <v>36</v>
      </c>
      <c r="J392" s="9" t="s">
        <v>37</v>
      </c>
      <c r="K392" s="9" t="s">
        <v>38</v>
      </c>
      <c r="L392" s="9" t="s">
        <v>39</v>
      </c>
      <c r="M392" s="9" t="s">
        <v>40</v>
      </c>
      <c r="N392" s="9" t="s">
        <v>41</v>
      </c>
      <c r="O392" s="9" t="s">
        <v>6</v>
      </c>
      <c r="P392" s="9" t="s">
        <v>42</v>
      </c>
      <c r="Q392" s="9" t="s">
        <v>15</v>
      </c>
      <c r="R392" s="9" t="s">
        <v>30</v>
      </c>
    </row>
    <row r="393" spans="1:32" x14ac:dyDescent="0.3">
      <c r="A393" t="s">
        <v>18</v>
      </c>
      <c r="B393" s="3" t="s">
        <v>80</v>
      </c>
      <c r="C393" t="s">
        <v>87</v>
      </c>
      <c r="D393" t="str">
        <f>List!M2</f>
        <v>Argentina</v>
      </c>
      <c r="E393">
        <v>10</v>
      </c>
      <c r="F393">
        <v>17</v>
      </c>
      <c r="G393">
        <v>17</v>
      </c>
      <c r="H393">
        <v>17</v>
      </c>
      <c r="I393">
        <v>16</v>
      </c>
      <c r="J393">
        <v>19</v>
      </c>
      <c r="K393">
        <v>16</v>
      </c>
      <c r="L393">
        <v>15</v>
      </c>
      <c r="M393">
        <v>17</v>
      </c>
      <c r="N393">
        <v>16</v>
      </c>
      <c r="O393">
        <v>13</v>
      </c>
      <c r="P393">
        <v>12</v>
      </c>
      <c r="Q393" s="14">
        <f t="shared" ref="Q393:Q435" si="54">SUM(E393:P393)</f>
        <v>185</v>
      </c>
      <c r="R393" s="20">
        <f ca="1">SUM(OFFSET(E393,,,,List!$D$2))</f>
        <v>96</v>
      </c>
    </row>
    <row r="394" spans="1:32" x14ac:dyDescent="0.3">
      <c r="A394" t="s">
        <v>18</v>
      </c>
      <c r="B394" s="3" t="s">
        <v>80</v>
      </c>
      <c r="C394" t="s">
        <v>87</v>
      </c>
      <c r="D394" t="str">
        <f>List!M3</f>
        <v>Brazil</v>
      </c>
      <c r="E394">
        <v>20</v>
      </c>
      <c r="F394">
        <v>13</v>
      </c>
      <c r="G394">
        <v>13</v>
      </c>
      <c r="H394">
        <v>18</v>
      </c>
      <c r="I394">
        <v>19</v>
      </c>
      <c r="J394">
        <v>10</v>
      </c>
      <c r="K394">
        <v>15</v>
      </c>
      <c r="L394">
        <v>20</v>
      </c>
      <c r="M394">
        <v>18</v>
      </c>
      <c r="N394">
        <v>11</v>
      </c>
      <c r="O394">
        <v>19</v>
      </c>
      <c r="P394">
        <v>19</v>
      </c>
      <c r="Q394" s="14">
        <f t="shared" si="54"/>
        <v>195</v>
      </c>
      <c r="R394" s="20">
        <f ca="1">SUM(OFFSET(E394,,,,List!$D$2))</f>
        <v>93</v>
      </c>
    </row>
    <row r="395" spans="1:32" x14ac:dyDescent="0.3">
      <c r="A395" t="s">
        <v>18</v>
      </c>
      <c r="B395" s="3" t="s">
        <v>80</v>
      </c>
      <c r="C395" t="s">
        <v>87</v>
      </c>
      <c r="D395" t="str">
        <f>List!M4</f>
        <v>Canada</v>
      </c>
      <c r="E395">
        <v>12</v>
      </c>
      <c r="F395">
        <v>19</v>
      </c>
      <c r="G395">
        <v>19</v>
      </c>
      <c r="H395">
        <v>18</v>
      </c>
      <c r="I395">
        <v>10</v>
      </c>
      <c r="J395">
        <v>11</v>
      </c>
      <c r="K395">
        <v>10</v>
      </c>
      <c r="L395">
        <v>13</v>
      </c>
      <c r="M395">
        <v>20</v>
      </c>
      <c r="N395">
        <v>17</v>
      </c>
      <c r="O395">
        <v>13</v>
      </c>
      <c r="P395">
        <v>12</v>
      </c>
      <c r="Q395" s="14">
        <f t="shared" si="54"/>
        <v>174</v>
      </c>
      <c r="R395" s="20">
        <f ca="1">SUM(OFFSET(E395,,,,List!$D$2))</f>
        <v>89</v>
      </c>
    </row>
    <row r="396" spans="1:32" x14ac:dyDescent="0.3">
      <c r="A396" t="s">
        <v>18</v>
      </c>
      <c r="B396" s="3" t="s">
        <v>80</v>
      </c>
      <c r="C396" t="s">
        <v>87</v>
      </c>
      <c r="D396" t="str">
        <f>List!M5</f>
        <v>Chile</v>
      </c>
      <c r="E396">
        <v>16</v>
      </c>
      <c r="F396">
        <v>11</v>
      </c>
      <c r="G396">
        <v>14</v>
      </c>
      <c r="H396">
        <v>14</v>
      </c>
      <c r="I396">
        <v>15</v>
      </c>
      <c r="J396">
        <v>10</v>
      </c>
      <c r="K396">
        <v>20</v>
      </c>
      <c r="L396">
        <v>14</v>
      </c>
      <c r="M396">
        <v>10</v>
      </c>
      <c r="N396">
        <v>18</v>
      </c>
      <c r="O396">
        <v>15</v>
      </c>
      <c r="P396">
        <v>13</v>
      </c>
      <c r="Q396" s="14">
        <f t="shared" si="54"/>
        <v>170</v>
      </c>
      <c r="R396" s="20">
        <f ca="1">SUM(OFFSET(E396,,,,List!$D$2))</f>
        <v>80</v>
      </c>
    </row>
    <row r="397" spans="1:32" x14ac:dyDescent="0.3">
      <c r="A397" t="s">
        <v>18</v>
      </c>
      <c r="B397" s="3" t="s">
        <v>80</v>
      </c>
      <c r="C397" t="s">
        <v>87</v>
      </c>
      <c r="D397" t="str">
        <f>List!M6</f>
        <v>Columbia</v>
      </c>
      <c r="E397">
        <v>12</v>
      </c>
      <c r="F397">
        <v>17</v>
      </c>
      <c r="G397">
        <v>15</v>
      </c>
      <c r="H397">
        <v>13</v>
      </c>
      <c r="I397">
        <v>20</v>
      </c>
      <c r="J397">
        <v>16</v>
      </c>
      <c r="K397">
        <v>14</v>
      </c>
      <c r="L397">
        <v>14</v>
      </c>
      <c r="M397">
        <v>16</v>
      </c>
      <c r="N397">
        <v>14</v>
      </c>
      <c r="O397">
        <v>18</v>
      </c>
      <c r="P397">
        <v>20</v>
      </c>
      <c r="Q397" s="14">
        <f t="shared" si="54"/>
        <v>189</v>
      </c>
      <c r="R397" s="20">
        <f ca="1">SUM(OFFSET(E397,,,,List!$D$2))</f>
        <v>93</v>
      </c>
    </row>
    <row r="398" spans="1:32" x14ac:dyDescent="0.3">
      <c r="A398" t="s">
        <v>18</v>
      </c>
      <c r="B398" s="3" t="s">
        <v>80</v>
      </c>
      <c r="C398" t="s">
        <v>87</v>
      </c>
      <c r="D398" t="str">
        <f>List!M7</f>
        <v>Cuba</v>
      </c>
      <c r="E398">
        <v>11</v>
      </c>
      <c r="F398">
        <v>18</v>
      </c>
      <c r="G398">
        <v>19</v>
      </c>
      <c r="H398">
        <v>16</v>
      </c>
      <c r="I398">
        <v>11</v>
      </c>
      <c r="J398">
        <v>14</v>
      </c>
      <c r="K398">
        <v>12</v>
      </c>
      <c r="L398">
        <v>12</v>
      </c>
      <c r="M398">
        <v>18</v>
      </c>
      <c r="N398">
        <v>12</v>
      </c>
      <c r="O398">
        <v>17</v>
      </c>
      <c r="P398">
        <v>12</v>
      </c>
      <c r="Q398" s="14">
        <f t="shared" si="54"/>
        <v>172</v>
      </c>
      <c r="R398" s="20">
        <f ca="1">SUM(OFFSET(E398,,,,List!$D$2))</f>
        <v>89</v>
      </c>
    </row>
    <row r="399" spans="1:32" x14ac:dyDescent="0.3">
      <c r="A399" t="s">
        <v>18</v>
      </c>
      <c r="B399" s="3" t="s">
        <v>80</v>
      </c>
      <c r="C399" t="s">
        <v>87</v>
      </c>
      <c r="D399" t="str">
        <f>List!M8</f>
        <v>Mexico</v>
      </c>
      <c r="E399">
        <v>12</v>
      </c>
      <c r="F399">
        <v>13</v>
      </c>
      <c r="G399">
        <v>10</v>
      </c>
      <c r="H399">
        <v>16</v>
      </c>
      <c r="I399">
        <v>13</v>
      </c>
      <c r="J399">
        <v>16</v>
      </c>
      <c r="K399">
        <v>16</v>
      </c>
      <c r="L399">
        <v>19</v>
      </c>
      <c r="M399">
        <v>15</v>
      </c>
      <c r="N399">
        <v>15</v>
      </c>
      <c r="O399">
        <v>20</v>
      </c>
      <c r="P399">
        <v>14</v>
      </c>
      <c r="Q399" s="14">
        <f t="shared" si="54"/>
        <v>179</v>
      </c>
      <c r="R399" s="20">
        <f ca="1">SUM(OFFSET(E399,,,,List!$D$2))</f>
        <v>80</v>
      </c>
    </row>
    <row r="400" spans="1:32" x14ac:dyDescent="0.3">
      <c r="A400" t="s">
        <v>18</v>
      </c>
      <c r="B400" s="3" t="s">
        <v>80</v>
      </c>
      <c r="C400" t="s">
        <v>87</v>
      </c>
      <c r="D400" t="str">
        <f>List!M9</f>
        <v>Uraguay</v>
      </c>
      <c r="E400">
        <v>15</v>
      </c>
      <c r="F400">
        <v>19</v>
      </c>
      <c r="G400">
        <v>11</v>
      </c>
      <c r="H400">
        <v>12</v>
      </c>
      <c r="I400">
        <v>12</v>
      </c>
      <c r="J400">
        <v>12</v>
      </c>
      <c r="K400">
        <v>10</v>
      </c>
      <c r="L400">
        <v>17</v>
      </c>
      <c r="M400">
        <v>19</v>
      </c>
      <c r="N400">
        <v>12</v>
      </c>
      <c r="O400">
        <v>12</v>
      </c>
      <c r="P400">
        <v>18</v>
      </c>
      <c r="Q400" s="14">
        <f t="shared" si="54"/>
        <v>169</v>
      </c>
      <c r="R400" s="20">
        <f ca="1">SUM(OFFSET(E400,,,,List!$D$2))</f>
        <v>81</v>
      </c>
    </row>
    <row r="401" spans="1:18" x14ac:dyDescent="0.3">
      <c r="A401" t="s">
        <v>18</v>
      </c>
      <c r="B401" s="3" t="s">
        <v>80</v>
      </c>
      <c r="C401" t="s">
        <v>87</v>
      </c>
      <c r="D401" t="str">
        <f>List!M10</f>
        <v>USA</v>
      </c>
      <c r="E401">
        <v>18</v>
      </c>
      <c r="F401">
        <v>17</v>
      </c>
      <c r="G401">
        <v>18</v>
      </c>
      <c r="H401">
        <v>18</v>
      </c>
      <c r="I401">
        <v>14</v>
      </c>
      <c r="J401">
        <v>11</v>
      </c>
      <c r="K401">
        <v>17</v>
      </c>
      <c r="L401">
        <v>17</v>
      </c>
      <c r="M401">
        <v>20</v>
      </c>
      <c r="N401">
        <v>15</v>
      </c>
      <c r="O401">
        <v>20</v>
      </c>
      <c r="P401">
        <v>20</v>
      </c>
      <c r="Q401" s="14">
        <f t="shared" si="54"/>
        <v>205</v>
      </c>
      <c r="R401" s="20">
        <f ca="1">SUM(OFFSET(E401,,,,List!$D$2))</f>
        <v>96</v>
      </c>
    </row>
    <row r="402" spans="1:18" x14ac:dyDescent="0.3">
      <c r="A402" t="s">
        <v>18</v>
      </c>
      <c r="B402" s="3" t="s">
        <v>80</v>
      </c>
      <c r="C402" t="s">
        <v>87</v>
      </c>
      <c r="D402" t="str">
        <f>List!M11</f>
        <v>Venezuala</v>
      </c>
      <c r="E402">
        <v>10</v>
      </c>
      <c r="F402">
        <v>18</v>
      </c>
      <c r="G402">
        <v>19</v>
      </c>
      <c r="H402">
        <v>16</v>
      </c>
      <c r="I402">
        <v>13</v>
      </c>
      <c r="J402">
        <v>18</v>
      </c>
      <c r="K402">
        <v>13</v>
      </c>
      <c r="L402">
        <v>18</v>
      </c>
      <c r="M402">
        <v>16</v>
      </c>
      <c r="N402">
        <v>15</v>
      </c>
      <c r="O402">
        <v>15</v>
      </c>
      <c r="P402">
        <v>15</v>
      </c>
      <c r="Q402" s="14">
        <f t="shared" si="54"/>
        <v>186</v>
      </c>
      <c r="R402" s="20">
        <f ca="1">SUM(OFFSET(E402,,,,List!$D$2))</f>
        <v>94</v>
      </c>
    </row>
    <row r="403" spans="1:18" x14ac:dyDescent="0.3">
      <c r="B403" s="3"/>
      <c r="Q403" s="14"/>
      <c r="R403" s="20"/>
    </row>
    <row r="404" spans="1:18" x14ac:dyDescent="0.3">
      <c r="A404" t="s">
        <v>18</v>
      </c>
      <c r="B404" s="3" t="s">
        <v>80</v>
      </c>
      <c r="C404" t="s">
        <v>63</v>
      </c>
      <c r="D404" t="s">
        <v>88</v>
      </c>
      <c r="E404">
        <v>13</v>
      </c>
      <c r="F404">
        <v>17</v>
      </c>
      <c r="G404">
        <v>18</v>
      </c>
      <c r="H404">
        <v>17</v>
      </c>
      <c r="I404">
        <v>11</v>
      </c>
      <c r="J404">
        <v>13</v>
      </c>
      <c r="K404">
        <v>10</v>
      </c>
      <c r="L404">
        <v>15</v>
      </c>
      <c r="M404">
        <v>19</v>
      </c>
      <c r="N404">
        <v>16</v>
      </c>
      <c r="O404">
        <v>14</v>
      </c>
      <c r="P404">
        <v>12</v>
      </c>
      <c r="Q404" s="14">
        <f t="shared" si="54"/>
        <v>175</v>
      </c>
      <c r="R404" s="20">
        <f ca="1">SUM(OFFSET(E404,,,,List!$D$2))</f>
        <v>89</v>
      </c>
    </row>
    <row r="405" spans="1:18" x14ac:dyDescent="0.3">
      <c r="A405" t="s">
        <v>18</v>
      </c>
      <c r="B405" s="3" t="s">
        <v>80</v>
      </c>
      <c r="C405" t="s">
        <v>63</v>
      </c>
      <c r="D405" t="s">
        <v>71</v>
      </c>
      <c r="E405">
        <v>12</v>
      </c>
      <c r="F405">
        <v>11</v>
      </c>
      <c r="G405">
        <v>15</v>
      </c>
      <c r="H405">
        <v>16</v>
      </c>
      <c r="I405">
        <v>12</v>
      </c>
      <c r="J405">
        <v>13</v>
      </c>
      <c r="K405">
        <v>12</v>
      </c>
      <c r="L405">
        <v>15</v>
      </c>
      <c r="M405">
        <v>14</v>
      </c>
      <c r="N405">
        <v>11</v>
      </c>
      <c r="O405">
        <v>20</v>
      </c>
      <c r="P405">
        <v>17</v>
      </c>
      <c r="Q405" s="14">
        <f t="shared" si="54"/>
        <v>168</v>
      </c>
      <c r="R405" s="20">
        <f ca="1">SUM(OFFSET(E405,,,,List!$D$2))</f>
        <v>79</v>
      </c>
    </row>
    <row r="406" spans="1:18" x14ac:dyDescent="0.3">
      <c r="A406" t="s">
        <v>18</v>
      </c>
      <c r="B406" s="3" t="s">
        <v>80</v>
      </c>
      <c r="C406" t="s">
        <v>63</v>
      </c>
      <c r="D406" t="s">
        <v>72</v>
      </c>
      <c r="E406">
        <v>15</v>
      </c>
      <c r="F406">
        <v>20</v>
      </c>
      <c r="G406">
        <v>18</v>
      </c>
      <c r="H406">
        <v>14</v>
      </c>
      <c r="I406">
        <v>16</v>
      </c>
      <c r="J406">
        <v>17</v>
      </c>
      <c r="K406">
        <v>19</v>
      </c>
      <c r="L406">
        <v>16</v>
      </c>
      <c r="M406">
        <v>14</v>
      </c>
      <c r="N406">
        <v>13</v>
      </c>
      <c r="O406">
        <v>14</v>
      </c>
      <c r="P406">
        <v>15</v>
      </c>
      <c r="Q406" s="14">
        <f t="shared" si="54"/>
        <v>191</v>
      </c>
      <c r="R406" s="20">
        <f ca="1">SUM(OFFSET(E406,,,,List!$D$2))</f>
        <v>100</v>
      </c>
    </row>
    <row r="407" spans="1:18" x14ac:dyDescent="0.3">
      <c r="A407" t="s">
        <v>18</v>
      </c>
      <c r="B407" s="3" t="s">
        <v>80</v>
      </c>
      <c r="C407" t="s">
        <v>63</v>
      </c>
      <c r="D407" t="s">
        <v>94</v>
      </c>
      <c r="E407">
        <v>13</v>
      </c>
      <c r="F407">
        <v>14</v>
      </c>
      <c r="G407">
        <v>19</v>
      </c>
      <c r="H407">
        <v>10</v>
      </c>
      <c r="I407">
        <v>15</v>
      </c>
      <c r="J407">
        <v>15</v>
      </c>
      <c r="K407">
        <v>13</v>
      </c>
      <c r="L407">
        <v>16</v>
      </c>
      <c r="M407">
        <v>18</v>
      </c>
      <c r="N407">
        <v>11</v>
      </c>
      <c r="O407">
        <v>18</v>
      </c>
      <c r="P407">
        <v>14</v>
      </c>
      <c r="Q407" s="14">
        <f t="shared" si="54"/>
        <v>176</v>
      </c>
      <c r="R407" s="20">
        <f ca="1">SUM(OFFSET(E407,,,,List!$D$2))</f>
        <v>86</v>
      </c>
    </row>
    <row r="408" spans="1:18" x14ac:dyDescent="0.3">
      <c r="A408" t="s">
        <v>18</v>
      </c>
      <c r="B408" s="3" t="s">
        <v>80</v>
      </c>
      <c r="C408" t="s">
        <v>63</v>
      </c>
      <c r="D408" t="s">
        <v>91</v>
      </c>
      <c r="E408">
        <v>12</v>
      </c>
      <c r="F408">
        <v>13</v>
      </c>
      <c r="G408">
        <v>15</v>
      </c>
      <c r="H408">
        <v>11</v>
      </c>
      <c r="I408">
        <v>16</v>
      </c>
      <c r="J408">
        <v>14</v>
      </c>
      <c r="K408">
        <v>14</v>
      </c>
      <c r="L408">
        <v>10</v>
      </c>
      <c r="M408">
        <v>17</v>
      </c>
      <c r="N408">
        <v>19</v>
      </c>
      <c r="O408">
        <v>15</v>
      </c>
      <c r="P408">
        <v>14</v>
      </c>
      <c r="Q408" s="14">
        <f t="shared" si="54"/>
        <v>170</v>
      </c>
      <c r="R408" s="20">
        <f ca="1">SUM(OFFSET(E408,,,,List!$D$2))</f>
        <v>81</v>
      </c>
    </row>
    <row r="409" spans="1:18" x14ac:dyDescent="0.3">
      <c r="A409" t="s">
        <v>18</v>
      </c>
      <c r="B409" s="3" t="s">
        <v>80</v>
      </c>
      <c r="C409" t="s">
        <v>63</v>
      </c>
      <c r="D409" t="s">
        <v>92</v>
      </c>
      <c r="E409">
        <v>15</v>
      </c>
      <c r="F409">
        <v>11</v>
      </c>
      <c r="G409">
        <v>17</v>
      </c>
      <c r="H409">
        <v>11</v>
      </c>
      <c r="I409">
        <v>11</v>
      </c>
      <c r="J409">
        <v>12</v>
      </c>
      <c r="K409">
        <v>16</v>
      </c>
      <c r="L409">
        <v>11</v>
      </c>
      <c r="M409">
        <v>18</v>
      </c>
      <c r="N409">
        <v>11</v>
      </c>
      <c r="O409">
        <v>14</v>
      </c>
      <c r="P409">
        <v>13</v>
      </c>
      <c r="Q409" s="14">
        <f t="shared" si="54"/>
        <v>160</v>
      </c>
      <c r="R409" s="20">
        <f ca="1">SUM(OFFSET(E409,,,,List!$D$2))</f>
        <v>77</v>
      </c>
    </row>
    <row r="410" spans="1:18" x14ac:dyDescent="0.3">
      <c r="A410" t="s">
        <v>18</v>
      </c>
      <c r="B410" s="3" t="s">
        <v>80</v>
      </c>
      <c r="C410" t="s">
        <v>63</v>
      </c>
      <c r="D410" t="s">
        <v>95</v>
      </c>
      <c r="E410">
        <v>17</v>
      </c>
      <c r="F410">
        <v>16</v>
      </c>
      <c r="G410">
        <v>19</v>
      </c>
      <c r="H410">
        <v>11</v>
      </c>
      <c r="I410">
        <v>17</v>
      </c>
      <c r="J410">
        <v>16</v>
      </c>
      <c r="K410">
        <v>12</v>
      </c>
      <c r="L410">
        <v>15</v>
      </c>
      <c r="M410">
        <v>15</v>
      </c>
      <c r="N410">
        <v>15</v>
      </c>
      <c r="O410">
        <v>18</v>
      </c>
      <c r="P410">
        <v>16</v>
      </c>
      <c r="Q410" s="14">
        <f t="shared" si="54"/>
        <v>187</v>
      </c>
      <c r="R410" s="20">
        <f ca="1">SUM(OFFSET(E410,,,,List!$D$2))</f>
        <v>96</v>
      </c>
    </row>
    <row r="411" spans="1:18" x14ac:dyDescent="0.3">
      <c r="A411" t="s">
        <v>18</v>
      </c>
      <c r="B411" s="3" t="s">
        <v>80</v>
      </c>
      <c r="C411" t="s">
        <v>63</v>
      </c>
      <c r="D411" t="s">
        <v>89</v>
      </c>
      <c r="E411">
        <v>10</v>
      </c>
      <c r="F411">
        <v>11</v>
      </c>
      <c r="G411">
        <v>20</v>
      </c>
      <c r="H411">
        <v>18</v>
      </c>
      <c r="I411">
        <v>19</v>
      </c>
      <c r="J411">
        <v>12</v>
      </c>
      <c r="K411">
        <v>18</v>
      </c>
      <c r="L411">
        <v>18</v>
      </c>
      <c r="M411">
        <v>11</v>
      </c>
      <c r="N411">
        <v>18</v>
      </c>
      <c r="O411">
        <v>17</v>
      </c>
      <c r="P411">
        <v>19</v>
      </c>
      <c r="Q411" s="14">
        <f t="shared" si="54"/>
        <v>191</v>
      </c>
      <c r="R411" s="20">
        <f ca="1">SUM(OFFSET(E411,,,,List!$D$2))</f>
        <v>90</v>
      </c>
    </row>
    <row r="412" spans="1:18" x14ac:dyDescent="0.3">
      <c r="A412" t="s">
        <v>18</v>
      </c>
      <c r="B412" s="3" t="s">
        <v>80</v>
      </c>
      <c r="C412" t="s">
        <v>63</v>
      </c>
      <c r="D412" t="s">
        <v>93</v>
      </c>
      <c r="E412">
        <v>11</v>
      </c>
      <c r="F412">
        <v>14</v>
      </c>
      <c r="G412">
        <v>19</v>
      </c>
      <c r="H412">
        <v>10</v>
      </c>
      <c r="I412">
        <v>12</v>
      </c>
      <c r="J412">
        <v>19</v>
      </c>
      <c r="K412">
        <v>17</v>
      </c>
      <c r="L412">
        <v>11</v>
      </c>
      <c r="M412">
        <v>10</v>
      </c>
      <c r="N412">
        <v>19</v>
      </c>
      <c r="O412">
        <v>15</v>
      </c>
      <c r="P412">
        <v>20</v>
      </c>
      <c r="Q412" s="14">
        <f t="shared" si="54"/>
        <v>177</v>
      </c>
      <c r="R412" s="20">
        <f ca="1">SUM(OFFSET(E412,,,,List!$D$2))</f>
        <v>85</v>
      </c>
    </row>
    <row r="413" spans="1:18" x14ac:dyDescent="0.3">
      <c r="A413" t="s">
        <v>18</v>
      </c>
      <c r="B413" s="3" t="s">
        <v>80</v>
      </c>
      <c r="C413" t="s">
        <v>63</v>
      </c>
      <c r="D413" t="s">
        <v>90</v>
      </c>
      <c r="E413">
        <v>17</v>
      </c>
      <c r="F413">
        <v>11</v>
      </c>
      <c r="G413">
        <v>20</v>
      </c>
      <c r="H413">
        <v>13</v>
      </c>
      <c r="I413">
        <v>15</v>
      </c>
      <c r="J413">
        <v>18</v>
      </c>
      <c r="K413">
        <v>20</v>
      </c>
      <c r="L413">
        <v>12</v>
      </c>
      <c r="M413">
        <v>11</v>
      </c>
      <c r="N413">
        <v>15</v>
      </c>
      <c r="O413">
        <v>10</v>
      </c>
      <c r="P413">
        <v>19</v>
      </c>
      <c r="Q413" s="14">
        <f t="shared" si="54"/>
        <v>181</v>
      </c>
      <c r="R413" s="20">
        <f ca="1">SUM(OFFSET(E413,,,,List!$D$2))</f>
        <v>94</v>
      </c>
    </row>
    <row r="414" spans="1:18" x14ac:dyDescent="0.3">
      <c r="B414" s="3"/>
      <c r="Q414" s="14">
        <f t="shared" si="54"/>
        <v>0</v>
      </c>
      <c r="R414" s="20">
        <f ca="1">SUM(OFFSET(E414,,,,List!$D$2))</f>
        <v>0</v>
      </c>
    </row>
    <row r="415" spans="1:18" x14ac:dyDescent="0.3">
      <c r="A415" t="s">
        <v>18</v>
      </c>
      <c r="B415" s="3" t="s">
        <v>80</v>
      </c>
      <c r="C415" t="str">
        <f>List!$O$4</f>
        <v>Asia Pac</v>
      </c>
      <c r="D415" t="s">
        <v>68</v>
      </c>
      <c r="E415">
        <v>11</v>
      </c>
      <c r="F415">
        <v>14</v>
      </c>
      <c r="G415">
        <v>11</v>
      </c>
      <c r="H415">
        <v>17</v>
      </c>
      <c r="I415">
        <v>20</v>
      </c>
      <c r="J415">
        <v>19</v>
      </c>
      <c r="K415">
        <v>17</v>
      </c>
      <c r="L415">
        <v>18</v>
      </c>
      <c r="M415">
        <v>18</v>
      </c>
      <c r="N415">
        <v>12</v>
      </c>
      <c r="O415">
        <v>14</v>
      </c>
      <c r="P415">
        <v>10</v>
      </c>
      <c r="Q415" s="14">
        <f t="shared" si="54"/>
        <v>181</v>
      </c>
      <c r="R415" s="20">
        <f ca="1">SUM(OFFSET(E415,,,,List!$D$2))</f>
        <v>92</v>
      </c>
    </row>
    <row r="416" spans="1:18" x14ac:dyDescent="0.3">
      <c r="A416" t="s">
        <v>18</v>
      </c>
      <c r="B416" s="3" t="s">
        <v>80</v>
      </c>
      <c r="C416" t="str">
        <f>List!$O$4</f>
        <v>Asia Pac</v>
      </c>
      <c r="D416" t="s">
        <v>107</v>
      </c>
      <c r="E416">
        <v>12</v>
      </c>
      <c r="F416">
        <v>16</v>
      </c>
      <c r="G416">
        <v>16</v>
      </c>
      <c r="H416">
        <v>19</v>
      </c>
      <c r="I416">
        <v>12</v>
      </c>
      <c r="J416">
        <v>12</v>
      </c>
      <c r="K416">
        <v>14</v>
      </c>
      <c r="L416">
        <v>10</v>
      </c>
      <c r="M416">
        <v>19</v>
      </c>
      <c r="N416">
        <v>18</v>
      </c>
      <c r="O416">
        <v>20</v>
      </c>
      <c r="P416">
        <v>17</v>
      </c>
      <c r="Q416" s="14">
        <f t="shared" si="54"/>
        <v>185</v>
      </c>
      <c r="R416" s="20">
        <f ca="1">SUM(OFFSET(E416,,,,List!$D$2))</f>
        <v>87</v>
      </c>
    </row>
    <row r="417" spans="1:18" x14ac:dyDescent="0.3">
      <c r="A417" t="s">
        <v>18</v>
      </c>
      <c r="B417" s="3" t="s">
        <v>80</v>
      </c>
      <c r="C417" t="str">
        <f>List!$O$4</f>
        <v>Asia Pac</v>
      </c>
      <c r="D417" t="s">
        <v>109</v>
      </c>
      <c r="E417">
        <v>15</v>
      </c>
      <c r="F417">
        <v>19</v>
      </c>
      <c r="G417">
        <v>18</v>
      </c>
      <c r="H417">
        <v>11</v>
      </c>
      <c r="I417">
        <v>15</v>
      </c>
      <c r="J417">
        <v>19</v>
      </c>
      <c r="K417">
        <v>17</v>
      </c>
      <c r="L417">
        <v>19</v>
      </c>
      <c r="M417">
        <v>20</v>
      </c>
      <c r="N417">
        <v>11</v>
      </c>
      <c r="O417">
        <v>20</v>
      </c>
      <c r="P417">
        <v>18</v>
      </c>
      <c r="Q417" s="14">
        <f t="shared" si="54"/>
        <v>202</v>
      </c>
      <c r="R417" s="20">
        <f ca="1">SUM(OFFSET(E417,,,,List!$D$2))</f>
        <v>97</v>
      </c>
    </row>
    <row r="418" spans="1:18" x14ac:dyDescent="0.3">
      <c r="A418" t="s">
        <v>18</v>
      </c>
      <c r="B418" s="3" t="s">
        <v>80</v>
      </c>
      <c r="C418" t="str">
        <f>List!$O$4</f>
        <v>Asia Pac</v>
      </c>
      <c r="D418" t="s">
        <v>69</v>
      </c>
      <c r="E418">
        <v>11</v>
      </c>
      <c r="F418">
        <v>13</v>
      </c>
      <c r="G418">
        <v>18</v>
      </c>
      <c r="H418">
        <v>19</v>
      </c>
      <c r="I418">
        <v>17</v>
      </c>
      <c r="J418">
        <v>16</v>
      </c>
      <c r="K418">
        <v>19</v>
      </c>
      <c r="L418">
        <v>12</v>
      </c>
      <c r="M418">
        <v>19</v>
      </c>
      <c r="N418">
        <v>16</v>
      </c>
      <c r="O418">
        <v>10</v>
      </c>
      <c r="P418">
        <v>15</v>
      </c>
      <c r="Q418" s="14">
        <f t="shared" si="54"/>
        <v>185</v>
      </c>
      <c r="R418" s="20">
        <f ca="1">SUM(OFFSET(E418,,,,List!$D$2))</f>
        <v>94</v>
      </c>
    </row>
    <row r="419" spans="1:18" x14ac:dyDescent="0.3">
      <c r="A419" t="s">
        <v>18</v>
      </c>
      <c r="B419" s="3" t="s">
        <v>80</v>
      </c>
      <c r="C419" t="str">
        <f>List!$O$4</f>
        <v>Asia Pac</v>
      </c>
      <c r="D419" t="s">
        <v>105</v>
      </c>
      <c r="E419">
        <v>15</v>
      </c>
      <c r="F419">
        <v>13</v>
      </c>
      <c r="G419">
        <v>14</v>
      </c>
      <c r="H419">
        <v>15</v>
      </c>
      <c r="I419">
        <v>12</v>
      </c>
      <c r="J419">
        <v>16</v>
      </c>
      <c r="K419">
        <v>20</v>
      </c>
      <c r="L419">
        <v>14</v>
      </c>
      <c r="M419">
        <v>17</v>
      </c>
      <c r="N419">
        <v>20</v>
      </c>
      <c r="O419">
        <v>14</v>
      </c>
      <c r="P419">
        <v>18</v>
      </c>
      <c r="Q419" s="14">
        <f t="shared" si="54"/>
        <v>188</v>
      </c>
      <c r="R419" s="20">
        <f ca="1">SUM(OFFSET(E419,,,,List!$D$2))</f>
        <v>85</v>
      </c>
    </row>
    <row r="420" spans="1:18" x14ac:dyDescent="0.3">
      <c r="A420" t="s">
        <v>18</v>
      </c>
      <c r="B420" s="3" t="s">
        <v>80</v>
      </c>
      <c r="C420" t="str">
        <f>List!$O$4</f>
        <v>Asia Pac</v>
      </c>
      <c r="D420" t="s">
        <v>70</v>
      </c>
      <c r="E420">
        <v>15</v>
      </c>
      <c r="F420">
        <v>19</v>
      </c>
      <c r="G420">
        <v>16</v>
      </c>
      <c r="H420">
        <v>18</v>
      </c>
      <c r="I420">
        <v>18</v>
      </c>
      <c r="J420">
        <v>20</v>
      </c>
      <c r="K420">
        <v>10</v>
      </c>
      <c r="L420">
        <v>10</v>
      </c>
      <c r="M420">
        <v>15</v>
      </c>
      <c r="N420">
        <v>14</v>
      </c>
      <c r="O420">
        <v>19</v>
      </c>
      <c r="P420">
        <v>16</v>
      </c>
      <c r="Q420" s="14">
        <f t="shared" si="54"/>
        <v>190</v>
      </c>
      <c r="R420" s="20">
        <f ca="1">SUM(OFFSET(E420,,,,List!$D$2))</f>
        <v>106</v>
      </c>
    </row>
    <row r="421" spans="1:18" x14ac:dyDescent="0.3">
      <c r="A421" t="s">
        <v>18</v>
      </c>
      <c r="B421" s="3" t="s">
        <v>80</v>
      </c>
      <c r="C421" t="str">
        <f>List!$O$4</f>
        <v>Asia Pac</v>
      </c>
      <c r="D421" t="s">
        <v>110</v>
      </c>
      <c r="E421">
        <v>14</v>
      </c>
      <c r="F421">
        <v>19</v>
      </c>
      <c r="G421">
        <v>11</v>
      </c>
      <c r="H421">
        <v>17</v>
      </c>
      <c r="I421">
        <v>13</v>
      </c>
      <c r="J421">
        <v>18</v>
      </c>
      <c r="K421">
        <v>20</v>
      </c>
      <c r="L421">
        <v>13</v>
      </c>
      <c r="M421">
        <v>10</v>
      </c>
      <c r="N421">
        <v>14</v>
      </c>
      <c r="O421">
        <v>16</v>
      </c>
      <c r="P421">
        <v>15</v>
      </c>
      <c r="Q421" s="14">
        <f t="shared" si="54"/>
        <v>180</v>
      </c>
      <c r="R421" s="20">
        <f ca="1">SUM(OFFSET(E421,,,,List!$D$2))</f>
        <v>92</v>
      </c>
    </row>
    <row r="422" spans="1:18" x14ac:dyDescent="0.3">
      <c r="A422" t="s">
        <v>18</v>
      </c>
      <c r="B422" s="3" t="s">
        <v>80</v>
      </c>
      <c r="C422" t="str">
        <f>List!$O$4</f>
        <v>Asia Pac</v>
      </c>
      <c r="D422" t="s">
        <v>104</v>
      </c>
      <c r="E422">
        <v>18</v>
      </c>
      <c r="F422">
        <v>17</v>
      </c>
      <c r="G422">
        <v>11</v>
      </c>
      <c r="H422">
        <v>12</v>
      </c>
      <c r="I422">
        <v>15</v>
      </c>
      <c r="J422">
        <v>13</v>
      </c>
      <c r="K422">
        <v>14</v>
      </c>
      <c r="L422">
        <v>15</v>
      </c>
      <c r="M422">
        <v>20</v>
      </c>
      <c r="N422">
        <v>18</v>
      </c>
      <c r="O422">
        <v>19</v>
      </c>
      <c r="P422">
        <v>15</v>
      </c>
      <c r="Q422" s="14">
        <f t="shared" si="54"/>
        <v>187</v>
      </c>
      <c r="R422" s="20">
        <f ca="1">SUM(OFFSET(E422,,,,List!$D$2))</f>
        <v>86</v>
      </c>
    </row>
    <row r="423" spans="1:18" x14ac:dyDescent="0.3">
      <c r="A423" t="s">
        <v>18</v>
      </c>
      <c r="B423" s="3" t="s">
        <v>80</v>
      </c>
      <c r="C423" t="str">
        <f>List!$O$4</f>
        <v>Asia Pac</v>
      </c>
      <c r="D423" t="s">
        <v>106</v>
      </c>
      <c r="E423">
        <v>19</v>
      </c>
      <c r="F423">
        <v>15</v>
      </c>
      <c r="G423">
        <v>14</v>
      </c>
      <c r="H423">
        <v>11</v>
      </c>
      <c r="I423">
        <v>19</v>
      </c>
      <c r="J423">
        <v>12</v>
      </c>
      <c r="K423">
        <v>19</v>
      </c>
      <c r="L423">
        <v>12</v>
      </c>
      <c r="M423">
        <v>16</v>
      </c>
      <c r="N423">
        <v>13</v>
      </c>
      <c r="O423">
        <v>15</v>
      </c>
      <c r="P423">
        <v>18</v>
      </c>
      <c r="Q423" s="14">
        <f t="shared" si="54"/>
        <v>183</v>
      </c>
      <c r="R423" s="20">
        <f ca="1">SUM(OFFSET(E423,,,,List!$D$2))</f>
        <v>90</v>
      </c>
    </row>
    <row r="424" spans="1:18" x14ac:dyDescent="0.3">
      <c r="A424" t="s">
        <v>18</v>
      </c>
      <c r="B424" s="3" t="s">
        <v>80</v>
      </c>
      <c r="C424" t="str">
        <f>List!$O$4</f>
        <v>Asia Pac</v>
      </c>
      <c r="D424" t="s">
        <v>108</v>
      </c>
      <c r="E424">
        <v>10</v>
      </c>
      <c r="F424">
        <v>14</v>
      </c>
      <c r="G424">
        <v>15</v>
      </c>
      <c r="H424">
        <v>17</v>
      </c>
      <c r="I424">
        <v>11</v>
      </c>
      <c r="J424">
        <v>16</v>
      </c>
      <c r="K424">
        <v>10</v>
      </c>
      <c r="L424">
        <v>20</v>
      </c>
      <c r="M424">
        <v>17</v>
      </c>
      <c r="N424">
        <v>10</v>
      </c>
      <c r="O424">
        <v>13</v>
      </c>
      <c r="P424">
        <v>10</v>
      </c>
      <c r="Q424" s="14">
        <f t="shared" si="54"/>
        <v>163</v>
      </c>
      <c r="R424" s="20">
        <f ca="1">SUM(OFFSET(E424,,,,List!$D$2))</f>
        <v>83</v>
      </c>
    </row>
    <row r="425" spans="1:18" x14ac:dyDescent="0.3">
      <c r="B425" s="3"/>
      <c r="Q425" s="14"/>
      <c r="R425" s="20"/>
    </row>
    <row r="426" spans="1:18" x14ac:dyDescent="0.3">
      <c r="A426" t="s">
        <v>18</v>
      </c>
      <c r="B426" s="3" t="s">
        <v>80</v>
      </c>
      <c r="C426" t="s">
        <v>64</v>
      </c>
      <c r="D426" t="s">
        <v>116</v>
      </c>
      <c r="E426">
        <v>16</v>
      </c>
      <c r="F426">
        <v>20</v>
      </c>
      <c r="G426">
        <v>10</v>
      </c>
      <c r="H426">
        <v>17</v>
      </c>
      <c r="I426">
        <v>14</v>
      </c>
      <c r="J426">
        <v>12</v>
      </c>
      <c r="K426">
        <v>18</v>
      </c>
      <c r="L426">
        <v>10</v>
      </c>
      <c r="M426">
        <v>20</v>
      </c>
      <c r="N426">
        <v>15</v>
      </c>
      <c r="O426">
        <v>18</v>
      </c>
      <c r="P426">
        <v>12</v>
      </c>
      <c r="Q426" s="14">
        <f t="shared" si="54"/>
        <v>182</v>
      </c>
      <c r="R426" s="20">
        <f ca="1">SUM(OFFSET(E426,,,,List!$D$2))</f>
        <v>89</v>
      </c>
    </row>
    <row r="427" spans="1:18" x14ac:dyDescent="0.3">
      <c r="A427" t="s">
        <v>18</v>
      </c>
      <c r="B427" s="3" t="s">
        <v>80</v>
      </c>
      <c r="C427" t="s">
        <v>64</v>
      </c>
      <c r="D427" t="s">
        <v>120</v>
      </c>
      <c r="E427">
        <v>12</v>
      </c>
      <c r="F427">
        <v>19</v>
      </c>
      <c r="G427">
        <v>16</v>
      </c>
      <c r="H427">
        <v>14</v>
      </c>
      <c r="I427">
        <v>18</v>
      </c>
      <c r="J427">
        <v>16</v>
      </c>
      <c r="K427">
        <v>18</v>
      </c>
      <c r="L427">
        <v>11</v>
      </c>
      <c r="M427">
        <v>11</v>
      </c>
      <c r="N427">
        <v>13</v>
      </c>
      <c r="O427">
        <v>20</v>
      </c>
      <c r="P427">
        <v>17</v>
      </c>
      <c r="Q427" s="14">
        <f t="shared" si="54"/>
        <v>185</v>
      </c>
      <c r="R427" s="20">
        <f ca="1">SUM(OFFSET(E427,,,,List!$D$2))</f>
        <v>95</v>
      </c>
    </row>
    <row r="428" spans="1:18" x14ac:dyDescent="0.3">
      <c r="A428" t="s">
        <v>18</v>
      </c>
      <c r="B428" s="3" t="s">
        <v>80</v>
      </c>
      <c r="C428" t="s">
        <v>64</v>
      </c>
      <c r="D428" t="s">
        <v>117</v>
      </c>
      <c r="E428">
        <v>11</v>
      </c>
      <c r="F428">
        <v>16</v>
      </c>
      <c r="G428">
        <v>20</v>
      </c>
      <c r="H428">
        <v>13</v>
      </c>
      <c r="I428">
        <v>17</v>
      </c>
      <c r="J428">
        <v>19</v>
      </c>
      <c r="K428">
        <v>13</v>
      </c>
      <c r="L428">
        <v>11</v>
      </c>
      <c r="M428">
        <v>18</v>
      </c>
      <c r="N428">
        <v>15</v>
      </c>
      <c r="O428">
        <v>15</v>
      </c>
      <c r="P428">
        <v>20</v>
      </c>
      <c r="Q428" s="14">
        <f t="shared" si="54"/>
        <v>188</v>
      </c>
      <c r="R428" s="20">
        <f ca="1">SUM(OFFSET(E428,,,,List!$D$2))</f>
        <v>96</v>
      </c>
    </row>
    <row r="429" spans="1:18" x14ac:dyDescent="0.3">
      <c r="A429" t="s">
        <v>18</v>
      </c>
      <c r="B429" s="3" t="s">
        <v>80</v>
      </c>
      <c r="C429" t="s">
        <v>64</v>
      </c>
      <c r="D429" t="s">
        <v>115</v>
      </c>
      <c r="E429">
        <v>17</v>
      </c>
      <c r="F429">
        <v>12</v>
      </c>
      <c r="G429">
        <v>13</v>
      </c>
      <c r="H429">
        <v>19</v>
      </c>
      <c r="I429">
        <v>20</v>
      </c>
      <c r="J429">
        <v>15</v>
      </c>
      <c r="K429">
        <v>15</v>
      </c>
      <c r="L429">
        <v>15</v>
      </c>
      <c r="M429">
        <v>14</v>
      </c>
      <c r="N429">
        <v>11</v>
      </c>
      <c r="O429">
        <v>12</v>
      </c>
      <c r="P429">
        <v>17</v>
      </c>
      <c r="Q429" s="14">
        <f t="shared" si="54"/>
        <v>180</v>
      </c>
      <c r="R429" s="20">
        <f ca="1">SUM(OFFSET(E429,,,,List!$D$2))</f>
        <v>96</v>
      </c>
    </row>
    <row r="430" spans="1:18" x14ac:dyDescent="0.3">
      <c r="A430" t="s">
        <v>18</v>
      </c>
      <c r="B430" s="3" t="s">
        <v>80</v>
      </c>
      <c r="C430" t="s">
        <v>64</v>
      </c>
      <c r="D430" t="s">
        <v>119</v>
      </c>
      <c r="E430">
        <v>11</v>
      </c>
      <c r="F430">
        <v>16</v>
      </c>
      <c r="G430">
        <v>16</v>
      </c>
      <c r="H430">
        <v>16</v>
      </c>
      <c r="I430">
        <v>19</v>
      </c>
      <c r="J430">
        <v>19</v>
      </c>
      <c r="K430">
        <v>11</v>
      </c>
      <c r="L430">
        <v>12</v>
      </c>
      <c r="M430">
        <v>12</v>
      </c>
      <c r="N430">
        <v>14</v>
      </c>
      <c r="O430">
        <v>12</v>
      </c>
      <c r="P430">
        <v>17</v>
      </c>
      <c r="Q430" s="14">
        <f t="shared" si="54"/>
        <v>175</v>
      </c>
      <c r="R430" s="20">
        <f ca="1">SUM(OFFSET(E430,,,,List!$D$2))</f>
        <v>97</v>
      </c>
    </row>
    <row r="431" spans="1:18" x14ac:dyDescent="0.3">
      <c r="A431" t="s">
        <v>18</v>
      </c>
      <c r="B431" s="3" t="s">
        <v>80</v>
      </c>
      <c r="C431" t="s">
        <v>64</v>
      </c>
      <c r="D431" t="s">
        <v>121</v>
      </c>
      <c r="E431">
        <v>16</v>
      </c>
      <c r="F431">
        <v>15</v>
      </c>
      <c r="G431">
        <v>16</v>
      </c>
      <c r="H431">
        <v>11</v>
      </c>
      <c r="I431">
        <v>15</v>
      </c>
      <c r="J431">
        <v>17</v>
      </c>
      <c r="K431">
        <v>18</v>
      </c>
      <c r="L431">
        <v>10</v>
      </c>
      <c r="M431">
        <v>12</v>
      </c>
      <c r="N431">
        <v>15</v>
      </c>
      <c r="O431">
        <v>14</v>
      </c>
      <c r="P431">
        <v>11</v>
      </c>
      <c r="Q431" s="14">
        <f t="shared" si="54"/>
        <v>170</v>
      </c>
      <c r="R431" s="20">
        <f ca="1">SUM(OFFSET(E431,,,,List!$D$2))</f>
        <v>90</v>
      </c>
    </row>
    <row r="432" spans="1:18" x14ac:dyDescent="0.3">
      <c r="A432" t="s">
        <v>18</v>
      </c>
      <c r="B432" s="3" t="s">
        <v>80</v>
      </c>
      <c r="C432" t="s">
        <v>64</v>
      </c>
      <c r="D432" t="s">
        <v>114</v>
      </c>
      <c r="E432">
        <v>14</v>
      </c>
      <c r="F432">
        <v>10</v>
      </c>
      <c r="G432">
        <v>12</v>
      </c>
      <c r="H432">
        <v>19</v>
      </c>
      <c r="I432">
        <v>20</v>
      </c>
      <c r="J432">
        <v>15</v>
      </c>
      <c r="K432">
        <v>12</v>
      </c>
      <c r="L432">
        <v>18</v>
      </c>
      <c r="M432">
        <v>19</v>
      </c>
      <c r="N432">
        <v>13</v>
      </c>
      <c r="O432">
        <v>11</v>
      </c>
      <c r="P432">
        <v>16</v>
      </c>
      <c r="Q432" s="14">
        <f t="shared" si="54"/>
        <v>179</v>
      </c>
      <c r="R432" s="20">
        <f ca="1">SUM(OFFSET(E432,,,,List!$D$2))</f>
        <v>90</v>
      </c>
    </row>
    <row r="433" spans="1:18" x14ac:dyDescent="0.3">
      <c r="A433" t="s">
        <v>18</v>
      </c>
      <c r="B433" s="3" t="s">
        <v>80</v>
      </c>
      <c r="C433" t="s">
        <v>64</v>
      </c>
      <c r="D433" t="s">
        <v>112</v>
      </c>
      <c r="E433">
        <v>10</v>
      </c>
      <c r="F433">
        <v>15</v>
      </c>
      <c r="G433">
        <v>13</v>
      </c>
      <c r="H433">
        <v>18</v>
      </c>
      <c r="I433">
        <v>14</v>
      </c>
      <c r="J433">
        <v>13</v>
      </c>
      <c r="K433">
        <v>10</v>
      </c>
      <c r="L433">
        <v>20</v>
      </c>
      <c r="M433">
        <v>11</v>
      </c>
      <c r="N433">
        <v>13</v>
      </c>
      <c r="O433">
        <v>16</v>
      </c>
      <c r="P433">
        <v>10</v>
      </c>
      <c r="Q433" s="14">
        <f t="shared" si="54"/>
        <v>163</v>
      </c>
      <c r="R433" s="20">
        <f ca="1">SUM(OFFSET(E433,,,,List!$D$2))</f>
        <v>83</v>
      </c>
    </row>
    <row r="434" spans="1:18" x14ac:dyDescent="0.3">
      <c r="A434" t="s">
        <v>18</v>
      </c>
      <c r="B434" s="3" t="s">
        <v>80</v>
      </c>
      <c r="C434" t="s">
        <v>64</v>
      </c>
      <c r="D434" t="s">
        <v>118</v>
      </c>
      <c r="E434">
        <v>17</v>
      </c>
      <c r="F434">
        <v>13</v>
      </c>
      <c r="G434">
        <v>10</v>
      </c>
      <c r="H434">
        <v>20</v>
      </c>
      <c r="I434">
        <v>20</v>
      </c>
      <c r="J434">
        <v>11</v>
      </c>
      <c r="K434">
        <v>12</v>
      </c>
      <c r="L434">
        <v>10</v>
      </c>
      <c r="M434">
        <v>11</v>
      </c>
      <c r="N434">
        <v>11</v>
      </c>
      <c r="O434">
        <v>16</v>
      </c>
      <c r="P434">
        <v>16</v>
      </c>
      <c r="Q434" s="14">
        <f t="shared" si="54"/>
        <v>167</v>
      </c>
      <c r="R434" s="20">
        <f ca="1">SUM(OFFSET(E434,,,,List!$D$2))</f>
        <v>91</v>
      </c>
    </row>
    <row r="435" spans="1:18" x14ac:dyDescent="0.3">
      <c r="A435" t="s">
        <v>18</v>
      </c>
      <c r="B435" s="3" t="s">
        <v>80</v>
      </c>
      <c r="C435" t="s">
        <v>64</v>
      </c>
      <c r="D435" t="s">
        <v>113</v>
      </c>
      <c r="E435">
        <v>17</v>
      </c>
      <c r="F435">
        <v>17</v>
      </c>
      <c r="G435">
        <v>10</v>
      </c>
      <c r="H435">
        <v>18</v>
      </c>
      <c r="I435">
        <v>12</v>
      </c>
      <c r="J435">
        <v>18</v>
      </c>
      <c r="K435">
        <v>13</v>
      </c>
      <c r="L435">
        <v>14</v>
      </c>
      <c r="M435">
        <v>14</v>
      </c>
      <c r="N435">
        <v>12</v>
      </c>
      <c r="O435">
        <v>20</v>
      </c>
      <c r="P435">
        <v>12</v>
      </c>
      <c r="Q435" s="14">
        <f t="shared" si="54"/>
        <v>177</v>
      </c>
      <c r="R435" s="20">
        <f ca="1">SUM(OFFSET(E435,,,,List!$D$2))</f>
        <v>92</v>
      </c>
    </row>
    <row r="436" spans="1:18" x14ac:dyDescent="0.3">
      <c r="B436" s="3"/>
    </row>
    <row r="437" spans="1:18" x14ac:dyDescent="0.3">
      <c r="B437" s="3"/>
    </row>
    <row r="438" spans="1:18" x14ac:dyDescent="0.3">
      <c r="A438" s="15" t="s">
        <v>31</v>
      </c>
      <c r="B438" s="15" t="s">
        <v>44</v>
      </c>
      <c r="C438" s="15" t="s">
        <v>45</v>
      </c>
      <c r="D438" s="8" t="s">
        <v>111</v>
      </c>
      <c r="E438" s="9" t="s">
        <v>32</v>
      </c>
      <c r="F438" s="9" t="s">
        <v>33</v>
      </c>
      <c r="G438" s="9" t="s">
        <v>34</v>
      </c>
      <c r="H438" s="9" t="s">
        <v>35</v>
      </c>
      <c r="I438" s="9" t="s">
        <v>36</v>
      </c>
      <c r="J438" s="9" t="s">
        <v>37</v>
      </c>
      <c r="K438" s="9" t="s">
        <v>38</v>
      </c>
      <c r="L438" s="9" t="s">
        <v>39</v>
      </c>
      <c r="M438" s="9" t="s">
        <v>40</v>
      </c>
      <c r="N438" s="9" t="s">
        <v>41</v>
      </c>
      <c r="O438" s="9" t="s">
        <v>6</v>
      </c>
      <c r="P438" s="9" t="s">
        <v>42</v>
      </c>
      <c r="Q438" s="9" t="s">
        <v>15</v>
      </c>
      <c r="R438" s="9" t="s">
        <v>30</v>
      </c>
    </row>
    <row r="439" spans="1:18" x14ac:dyDescent="0.3">
      <c r="A439" t="s">
        <v>18</v>
      </c>
      <c r="B439" s="3" t="s">
        <v>81</v>
      </c>
      <c r="C439" t="s">
        <v>87</v>
      </c>
      <c r="D439" t="s">
        <v>103</v>
      </c>
      <c r="E439">
        <v>10</v>
      </c>
      <c r="F439">
        <v>11</v>
      </c>
      <c r="G439">
        <v>11</v>
      </c>
      <c r="H439">
        <v>18</v>
      </c>
      <c r="I439">
        <v>15</v>
      </c>
      <c r="J439">
        <v>17</v>
      </c>
      <c r="K439">
        <v>11</v>
      </c>
      <c r="L439">
        <v>19</v>
      </c>
      <c r="M439">
        <v>13</v>
      </c>
      <c r="N439">
        <v>16</v>
      </c>
      <c r="O439">
        <v>14</v>
      </c>
      <c r="P439">
        <v>16</v>
      </c>
      <c r="Q439" s="14">
        <f t="shared" ref="Q439" si="55">SUM(E439:P439)</f>
        <v>171</v>
      </c>
      <c r="R439" s="20">
        <f ca="1">SUM(OFFSET(E439,,,,List!$D$2))</f>
        <v>82</v>
      </c>
    </row>
    <row r="440" spans="1:18" x14ac:dyDescent="0.3">
      <c r="A440" t="s">
        <v>18</v>
      </c>
      <c r="B440" s="3" t="s">
        <v>81</v>
      </c>
      <c r="C440" t="s">
        <v>87</v>
      </c>
      <c r="D440" t="s">
        <v>98</v>
      </c>
      <c r="E440">
        <v>16</v>
      </c>
      <c r="F440">
        <v>13</v>
      </c>
      <c r="G440">
        <v>20</v>
      </c>
      <c r="H440">
        <v>20</v>
      </c>
      <c r="I440">
        <v>15</v>
      </c>
      <c r="J440">
        <v>20</v>
      </c>
      <c r="K440">
        <v>16</v>
      </c>
      <c r="L440">
        <v>18</v>
      </c>
      <c r="M440">
        <v>17</v>
      </c>
      <c r="N440">
        <v>11</v>
      </c>
      <c r="O440">
        <v>10</v>
      </c>
      <c r="P440">
        <v>11</v>
      </c>
      <c r="Q440" s="14">
        <f t="shared" ref="Q440:Q481" si="56">SUM(E440:P440)</f>
        <v>187</v>
      </c>
      <c r="R440" s="20">
        <f ca="1">SUM(OFFSET(E440,,,,List!$D$2))</f>
        <v>104</v>
      </c>
    </row>
    <row r="441" spans="1:18" x14ac:dyDescent="0.3">
      <c r="A441" t="s">
        <v>18</v>
      </c>
      <c r="B441" s="3" t="s">
        <v>81</v>
      </c>
      <c r="C441" t="s">
        <v>87</v>
      </c>
      <c r="D441" t="s">
        <v>67</v>
      </c>
      <c r="E441">
        <v>17</v>
      </c>
      <c r="F441">
        <v>17</v>
      </c>
      <c r="G441">
        <v>16</v>
      </c>
      <c r="H441">
        <v>17</v>
      </c>
      <c r="I441">
        <v>18</v>
      </c>
      <c r="J441">
        <v>12</v>
      </c>
      <c r="K441">
        <v>14</v>
      </c>
      <c r="L441">
        <v>18</v>
      </c>
      <c r="M441">
        <v>15</v>
      </c>
      <c r="N441">
        <v>12</v>
      </c>
      <c r="O441">
        <v>18</v>
      </c>
      <c r="P441">
        <v>17</v>
      </c>
      <c r="Q441" s="14">
        <f t="shared" si="56"/>
        <v>191</v>
      </c>
      <c r="R441" s="20">
        <f ca="1">SUM(OFFSET(E441,,,,List!$D$2))</f>
        <v>97</v>
      </c>
    </row>
    <row r="442" spans="1:18" x14ac:dyDescent="0.3">
      <c r="A442" t="s">
        <v>18</v>
      </c>
      <c r="B442" s="3" t="s">
        <v>81</v>
      </c>
      <c r="C442" t="s">
        <v>87</v>
      </c>
      <c r="D442" t="s">
        <v>99</v>
      </c>
      <c r="E442">
        <v>17</v>
      </c>
      <c r="F442">
        <v>17</v>
      </c>
      <c r="G442">
        <v>14</v>
      </c>
      <c r="H442">
        <v>15</v>
      </c>
      <c r="I442">
        <v>12</v>
      </c>
      <c r="J442">
        <v>12</v>
      </c>
      <c r="K442">
        <v>20</v>
      </c>
      <c r="L442">
        <v>10</v>
      </c>
      <c r="M442">
        <v>17</v>
      </c>
      <c r="N442">
        <v>14</v>
      </c>
      <c r="O442">
        <v>15</v>
      </c>
      <c r="P442">
        <v>25</v>
      </c>
      <c r="Q442" s="14">
        <f t="shared" si="56"/>
        <v>188</v>
      </c>
      <c r="R442" s="20">
        <f ca="1">SUM(OFFSET(E442,,,,List!$D$2))</f>
        <v>87</v>
      </c>
    </row>
    <row r="443" spans="1:18" x14ac:dyDescent="0.3">
      <c r="A443" t="s">
        <v>18</v>
      </c>
      <c r="B443" s="3" t="s">
        <v>81</v>
      </c>
      <c r="C443" t="s">
        <v>87</v>
      </c>
      <c r="D443" t="s">
        <v>97</v>
      </c>
      <c r="E443">
        <v>13</v>
      </c>
      <c r="F443">
        <v>14</v>
      </c>
      <c r="G443">
        <v>13</v>
      </c>
      <c r="H443">
        <v>13</v>
      </c>
      <c r="I443">
        <v>17</v>
      </c>
      <c r="J443">
        <v>18</v>
      </c>
      <c r="K443">
        <v>11</v>
      </c>
      <c r="L443">
        <v>16</v>
      </c>
      <c r="M443">
        <v>17</v>
      </c>
      <c r="N443">
        <v>20</v>
      </c>
      <c r="O443">
        <v>16</v>
      </c>
      <c r="P443">
        <v>12</v>
      </c>
      <c r="Q443" s="14">
        <f t="shared" si="56"/>
        <v>180</v>
      </c>
      <c r="R443" s="20">
        <f ca="1">SUM(OFFSET(E443,,,,List!$D$2))</f>
        <v>88</v>
      </c>
    </row>
    <row r="444" spans="1:18" x14ac:dyDescent="0.3">
      <c r="A444" t="s">
        <v>18</v>
      </c>
      <c r="B444" s="3" t="s">
        <v>81</v>
      </c>
      <c r="C444" t="s">
        <v>87</v>
      </c>
      <c r="D444" t="s">
        <v>101</v>
      </c>
      <c r="E444">
        <v>17</v>
      </c>
      <c r="F444">
        <v>13</v>
      </c>
      <c r="G444">
        <v>20</v>
      </c>
      <c r="H444">
        <v>16</v>
      </c>
      <c r="I444">
        <v>19</v>
      </c>
      <c r="J444">
        <v>13</v>
      </c>
      <c r="K444">
        <v>19</v>
      </c>
      <c r="L444">
        <v>20</v>
      </c>
      <c r="M444">
        <v>18</v>
      </c>
      <c r="N444">
        <v>18</v>
      </c>
      <c r="O444">
        <v>14</v>
      </c>
      <c r="P444">
        <v>10</v>
      </c>
      <c r="Q444" s="14">
        <f t="shared" si="56"/>
        <v>197</v>
      </c>
      <c r="R444" s="20">
        <f ca="1">SUM(OFFSET(E444,,,,List!$D$2))</f>
        <v>98</v>
      </c>
    </row>
    <row r="445" spans="1:18" x14ac:dyDescent="0.3">
      <c r="A445" t="s">
        <v>18</v>
      </c>
      <c r="B445" s="3" t="s">
        <v>81</v>
      </c>
      <c r="C445" t="s">
        <v>87</v>
      </c>
      <c r="D445" t="s">
        <v>96</v>
      </c>
      <c r="E445">
        <v>12</v>
      </c>
      <c r="F445">
        <v>18</v>
      </c>
      <c r="G445">
        <v>17</v>
      </c>
      <c r="H445">
        <v>19</v>
      </c>
      <c r="I445">
        <v>12</v>
      </c>
      <c r="J445">
        <v>10</v>
      </c>
      <c r="K445">
        <v>10</v>
      </c>
      <c r="L445">
        <v>12</v>
      </c>
      <c r="M445">
        <v>10</v>
      </c>
      <c r="N445">
        <v>16</v>
      </c>
      <c r="O445">
        <v>10</v>
      </c>
      <c r="P445">
        <v>14</v>
      </c>
      <c r="Q445" s="14">
        <f t="shared" si="56"/>
        <v>160</v>
      </c>
      <c r="R445" s="20">
        <f ca="1">SUM(OFFSET(E445,,,,List!$D$2))</f>
        <v>88</v>
      </c>
    </row>
    <row r="446" spans="1:18" x14ac:dyDescent="0.3">
      <c r="A446" t="s">
        <v>18</v>
      </c>
      <c r="B446" s="3" t="s">
        <v>81</v>
      </c>
      <c r="C446" t="s">
        <v>87</v>
      </c>
      <c r="D446" t="s">
        <v>102</v>
      </c>
      <c r="E446">
        <v>14</v>
      </c>
      <c r="F446">
        <v>19</v>
      </c>
      <c r="G446">
        <v>18</v>
      </c>
      <c r="H446">
        <v>13</v>
      </c>
      <c r="I446">
        <v>12</v>
      </c>
      <c r="J446">
        <v>14</v>
      </c>
      <c r="K446">
        <v>20</v>
      </c>
      <c r="L446">
        <v>10</v>
      </c>
      <c r="M446">
        <v>12</v>
      </c>
      <c r="N446">
        <v>13</v>
      </c>
      <c r="O446">
        <v>11</v>
      </c>
      <c r="P446">
        <v>12</v>
      </c>
      <c r="Q446" s="14">
        <f t="shared" si="56"/>
        <v>168</v>
      </c>
      <c r="R446" s="20">
        <f ca="1">SUM(OFFSET(E446,,,,List!$D$2))</f>
        <v>90</v>
      </c>
    </row>
    <row r="447" spans="1:18" x14ac:dyDescent="0.3">
      <c r="A447" t="s">
        <v>18</v>
      </c>
      <c r="B447" s="3" t="s">
        <v>81</v>
      </c>
      <c r="C447" t="s">
        <v>87</v>
      </c>
      <c r="D447" t="s">
        <v>66</v>
      </c>
      <c r="E447">
        <v>17</v>
      </c>
      <c r="F447">
        <v>19</v>
      </c>
      <c r="G447">
        <v>18</v>
      </c>
      <c r="H447">
        <v>13</v>
      </c>
      <c r="I447">
        <v>12</v>
      </c>
      <c r="J447">
        <v>18</v>
      </c>
      <c r="K447">
        <v>20</v>
      </c>
      <c r="L447">
        <v>13</v>
      </c>
      <c r="M447">
        <v>16</v>
      </c>
      <c r="N447">
        <v>15</v>
      </c>
      <c r="O447">
        <v>10</v>
      </c>
      <c r="P447">
        <v>13</v>
      </c>
      <c r="Q447" s="14">
        <f t="shared" si="56"/>
        <v>184</v>
      </c>
      <c r="R447" s="20">
        <f ca="1">SUM(OFFSET(E447,,,,List!$D$2))</f>
        <v>97</v>
      </c>
    </row>
    <row r="448" spans="1:18" x14ac:dyDescent="0.3">
      <c r="A448" t="s">
        <v>18</v>
      </c>
      <c r="B448" s="3" t="s">
        <v>81</v>
      </c>
      <c r="C448" t="s">
        <v>87</v>
      </c>
      <c r="D448" t="s">
        <v>100</v>
      </c>
      <c r="E448">
        <v>10</v>
      </c>
      <c r="F448">
        <v>16</v>
      </c>
      <c r="G448">
        <v>17</v>
      </c>
      <c r="H448">
        <v>19</v>
      </c>
      <c r="I448">
        <v>18</v>
      </c>
      <c r="J448">
        <v>19</v>
      </c>
      <c r="K448">
        <v>16</v>
      </c>
      <c r="L448">
        <v>12</v>
      </c>
      <c r="M448">
        <v>19</v>
      </c>
      <c r="N448">
        <v>17</v>
      </c>
      <c r="O448">
        <v>15</v>
      </c>
      <c r="P448">
        <v>20</v>
      </c>
      <c r="Q448" s="14">
        <f t="shared" si="56"/>
        <v>198</v>
      </c>
      <c r="R448" s="20">
        <f ca="1">SUM(OFFSET(E448,,,,List!$D$2))</f>
        <v>99</v>
      </c>
    </row>
    <row r="449" spans="1:18" x14ac:dyDescent="0.3">
      <c r="B449" s="3"/>
      <c r="Q449" s="14">
        <f t="shared" si="56"/>
        <v>0</v>
      </c>
      <c r="R449" s="20">
        <f ca="1">SUM(OFFSET(E449,,,,List!$D$2))</f>
        <v>0</v>
      </c>
    </row>
    <row r="450" spans="1:18" x14ac:dyDescent="0.3">
      <c r="A450" t="s">
        <v>18</v>
      </c>
      <c r="B450" s="3" t="s">
        <v>81</v>
      </c>
      <c r="C450" t="s">
        <v>63</v>
      </c>
      <c r="D450" t="s">
        <v>88</v>
      </c>
      <c r="E450">
        <v>10</v>
      </c>
      <c r="F450">
        <v>10</v>
      </c>
      <c r="G450">
        <v>13</v>
      </c>
      <c r="H450">
        <v>10</v>
      </c>
      <c r="I450">
        <v>12</v>
      </c>
      <c r="J450">
        <v>15</v>
      </c>
      <c r="K450">
        <v>11</v>
      </c>
      <c r="L450">
        <v>17</v>
      </c>
      <c r="M450">
        <v>19</v>
      </c>
      <c r="N450">
        <v>10</v>
      </c>
      <c r="O450">
        <v>19</v>
      </c>
      <c r="P450">
        <v>12</v>
      </c>
      <c r="Q450" s="14">
        <f t="shared" si="56"/>
        <v>158</v>
      </c>
      <c r="R450" s="20">
        <f ca="1">SUM(OFFSET(E450,,,,List!$D$2))</f>
        <v>70</v>
      </c>
    </row>
    <row r="451" spans="1:18" x14ac:dyDescent="0.3">
      <c r="A451" t="s">
        <v>18</v>
      </c>
      <c r="B451" s="3" t="s">
        <v>81</v>
      </c>
      <c r="C451" t="s">
        <v>63</v>
      </c>
      <c r="D451" t="s">
        <v>71</v>
      </c>
      <c r="E451">
        <v>10</v>
      </c>
      <c r="F451">
        <v>19</v>
      </c>
      <c r="G451">
        <v>10</v>
      </c>
      <c r="H451">
        <v>14</v>
      </c>
      <c r="I451">
        <v>15</v>
      </c>
      <c r="J451">
        <v>13</v>
      </c>
      <c r="K451">
        <v>20</v>
      </c>
      <c r="L451">
        <v>15</v>
      </c>
      <c r="M451">
        <v>15</v>
      </c>
      <c r="N451">
        <v>10</v>
      </c>
      <c r="O451">
        <v>11</v>
      </c>
      <c r="P451">
        <v>13</v>
      </c>
      <c r="Q451" s="14">
        <f t="shared" si="56"/>
        <v>165</v>
      </c>
      <c r="R451" s="20">
        <f ca="1">SUM(OFFSET(E451,,,,List!$D$2))</f>
        <v>81</v>
      </c>
    </row>
    <row r="452" spans="1:18" x14ac:dyDescent="0.3">
      <c r="A452" t="s">
        <v>18</v>
      </c>
      <c r="B452" s="3" t="s">
        <v>81</v>
      </c>
      <c r="C452" t="s">
        <v>63</v>
      </c>
      <c r="D452" t="s">
        <v>72</v>
      </c>
      <c r="E452">
        <v>17</v>
      </c>
      <c r="F452">
        <v>10</v>
      </c>
      <c r="G452">
        <v>10</v>
      </c>
      <c r="H452">
        <v>16</v>
      </c>
      <c r="I452">
        <v>18</v>
      </c>
      <c r="J452">
        <v>13</v>
      </c>
      <c r="K452">
        <v>13</v>
      </c>
      <c r="L452">
        <v>12</v>
      </c>
      <c r="M452">
        <v>18</v>
      </c>
      <c r="N452">
        <v>18</v>
      </c>
      <c r="O452">
        <v>17</v>
      </c>
      <c r="P452">
        <v>18</v>
      </c>
      <c r="Q452" s="14">
        <f t="shared" si="56"/>
        <v>180</v>
      </c>
      <c r="R452" s="20">
        <f ca="1">SUM(OFFSET(E452,,,,List!$D$2))</f>
        <v>84</v>
      </c>
    </row>
    <row r="453" spans="1:18" x14ac:dyDescent="0.3">
      <c r="A453" t="s">
        <v>18</v>
      </c>
      <c r="B453" s="3" t="s">
        <v>81</v>
      </c>
      <c r="C453" t="s">
        <v>63</v>
      </c>
      <c r="D453" t="s">
        <v>94</v>
      </c>
      <c r="E453">
        <v>18</v>
      </c>
      <c r="F453">
        <v>12</v>
      </c>
      <c r="G453">
        <v>15</v>
      </c>
      <c r="H453">
        <v>14</v>
      </c>
      <c r="I453">
        <v>13</v>
      </c>
      <c r="J453">
        <v>20</v>
      </c>
      <c r="K453">
        <v>10</v>
      </c>
      <c r="L453">
        <v>11</v>
      </c>
      <c r="M453">
        <v>11</v>
      </c>
      <c r="N453">
        <v>17</v>
      </c>
      <c r="O453">
        <v>20</v>
      </c>
      <c r="P453">
        <v>16</v>
      </c>
      <c r="Q453" s="14">
        <f t="shared" si="56"/>
        <v>177</v>
      </c>
      <c r="R453" s="20">
        <f ca="1">SUM(OFFSET(E453,,,,List!$D$2))</f>
        <v>92</v>
      </c>
    </row>
    <row r="454" spans="1:18" x14ac:dyDescent="0.3">
      <c r="A454" t="s">
        <v>18</v>
      </c>
      <c r="B454" s="3" t="s">
        <v>81</v>
      </c>
      <c r="C454" t="s">
        <v>63</v>
      </c>
      <c r="D454" t="s">
        <v>91</v>
      </c>
      <c r="E454">
        <v>18</v>
      </c>
      <c r="F454">
        <v>13</v>
      </c>
      <c r="G454">
        <v>17</v>
      </c>
      <c r="H454">
        <v>12</v>
      </c>
      <c r="I454">
        <v>14</v>
      </c>
      <c r="J454">
        <v>19</v>
      </c>
      <c r="K454">
        <v>10</v>
      </c>
      <c r="L454">
        <v>16</v>
      </c>
      <c r="M454">
        <v>19</v>
      </c>
      <c r="N454">
        <v>11</v>
      </c>
      <c r="O454">
        <v>16</v>
      </c>
      <c r="P454">
        <v>18</v>
      </c>
      <c r="Q454" s="14">
        <f t="shared" si="56"/>
        <v>183</v>
      </c>
      <c r="R454" s="20">
        <f ca="1">SUM(OFFSET(E454,,,,List!$D$2))</f>
        <v>93</v>
      </c>
    </row>
    <row r="455" spans="1:18" x14ac:dyDescent="0.3">
      <c r="A455" t="s">
        <v>18</v>
      </c>
      <c r="B455" s="3" t="s">
        <v>81</v>
      </c>
      <c r="C455" t="s">
        <v>63</v>
      </c>
      <c r="D455" t="s">
        <v>92</v>
      </c>
      <c r="E455">
        <v>12</v>
      </c>
      <c r="F455">
        <v>20</v>
      </c>
      <c r="G455">
        <v>13</v>
      </c>
      <c r="H455">
        <v>20</v>
      </c>
      <c r="I455">
        <v>20</v>
      </c>
      <c r="J455">
        <v>17</v>
      </c>
      <c r="K455">
        <v>16</v>
      </c>
      <c r="L455">
        <v>18</v>
      </c>
      <c r="M455">
        <v>19</v>
      </c>
      <c r="N455">
        <v>10</v>
      </c>
      <c r="O455">
        <v>19</v>
      </c>
      <c r="P455">
        <v>16</v>
      </c>
      <c r="Q455" s="14">
        <f t="shared" si="56"/>
        <v>200</v>
      </c>
      <c r="R455" s="20">
        <f ca="1">SUM(OFFSET(E455,,,,List!$D$2))</f>
        <v>102</v>
      </c>
    </row>
    <row r="456" spans="1:18" x14ac:dyDescent="0.3">
      <c r="A456" t="s">
        <v>18</v>
      </c>
      <c r="B456" s="3" t="s">
        <v>81</v>
      </c>
      <c r="C456" t="s">
        <v>63</v>
      </c>
      <c r="D456" t="s">
        <v>95</v>
      </c>
      <c r="E456">
        <v>15</v>
      </c>
      <c r="F456">
        <v>20</v>
      </c>
      <c r="G456">
        <v>11</v>
      </c>
      <c r="H456">
        <v>17</v>
      </c>
      <c r="I456">
        <v>11</v>
      </c>
      <c r="J456">
        <v>20</v>
      </c>
      <c r="K456">
        <v>18</v>
      </c>
      <c r="L456">
        <v>13</v>
      </c>
      <c r="M456">
        <v>13</v>
      </c>
      <c r="N456">
        <v>14</v>
      </c>
      <c r="O456">
        <v>14</v>
      </c>
      <c r="P456">
        <v>13</v>
      </c>
      <c r="Q456" s="14">
        <f t="shared" si="56"/>
        <v>179</v>
      </c>
      <c r="R456" s="20">
        <f ca="1">SUM(OFFSET(E456,,,,List!$D$2))</f>
        <v>94</v>
      </c>
    </row>
    <row r="457" spans="1:18" x14ac:dyDescent="0.3">
      <c r="A457" t="s">
        <v>18</v>
      </c>
      <c r="B457" s="3" t="s">
        <v>81</v>
      </c>
      <c r="C457" t="s">
        <v>63</v>
      </c>
      <c r="D457" t="s">
        <v>89</v>
      </c>
      <c r="E457">
        <v>19</v>
      </c>
      <c r="F457">
        <v>13</v>
      </c>
      <c r="G457">
        <v>15</v>
      </c>
      <c r="H457">
        <v>20</v>
      </c>
      <c r="I457">
        <v>10</v>
      </c>
      <c r="J457">
        <v>17</v>
      </c>
      <c r="K457">
        <v>11</v>
      </c>
      <c r="L457">
        <v>11</v>
      </c>
      <c r="M457">
        <v>10</v>
      </c>
      <c r="N457">
        <v>16</v>
      </c>
      <c r="O457">
        <v>16</v>
      </c>
      <c r="P457">
        <v>11</v>
      </c>
      <c r="Q457" s="14">
        <f t="shared" si="56"/>
        <v>169</v>
      </c>
      <c r="R457" s="20">
        <f ca="1">SUM(OFFSET(E457,,,,List!$D$2))</f>
        <v>94</v>
      </c>
    </row>
    <row r="458" spans="1:18" x14ac:dyDescent="0.3">
      <c r="A458" t="s">
        <v>18</v>
      </c>
      <c r="B458" s="3" t="s">
        <v>81</v>
      </c>
      <c r="C458" t="s">
        <v>63</v>
      </c>
      <c r="D458" t="s">
        <v>93</v>
      </c>
      <c r="E458">
        <v>11</v>
      </c>
      <c r="F458">
        <v>20</v>
      </c>
      <c r="G458">
        <v>14</v>
      </c>
      <c r="H458">
        <v>10</v>
      </c>
      <c r="I458">
        <v>15</v>
      </c>
      <c r="J458">
        <v>17</v>
      </c>
      <c r="K458">
        <v>14</v>
      </c>
      <c r="L458">
        <v>10</v>
      </c>
      <c r="M458">
        <v>14</v>
      </c>
      <c r="N458">
        <v>14</v>
      </c>
      <c r="O458">
        <v>13</v>
      </c>
      <c r="P458">
        <v>18</v>
      </c>
      <c r="Q458" s="14">
        <f t="shared" si="56"/>
        <v>170</v>
      </c>
      <c r="R458" s="20">
        <f ca="1">SUM(OFFSET(E458,,,,List!$D$2))</f>
        <v>87</v>
      </c>
    </row>
    <row r="459" spans="1:18" x14ac:dyDescent="0.3">
      <c r="A459" t="s">
        <v>18</v>
      </c>
      <c r="B459" s="3" t="s">
        <v>81</v>
      </c>
      <c r="C459" t="s">
        <v>63</v>
      </c>
      <c r="D459" t="s">
        <v>90</v>
      </c>
      <c r="E459">
        <v>19</v>
      </c>
      <c r="F459">
        <v>15</v>
      </c>
      <c r="G459">
        <v>13</v>
      </c>
      <c r="H459">
        <v>12</v>
      </c>
      <c r="I459">
        <v>17</v>
      </c>
      <c r="J459">
        <v>12</v>
      </c>
      <c r="K459">
        <v>20</v>
      </c>
      <c r="L459">
        <v>19</v>
      </c>
      <c r="M459">
        <v>13</v>
      </c>
      <c r="N459">
        <v>19</v>
      </c>
      <c r="O459">
        <v>12</v>
      </c>
      <c r="P459">
        <v>17</v>
      </c>
      <c r="Q459" s="14">
        <f t="shared" si="56"/>
        <v>188</v>
      </c>
      <c r="R459" s="20">
        <f ca="1">SUM(OFFSET(E459,,,,List!$D$2))</f>
        <v>88</v>
      </c>
    </row>
    <row r="460" spans="1:18" x14ac:dyDescent="0.3">
      <c r="B460" s="3"/>
      <c r="Q460" s="14">
        <f t="shared" si="56"/>
        <v>0</v>
      </c>
      <c r="R460" s="20">
        <f ca="1">SUM(OFFSET(E460,,,,List!$D$2))</f>
        <v>0</v>
      </c>
    </row>
    <row r="461" spans="1:18" x14ac:dyDescent="0.3">
      <c r="A461" t="s">
        <v>18</v>
      </c>
      <c r="B461" s="3" t="s">
        <v>81</v>
      </c>
      <c r="C461" t="str">
        <f>List!$O$4</f>
        <v>Asia Pac</v>
      </c>
      <c r="D461" t="s">
        <v>68</v>
      </c>
      <c r="E461">
        <v>12</v>
      </c>
      <c r="F461">
        <v>18</v>
      </c>
      <c r="G461">
        <v>12</v>
      </c>
      <c r="H461">
        <v>11</v>
      </c>
      <c r="I461">
        <v>16</v>
      </c>
      <c r="J461">
        <v>19</v>
      </c>
      <c r="K461">
        <v>15</v>
      </c>
      <c r="L461">
        <v>19</v>
      </c>
      <c r="M461">
        <v>18</v>
      </c>
      <c r="N461">
        <v>15</v>
      </c>
      <c r="O461">
        <v>13</v>
      </c>
      <c r="P461">
        <v>16</v>
      </c>
      <c r="Q461" s="14">
        <f t="shared" si="56"/>
        <v>184</v>
      </c>
      <c r="R461" s="20">
        <f ca="1">SUM(OFFSET(E461,,,,List!$D$2))</f>
        <v>88</v>
      </c>
    </row>
    <row r="462" spans="1:18" x14ac:dyDescent="0.3">
      <c r="A462" t="s">
        <v>18</v>
      </c>
      <c r="B462" s="3" t="s">
        <v>81</v>
      </c>
      <c r="C462" t="str">
        <f>List!$O$4</f>
        <v>Asia Pac</v>
      </c>
      <c r="D462" t="s">
        <v>107</v>
      </c>
      <c r="E462">
        <v>19</v>
      </c>
      <c r="F462">
        <v>15</v>
      </c>
      <c r="G462">
        <v>15</v>
      </c>
      <c r="H462">
        <v>17</v>
      </c>
      <c r="I462">
        <v>19</v>
      </c>
      <c r="J462">
        <v>18</v>
      </c>
      <c r="K462">
        <v>13</v>
      </c>
      <c r="L462">
        <v>17</v>
      </c>
      <c r="M462">
        <v>16</v>
      </c>
      <c r="N462">
        <v>20</v>
      </c>
      <c r="O462">
        <v>13</v>
      </c>
      <c r="P462">
        <v>17</v>
      </c>
      <c r="Q462" s="14">
        <f t="shared" si="56"/>
        <v>199</v>
      </c>
      <c r="R462" s="20">
        <f ca="1">SUM(OFFSET(E462,,,,List!$D$2))</f>
        <v>103</v>
      </c>
    </row>
    <row r="463" spans="1:18" x14ac:dyDescent="0.3">
      <c r="A463" t="s">
        <v>18</v>
      </c>
      <c r="B463" s="3" t="s">
        <v>81</v>
      </c>
      <c r="C463" t="str">
        <f>List!$O$4</f>
        <v>Asia Pac</v>
      </c>
      <c r="D463" t="s">
        <v>109</v>
      </c>
      <c r="E463">
        <v>11</v>
      </c>
      <c r="F463">
        <v>11</v>
      </c>
      <c r="G463">
        <v>13</v>
      </c>
      <c r="H463">
        <v>10</v>
      </c>
      <c r="I463">
        <v>10</v>
      </c>
      <c r="J463">
        <v>13</v>
      </c>
      <c r="K463">
        <v>12</v>
      </c>
      <c r="L463">
        <v>16</v>
      </c>
      <c r="M463">
        <v>19</v>
      </c>
      <c r="N463">
        <v>18</v>
      </c>
      <c r="O463">
        <v>10</v>
      </c>
      <c r="P463">
        <v>13</v>
      </c>
      <c r="Q463" s="14">
        <f t="shared" si="56"/>
        <v>156</v>
      </c>
      <c r="R463" s="20">
        <f ca="1">SUM(OFFSET(E463,,,,List!$D$2))</f>
        <v>68</v>
      </c>
    </row>
    <row r="464" spans="1:18" x14ac:dyDescent="0.3">
      <c r="A464" t="s">
        <v>18</v>
      </c>
      <c r="B464" s="3" t="s">
        <v>81</v>
      </c>
      <c r="C464" t="str">
        <f>List!$O$4</f>
        <v>Asia Pac</v>
      </c>
      <c r="D464" t="s">
        <v>69</v>
      </c>
      <c r="E464">
        <v>20</v>
      </c>
      <c r="F464">
        <v>17</v>
      </c>
      <c r="G464">
        <v>15</v>
      </c>
      <c r="H464">
        <v>17</v>
      </c>
      <c r="I464">
        <v>20</v>
      </c>
      <c r="J464">
        <v>12</v>
      </c>
      <c r="K464">
        <v>10</v>
      </c>
      <c r="L464">
        <v>17</v>
      </c>
      <c r="M464">
        <v>14</v>
      </c>
      <c r="N464">
        <v>19</v>
      </c>
      <c r="O464">
        <v>20</v>
      </c>
      <c r="P464">
        <v>17</v>
      </c>
      <c r="Q464" s="14">
        <f t="shared" si="56"/>
        <v>198</v>
      </c>
      <c r="R464" s="20">
        <f ca="1">SUM(OFFSET(E464,,,,List!$D$2))</f>
        <v>101</v>
      </c>
    </row>
    <row r="465" spans="1:18" x14ac:dyDescent="0.3">
      <c r="A465" t="s">
        <v>18</v>
      </c>
      <c r="B465" s="3" t="s">
        <v>81</v>
      </c>
      <c r="C465" t="str">
        <f>List!$O$4</f>
        <v>Asia Pac</v>
      </c>
      <c r="D465" t="s">
        <v>105</v>
      </c>
      <c r="E465">
        <v>12</v>
      </c>
      <c r="F465">
        <v>19</v>
      </c>
      <c r="G465">
        <v>19</v>
      </c>
      <c r="H465">
        <v>17</v>
      </c>
      <c r="I465">
        <v>20</v>
      </c>
      <c r="J465">
        <v>13</v>
      </c>
      <c r="K465">
        <v>15</v>
      </c>
      <c r="L465">
        <v>15</v>
      </c>
      <c r="M465">
        <v>18</v>
      </c>
      <c r="N465">
        <v>13</v>
      </c>
      <c r="O465">
        <v>18</v>
      </c>
      <c r="P465">
        <v>18</v>
      </c>
      <c r="Q465" s="14">
        <f t="shared" si="56"/>
        <v>197</v>
      </c>
      <c r="R465" s="20">
        <f ca="1">SUM(OFFSET(E465,,,,List!$D$2))</f>
        <v>100</v>
      </c>
    </row>
    <row r="466" spans="1:18" x14ac:dyDescent="0.3">
      <c r="A466" t="s">
        <v>18</v>
      </c>
      <c r="B466" s="3" t="s">
        <v>81</v>
      </c>
      <c r="C466" t="str">
        <f>List!$O$4</f>
        <v>Asia Pac</v>
      </c>
      <c r="D466" t="s">
        <v>70</v>
      </c>
      <c r="E466">
        <v>17</v>
      </c>
      <c r="F466">
        <v>10</v>
      </c>
      <c r="G466">
        <v>11</v>
      </c>
      <c r="H466">
        <v>20</v>
      </c>
      <c r="I466">
        <v>13</v>
      </c>
      <c r="J466">
        <v>19</v>
      </c>
      <c r="K466">
        <v>11</v>
      </c>
      <c r="L466">
        <v>15</v>
      </c>
      <c r="M466">
        <v>11</v>
      </c>
      <c r="N466">
        <v>17</v>
      </c>
      <c r="O466">
        <v>11</v>
      </c>
      <c r="P466">
        <v>11</v>
      </c>
      <c r="Q466" s="14">
        <f t="shared" si="56"/>
        <v>166</v>
      </c>
      <c r="R466" s="20">
        <f ca="1">SUM(OFFSET(E466,,,,List!$D$2))</f>
        <v>90</v>
      </c>
    </row>
    <row r="467" spans="1:18" x14ac:dyDescent="0.3">
      <c r="A467" t="s">
        <v>18</v>
      </c>
      <c r="B467" s="3" t="s">
        <v>81</v>
      </c>
      <c r="C467" t="str">
        <f>List!$O$4</f>
        <v>Asia Pac</v>
      </c>
      <c r="D467" t="s">
        <v>110</v>
      </c>
      <c r="E467">
        <v>15</v>
      </c>
      <c r="F467">
        <v>16</v>
      </c>
      <c r="G467">
        <v>20</v>
      </c>
      <c r="H467">
        <v>13</v>
      </c>
      <c r="I467">
        <v>17</v>
      </c>
      <c r="J467">
        <v>12</v>
      </c>
      <c r="K467">
        <v>15</v>
      </c>
      <c r="L467">
        <v>18</v>
      </c>
      <c r="M467">
        <v>17</v>
      </c>
      <c r="N467">
        <v>12</v>
      </c>
      <c r="O467">
        <v>19</v>
      </c>
      <c r="P467">
        <v>13</v>
      </c>
      <c r="Q467" s="14">
        <f t="shared" si="56"/>
        <v>187</v>
      </c>
      <c r="R467" s="20">
        <f ca="1">SUM(OFFSET(E467,,,,List!$D$2))</f>
        <v>93</v>
      </c>
    </row>
    <row r="468" spans="1:18" x14ac:dyDescent="0.3">
      <c r="A468" t="s">
        <v>18</v>
      </c>
      <c r="B468" s="3" t="s">
        <v>81</v>
      </c>
      <c r="C468" t="str">
        <f>List!$O$4</f>
        <v>Asia Pac</v>
      </c>
      <c r="D468" t="s">
        <v>104</v>
      </c>
      <c r="E468">
        <v>13</v>
      </c>
      <c r="F468">
        <v>16</v>
      </c>
      <c r="G468">
        <v>19</v>
      </c>
      <c r="H468">
        <v>13</v>
      </c>
      <c r="I468">
        <v>19</v>
      </c>
      <c r="J468">
        <v>16</v>
      </c>
      <c r="K468">
        <v>19</v>
      </c>
      <c r="L468">
        <v>14</v>
      </c>
      <c r="M468">
        <v>15</v>
      </c>
      <c r="N468">
        <v>19</v>
      </c>
      <c r="O468">
        <v>19</v>
      </c>
      <c r="P468">
        <v>17</v>
      </c>
      <c r="Q468" s="14">
        <f t="shared" si="56"/>
        <v>199</v>
      </c>
      <c r="R468" s="20">
        <f ca="1">SUM(OFFSET(E468,,,,List!$D$2))</f>
        <v>96</v>
      </c>
    </row>
    <row r="469" spans="1:18" x14ac:dyDescent="0.3">
      <c r="A469" t="s">
        <v>18</v>
      </c>
      <c r="B469" s="3" t="s">
        <v>81</v>
      </c>
      <c r="C469" t="str">
        <f>List!$O$4</f>
        <v>Asia Pac</v>
      </c>
      <c r="D469" t="s">
        <v>106</v>
      </c>
      <c r="E469">
        <v>18</v>
      </c>
      <c r="F469">
        <v>14</v>
      </c>
      <c r="G469">
        <v>19</v>
      </c>
      <c r="H469">
        <v>14</v>
      </c>
      <c r="I469">
        <v>13</v>
      </c>
      <c r="J469">
        <v>11</v>
      </c>
      <c r="K469">
        <v>13</v>
      </c>
      <c r="L469">
        <v>17</v>
      </c>
      <c r="M469">
        <v>11</v>
      </c>
      <c r="N469">
        <v>10</v>
      </c>
      <c r="O469">
        <v>18</v>
      </c>
      <c r="P469">
        <v>14</v>
      </c>
      <c r="Q469" s="14">
        <f t="shared" si="56"/>
        <v>172</v>
      </c>
      <c r="R469" s="20">
        <f ca="1">SUM(OFFSET(E469,,,,List!$D$2))</f>
        <v>89</v>
      </c>
    </row>
    <row r="470" spans="1:18" x14ac:dyDescent="0.3">
      <c r="A470" t="s">
        <v>18</v>
      </c>
      <c r="B470" s="3" t="s">
        <v>81</v>
      </c>
      <c r="C470" t="str">
        <f>List!$O$4</f>
        <v>Asia Pac</v>
      </c>
      <c r="D470" t="s">
        <v>108</v>
      </c>
      <c r="E470">
        <v>20</v>
      </c>
      <c r="F470">
        <v>16</v>
      </c>
      <c r="G470">
        <v>10</v>
      </c>
      <c r="H470">
        <v>15</v>
      </c>
      <c r="I470">
        <v>10</v>
      </c>
      <c r="J470">
        <v>15</v>
      </c>
      <c r="K470">
        <v>19</v>
      </c>
      <c r="L470">
        <v>17</v>
      </c>
      <c r="M470">
        <v>20</v>
      </c>
      <c r="N470">
        <v>10</v>
      </c>
      <c r="O470">
        <v>14</v>
      </c>
      <c r="P470">
        <v>11</v>
      </c>
      <c r="Q470" s="14">
        <f t="shared" si="56"/>
        <v>177</v>
      </c>
      <c r="R470" s="20">
        <f ca="1">SUM(OFFSET(E470,,,,List!$D$2))</f>
        <v>86</v>
      </c>
    </row>
    <row r="471" spans="1:18" x14ac:dyDescent="0.3">
      <c r="B471" s="3"/>
      <c r="Q471" s="14">
        <f t="shared" si="56"/>
        <v>0</v>
      </c>
      <c r="R471" s="20">
        <f ca="1">SUM(OFFSET(E471,,,,List!$D$2))</f>
        <v>0</v>
      </c>
    </row>
    <row r="472" spans="1:18" x14ac:dyDescent="0.3">
      <c r="A472" t="s">
        <v>18</v>
      </c>
      <c r="B472" s="3" t="s">
        <v>81</v>
      </c>
      <c r="C472" t="s">
        <v>64</v>
      </c>
      <c r="D472" t="s">
        <v>116</v>
      </c>
      <c r="E472">
        <v>16</v>
      </c>
      <c r="F472">
        <v>20</v>
      </c>
      <c r="G472">
        <v>11</v>
      </c>
      <c r="H472">
        <v>20</v>
      </c>
      <c r="I472">
        <v>15</v>
      </c>
      <c r="J472">
        <v>12</v>
      </c>
      <c r="K472">
        <v>12</v>
      </c>
      <c r="L472">
        <v>15</v>
      </c>
      <c r="M472">
        <v>18</v>
      </c>
      <c r="N472">
        <v>11</v>
      </c>
      <c r="O472">
        <v>10</v>
      </c>
      <c r="P472">
        <v>13</v>
      </c>
      <c r="Q472" s="14">
        <f t="shared" si="56"/>
        <v>173</v>
      </c>
      <c r="R472" s="20">
        <f ca="1">SUM(OFFSET(E472,,,,List!$D$2))</f>
        <v>94</v>
      </c>
    </row>
    <row r="473" spans="1:18" x14ac:dyDescent="0.3">
      <c r="A473" t="s">
        <v>18</v>
      </c>
      <c r="B473" s="3" t="s">
        <v>81</v>
      </c>
      <c r="C473" t="s">
        <v>64</v>
      </c>
      <c r="D473" t="s">
        <v>120</v>
      </c>
      <c r="E473">
        <v>18</v>
      </c>
      <c r="F473">
        <v>19</v>
      </c>
      <c r="G473">
        <v>18</v>
      </c>
      <c r="H473">
        <v>11</v>
      </c>
      <c r="I473">
        <v>17</v>
      </c>
      <c r="J473">
        <v>16</v>
      </c>
      <c r="K473">
        <v>20</v>
      </c>
      <c r="L473">
        <v>20</v>
      </c>
      <c r="M473">
        <v>16</v>
      </c>
      <c r="N473">
        <v>14</v>
      </c>
      <c r="O473">
        <v>11</v>
      </c>
      <c r="P473">
        <v>19</v>
      </c>
      <c r="Q473" s="14">
        <f t="shared" si="56"/>
        <v>199</v>
      </c>
      <c r="R473" s="20">
        <f ca="1">SUM(OFFSET(E473,,,,List!$D$2))</f>
        <v>99</v>
      </c>
    </row>
    <row r="474" spans="1:18" x14ac:dyDescent="0.3">
      <c r="A474" t="s">
        <v>18</v>
      </c>
      <c r="B474" s="3" t="s">
        <v>81</v>
      </c>
      <c r="C474" t="s">
        <v>64</v>
      </c>
      <c r="D474" t="s">
        <v>117</v>
      </c>
      <c r="E474">
        <v>16</v>
      </c>
      <c r="F474">
        <v>13</v>
      </c>
      <c r="G474">
        <v>17</v>
      </c>
      <c r="H474">
        <v>17</v>
      </c>
      <c r="I474">
        <v>19</v>
      </c>
      <c r="J474">
        <v>15</v>
      </c>
      <c r="K474">
        <v>16</v>
      </c>
      <c r="L474">
        <v>10</v>
      </c>
      <c r="M474">
        <v>20</v>
      </c>
      <c r="N474">
        <v>18</v>
      </c>
      <c r="O474">
        <v>20</v>
      </c>
      <c r="P474">
        <v>18</v>
      </c>
      <c r="Q474" s="14">
        <f t="shared" si="56"/>
        <v>199</v>
      </c>
      <c r="R474" s="20">
        <f ca="1">SUM(OFFSET(E474,,,,List!$D$2))</f>
        <v>97</v>
      </c>
    </row>
    <row r="475" spans="1:18" x14ac:dyDescent="0.3">
      <c r="A475" t="s">
        <v>18</v>
      </c>
      <c r="B475" s="3" t="s">
        <v>81</v>
      </c>
      <c r="C475" t="s">
        <v>64</v>
      </c>
      <c r="D475" t="s">
        <v>115</v>
      </c>
      <c r="E475">
        <v>16</v>
      </c>
      <c r="F475">
        <v>20</v>
      </c>
      <c r="G475">
        <v>14</v>
      </c>
      <c r="H475">
        <v>13</v>
      </c>
      <c r="I475">
        <v>10</v>
      </c>
      <c r="J475">
        <v>14</v>
      </c>
      <c r="K475">
        <v>10</v>
      </c>
      <c r="L475">
        <v>18</v>
      </c>
      <c r="M475">
        <v>14</v>
      </c>
      <c r="N475">
        <v>16</v>
      </c>
      <c r="O475">
        <v>12</v>
      </c>
      <c r="P475">
        <v>11</v>
      </c>
      <c r="Q475" s="14">
        <f t="shared" si="56"/>
        <v>168</v>
      </c>
      <c r="R475" s="20">
        <f ca="1">SUM(OFFSET(E475,,,,List!$D$2))</f>
        <v>87</v>
      </c>
    </row>
    <row r="476" spans="1:18" x14ac:dyDescent="0.3">
      <c r="A476" t="s">
        <v>18</v>
      </c>
      <c r="B476" s="3" t="s">
        <v>81</v>
      </c>
      <c r="C476" t="s">
        <v>64</v>
      </c>
      <c r="D476" t="s">
        <v>119</v>
      </c>
      <c r="E476">
        <v>11</v>
      </c>
      <c r="F476">
        <v>13</v>
      </c>
      <c r="G476">
        <v>19</v>
      </c>
      <c r="H476">
        <v>20</v>
      </c>
      <c r="I476">
        <v>19</v>
      </c>
      <c r="J476">
        <v>11</v>
      </c>
      <c r="K476">
        <v>14</v>
      </c>
      <c r="L476">
        <v>16</v>
      </c>
      <c r="M476">
        <v>14</v>
      </c>
      <c r="N476">
        <v>16</v>
      </c>
      <c r="O476">
        <v>14</v>
      </c>
      <c r="P476">
        <v>11</v>
      </c>
      <c r="Q476" s="14">
        <f t="shared" si="56"/>
        <v>178</v>
      </c>
      <c r="R476" s="20">
        <f ca="1">SUM(OFFSET(E476,,,,List!$D$2))</f>
        <v>93</v>
      </c>
    </row>
    <row r="477" spans="1:18" x14ac:dyDescent="0.3">
      <c r="A477" t="s">
        <v>18</v>
      </c>
      <c r="B477" s="3" t="s">
        <v>81</v>
      </c>
      <c r="C477" t="s">
        <v>64</v>
      </c>
      <c r="D477" t="s">
        <v>121</v>
      </c>
      <c r="E477">
        <v>16</v>
      </c>
      <c r="F477">
        <v>10</v>
      </c>
      <c r="G477">
        <v>13</v>
      </c>
      <c r="H477">
        <v>18</v>
      </c>
      <c r="I477">
        <v>10</v>
      </c>
      <c r="J477">
        <v>13</v>
      </c>
      <c r="K477">
        <v>17</v>
      </c>
      <c r="L477">
        <v>11</v>
      </c>
      <c r="M477">
        <v>17</v>
      </c>
      <c r="N477">
        <v>10</v>
      </c>
      <c r="O477">
        <v>10</v>
      </c>
      <c r="P477">
        <v>13</v>
      </c>
      <c r="Q477" s="14">
        <f t="shared" si="56"/>
        <v>158</v>
      </c>
      <c r="R477" s="20">
        <f ca="1">SUM(OFFSET(E477,,,,List!$D$2))</f>
        <v>80</v>
      </c>
    </row>
    <row r="478" spans="1:18" x14ac:dyDescent="0.3">
      <c r="A478" t="s">
        <v>18</v>
      </c>
      <c r="B478" s="3" t="s">
        <v>81</v>
      </c>
      <c r="C478" t="s">
        <v>64</v>
      </c>
      <c r="D478" t="s">
        <v>114</v>
      </c>
      <c r="E478">
        <v>18</v>
      </c>
      <c r="F478">
        <v>12</v>
      </c>
      <c r="G478">
        <v>11</v>
      </c>
      <c r="H478">
        <v>10</v>
      </c>
      <c r="I478">
        <v>19</v>
      </c>
      <c r="J478">
        <v>15</v>
      </c>
      <c r="K478">
        <v>10</v>
      </c>
      <c r="L478">
        <v>10</v>
      </c>
      <c r="M478">
        <v>19</v>
      </c>
      <c r="N478">
        <v>12</v>
      </c>
      <c r="O478">
        <v>18</v>
      </c>
      <c r="P478">
        <v>18</v>
      </c>
      <c r="Q478" s="14">
        <f t="shared" si="56"/>
        <v>172</v>
      </c>
      <c r="R478" s="20">
        <f ca="1">SUM(OFFSET(E478,,,,List!$D$2))</f>
        <v>85</v>
      </c>
    </row>
    <row r="479" spans="1:18" x14ac:dyDescent="0.3">
      <c r="A479" t="s">
        <v>18</v>
      </c>
      <c r="B479" s="3" t="s">
        <v>81</v>
      </c>
      <c r="C479" t="s">
        <v>64</v>
      </c>
      <c r="D479" t="s">
        <v>112</v>
      </c>
      <c r="E479">
        <v>13</v>
      </c>
      <c r="F479">
        <v>12</v>
      </c>
      <c r="G479">
        <v>11</v>
      </c>
      <c r="H479">
        <v>14</v>
      </c>
      <c r="I479">
        <v>13</v>
      </c>
      <c r="J479">
        <v>11</v>
      </c>
      <c r="K479">
        <v>12</v>
      </c>
      <c r="L479">
        <v>19</v>
      </c>
      <c r="M479">
        <v>10</v>
      </c>
      <c r="N479">
        <v>15</v>
      </c>
      <c r="O479">
        <v>14</v>
      </c>
      <c r="P479">
        <v>18</v>
      </c>
      <c r="Q479" s="14">
        <f t="shared" si="56"/>
        <v>162</v>
      </c>
      <c r="R479" s="20">
        <f ca="1">SUM(OFFSET(E479,,,,List!$D$2))</f>
        <v>74</v>
      </c>
    </row>
    <row r="480" spans="1:18" x14ac:dyDescent="0.3">
      <c r="A480" t="s">
        <v>18</v>
      </c>
      <c r="B480" s="3" t="s">
        <v>81</v>
      </c>
      <c r="C480" t="s">
        <v>64</v>
      </c>
      <c r="D480" t="s">
        <v>118</v>
      </c>
      <c r="E480">
        <v>19</v>
      </c>
      <c r="F480">
        <v>16</v>
      </c>
      <c r="G480">
        <v>10</v>
      </c>
      <c r="H480">
        <v>11</v>
      </c>
      <c r="I480">
        <v>18</v>
      </c>
      <c r="J480">
        <v>18</v>
      </c>
      <c r="K480">
        <v>17</v>
      </c>
      <c r="L480">
        <v>17</v>
      </c>
      <c r="M480">
        <v>13</v>
      </c>
      <c r="N480">
        <v>14</v>
      </c>
      <c r="O480">
        <v>14</v>
      </c>
      <c r="P480">
        <v>11</v>
      </c>
      <c r="Q480" s="14">
        <f t="shared" si="56"/>
        <v>178</v>
      </c>
      <c r="R480" s="20">
        <f ca="1">SUM(OFFSET(E480,,,,List!$D$2))</f>
        <v>92</v>
      </c>
    </row>
    <row r="481" spans="1:18" x14ac:dyDescent="0.3">
      <c r="A481" t="s">
        <v>18</v>
      </c>
      <c r="B481" s="3" t="s">
        <v>81</v>
      </c>
      <c r="C481" t="s">
        <v>64</v>
      </c>
      <c r="D481" t="s">
        <v>113</v>
      </c>
      <c r="E481">
        <v>12</v>
      </c>
      <c r="F481">
        <v>19</v>
      </c>
      <c r="G481">
        <v>16</v>
      </c>
      <c r="H481">
        <v>13</v>
      </c>
      <c r="I481">
        <v>10</v>
      </c>
      <c r="J481">
        <v>20</v>
      </c>
      <c r="K481">
        <v>16</v>
      </c>
      <c r="L481">
        <v>16</v>
      </c>
      <c r="M481">
        <v>20</v>
      </c>
      <c r="N481">
        <v>19</v>
      </c>
      <c r="O481">
        <v>15</v>
      </c>
      <c r="P481">
        <v>18</v>
      </c>
      <c r="Q481" s="14">
        <f t="shared" si="56"/>
        <v>194</v>
      </c>
      <c r="R481" s="20">
        <f ca="1">SUM(OFFSET(E481,,,,List!$D$2))</f>
        <v>90</v>
      </c>
    </row>
    <row r="484" spans="1:18" x14ac:dyDescent="0.3">
      <c r="A484" s="15" t="s">
        <v>31</v>
      </c>
      <c r="B484" s="30" t="s">
        <v>74</v>
      </c>
      <c r="C484" s="15" t="s">
        <v>45</v>
      </c>
      <c r="D484" s="8" t="s">
        <v>111</v>
      </c>
      <c r="E484" s="7" t="s">
        <v>32</v>
      </c>
      <c r="F484" s="7" t="s">
        <v>33</v>
      </c>
      <c r="G484" s="7" t="s">
        <v>34</v>
      </c>
      <c r="H484" s="7" t="s">
        <v>35</v>
      </c>
      <c r="I484" s="7" t="s">
        <v>36</v>
      </c>
      <c r="J484" s="7" t="s">
        <v>37</v>
      </c>
      <c r="K484" s="7" t="s">
        <v>38</v>
      </c>
      <c r="L484" s="7" t="s">
        <v>39</v>
      </c>
      <c r="M484" s="7" t="s">
        <v>40</v>
      </c>
      <c r="N484" s="7" t="s">
        <v>41</v>
      </c>
      <c r="O484" s="7" t="s">
        <v>6</v>
      </c>
      <c r="P484" s="7" t="s">
        <v>42</v>
      </c>
      <c r="Q484" s="7" t="s">
        <v>79</v>
      </c>
      <c r="R484" s="9" t="s">
        <v>30</v>
      </c>
    </row>
    <row r="485" spans="1:18" x14ac:dyDescent="0.3">
      <c r="A485" t="s">
        <v>18</v>
      </c>
      <c r="B485" t="s">
        <v>73</v>
      </c>
      <c r="C485" t="s">
        <v>87</v>
      </c>
      <c r="E485" s="14">
        <v>33150</v>
      </c>
      <c r="F485" s="14">
        <v>33400</v>
      </c>
      <c r="G485" s="14">
        <v>33410</v>
      </c>
      <c r="H485" s="14">
        <v>33401</v>
      </c>
      <c r="I485" s="14">
        <v>33500</v>
      </c>
      <c r="J485" s="14">
        <v>33520</v>
      </c>
      <c r="K485" s="14">
        <v>33524</v>
      </c>
      <c r="L485" s="14">
        <v>33200</v>
      </c>
      <c r="M485" s="14">
        <v>33222</v>
      </c>
      <c r="N485" s="14">
        <v>33230</v>
      </c>
      <c r="O485" s="14">
        <v>33208</v>
      </c>
      <c r="P485" s="14">
        <v>33211</v>
      </c>
      <c r="Q485" s="14">
        <f>AVERAGE(E485:P485)</f>
        <v>33331.333333333336</v>
      </c>
      <c r="R485" s="14">
        <f ca="1">OFFSET(B485,,List!$D$2)</f>
        <v>33401</v>
      </c>
    </row>
    <row r="486" spans="1:18" x14ac:dyDescent="0.3">
      <c r="A486" t="s">
        <v>18</v>
      </c>
      <c r="B486" t="s">
        <v>75</v>
      </c>
      <c r="C486" t="s">
        <v>87</v>
      </c>
      <c r="E486" s="14">
        <v>25160</v>
      </c>
      <c r="F486" s="14">
        <v>25150</v>
      </c>
      <c r="G486" s="14">
        <v>25208</v>
      </c>
      <c r="H486" s="14">
        <v>25250</v>
      </c>
      <c r="I486" s="14">
        <v>25259</v>
      </c>
      <c r="J486" s="14">
        <v>25280</v>
      </c>
      <c r="K486" s="14">
        <v>25300</v>
      </c>
      <c r="L486" s="14">
        <v>25310</v>
      </c>
      <c r="M486" s="14">
        <v>25340</v>
      </c>
      <c r="N486" s="14">
        <v>25300</v>
      </c>
      <c r="O486" s="14">
        <v>25380</v>
      </c>
      <c r="P486" s="14">
        <v>25400</v>
      </c>
      <c r="Q486" s="14">
        <f t="shared" ref="Q486:Q507" si="57">AVERAGE(E486:P486)</f>
        <v>25278.083333333332</v>
      </c>
      <c r="R486" s="14">
        <f ca="1">OFFSET(B486,,List!$D$2)</f>
        <v>25250</v>
      </c>
    </row>
    <row r="487" spans="1:18" x14ac:dyDescent="0.3">
      <c r="A487" t="s">
        <v>18</v>
      </c>
      <c r="B487" t="s">
        <v>76</v>
      </c>
      <c r="C487" t="s">
        <v>87</v>
      </c>
      <c r="E487" s="14">
        <v>40200</v>
      </c>
      <c r="F487" s="14">
        <v>40210</v>
      </c>
      <c r="G487" s="14">
        <v>40230</v>
      </c>
      <c r="H487" s="14">
        <v>40222</v>
      </c>
      <c r="I487" s="14">
        <v>40256</v>
      </c>
      <c r="J487" s="14">
        <v>40600</v>
      </c>
      <c r="K487" s="14">
        <v>40620</v>
      </c>
      <c r="L487" s="14">
        <v>40650</v>
      </c>
      <c r="M487" s="14">
        <v>40590</v>
      </c>
      <c r="N487" s="14">
        <v>40580</v>
      </c>
      <c r="O487" s="14">
        <v>40600</v>
      </c>
      <c r="P487" s="14">
        <v>40655</v>
      </c>
      <c r="Q487" s="14">
        <f t="shared" si="57"/>
        <v>40451.083333333336</v>
      </c>
      <c r="R487" s="14">
        <f ca="1">OFFSET(B487,,List!$D$2)</f>
        <v>40222</v>
      </c>
    </row>
    <row r="488" spans="1:18" x14ac:dyDescent="0.3">
      <c r="A488" t="s">
        <v>18</v>
      </c>
      <c r="B488" t="s">
        <v>77</v>
      </c>
      <c r="C488" t="s">
        <v>87</v>
      </c>
      <c r="E488" s="14">
        <v>35280</v>
      </c>
      <c r="F488" s="14">
        <v>37300</v>
      </c>
      <c r="G488" s="14">
        <v>35355</v>
      </c>
      <c r="H488" s="14">
        <v>35400</v>
      </c>
      <c r="I488" s="14">
        <v>35450</v>
      </c>
      <c r="J488" s="14">
        <v>35420</v>
      </c>
      <c r="K488" s="14">
        <v>35200</v>
      </c>
      <c r="L488" s="14">
        <v>35100</v>
      </c>
      <c r="M488" s="14">
        <v>35150</v>
      </c>
      <c r="N488" s="14">
        <v>35250</v>
      </c>
      <c r="O488" s="14">
        <v>35300</v>
      </c>
      <c r="P488" s="14">
        <v>35450</v>
      </c>
      <c r="Q488" s="14">
        <f t="shared" si="57"/>
        <v>35471.25</v>
      </c>
      <c r="R488" s="14">
        <f ca="1">OFFSET(B488,,List!$D$2)</f>
        <v>35400</v>
      </c>
    </row>
    <row r="489" spans="1:18" x14ac:dyDescent="0.3">
      <c r="A489" t="s">
        <v>18</v>
      </c>
      <c r="B489" t="s">
        <v>78</v>
      </c>
      <c r="C489" t="s">
        <v>87</v>
      </c>
      <c r="E489" s="14">
        <v>33813</v>
      </c>
      <c r="F489" s="14">
        <v>34068</v>
      </c>
      <c r="G489" s="14">
        <v>34078.199999999997</v>
      </c>
      <c r="H489" s="14">
        <v>34069.020000000004</v>
      </c>
      <c r="I489" s="14">
        <v>34170</v>
      </c>
      <c r="J489" s="14">
        <v>34190.400000000001</v>
      </c>
      <c r="K489" s="14">
        <v>34194.480000000003</v>
      </c>
      <c r="L489" s="14">
        <v>33864</v>
      </c>
      <c r="M489" s="14">
        <v>33886.44</v>
      </c>
      <c r="N489" s="14">
        <v>33894.6</v>
      </c>
      <c r="O489" s="14">
        <v>33872.160000000003</v>
      </c>
      <c r="P489" s="14">
        <v>33875.22</v>
      </c>
      <c r="Q489" s="14">
        <f t="shared" si="57"/>
        <v>33997.959999999992</v>
      </c>
      <c r="R489" s="14">
        <f ca="1">OFFSET(B489,,List!$D$2)</f>
        <v>34069.020000000004</v>
      </c>
    </row>
    <row r="490" spans="1:18" x14ac:dyDescent="0.3">
      <c r="Q490" s="14"/>
      <c r="R490" s="14"/>
    </row>
    <row r="491" spans="1:18" x14ac:dyDescent="0.3">
      <c r="A491" t="s">
        <v>18</v>
      </c>
      <c r="B491" t="s">
        <v>73</v>
      </c>
      <c r="C491" t="s">
        <v>63</v>
      </c>
      <c r="E491" s="14">
        <v>25663.200000000001</v>
      </c>
      <c r="F491" s="14">
        <v>25653</v>
      </c>
      <c r="G491" s="14">
        <v>25712.16</v>
      </c>
      <c r="H491" s="14">
        <v>25755</v>
      </c>
      <c r="I491" s="14">
        <v>25764.18</v>
      </c>
      <c r="J491" s="14">
        <v>25785.600000000002</v>
      </c>
      <c r="K491" s="14">
        <v>25806</v>
      </c>
      <c r="L491" s="14">
        <v>25816.2</v>
      </c>
      <c r="M491" s="14">
        <v>25846.799999999999</v>
      </c>
      <c r="N491" s="14">
        <v>25806</v>
      </c>
      <c r="O491" s="14">
        <v>25887.600000000002</v>
      </c>
      <c r="P491" s="14">
        <v>25908</v>
      </c>
      <c r="Q491" s="14">
        <f t="shared" si="57"/>
        <v>25783.645</v>
      </c>
      <c r="R491" s="14">
        <f ca="1">OFFSET(B491,,List!$D$2)</f>
        <v>25755</v>
      </c>
    </row>
    <row r="492" spans="1:18" x14ac:dyDescent="0.3">
      <c r="A492" t="s">
        <v>18</v>
      </c>
      <c r="B492" t="s">
        <v>75</v>
      </c>
      <c r="C492" t="s">
        <v>63</v>
      </c>
      <c r="E492" s="14">
        <v>41004</v>
      </c>
      <c r="F492" s="14">
        <v>41014.199999999997</v>
      </c>
      <c r="G492" s="14">
        <v>41034.6</v>
      </c>
      <c r="H492" s="14">
        <v>41026.44</v>
      </c>
      <c r="I492" s="14">
        <v>41061.120000000003</v>
      </c>
      <c r="J492" s="14">
        <v>41412</v>
      </c>
      <c r="K492" s="14">
        <v>41432.400000000001</v>
      </c>
      <c r="L492" s="14">
        <v>41463</v>
      </c>
      <c r="M492" s="14">
        <v>41401.800000000003</v>
      </c>
      <c r="N492" s="14">
        <v>41391.599999999999</v>
      </c>
      <c r="O492" s="14">
        <v>41412</v>
      </c>
      <c r="P492" s="14">
        <v>41468.1</v>
      </c>
      <c r="Q492" s="14">
        <f t="shared" si="57"/>
        <v>41260.104999999996</v>
      </c>
      <c r="R492" s="14">
        <f ca="1">OFFSET(B492,,List!$D$2)</f>
        <v>41026.44</v>
      </c>
    </row>
    <row r="493" spans="1:18" x14ac:dyDescent="0.3">
      <c r="A493" t="s">
        <v>18</v>
      </c>
      <c r="B493" t="s">
        <v>76</v>
      </c>
      <c r="C493" t="s">
        <v>63</v>
      </c>
      <c r="E493" s="14">
        <v>35985.599999999999</v>
      </c>
      <c r="F493" s="14">
        <v>38046</v>
      </c>
      <c r="G493" s="14">
        <v>36062.1</v>
      </c>
      <c r="H493" s="14">
        <v>36108</v>
      </c>
      <c r="I493" s="14">
        <v>36159</v>
      </c>
      <c r="J493" s="14">
        <v>36128.400000000001</v>
      </c>
      <c r="K493" s="14">
        <v>35904</v>
      </c>
      <c r="L493" s="14">
        <v>35802</v>
      </c>
      <c r="M493" s="14">
        <v>35853</v>
      </c>
      <c r="N493" s="14">
        <v>35955</v>
      </c>
      <c r="O493" s="14">
        <v>36006</v>
      </c>
      <c r="P493" s="14">
        <v>36159</v>
      </c>
      <c r="Q493" s="14">
        <f t="shared" si="57"/>
        <v>36180.674999999996</v>
      </c>
      <c r="R493" s="14">
        <f ca="1">OFFSET(B493,,List!$D$2)</f>
        <v>36108</v>
      </c>
    </row>
    <row r="494" spans="1:18" x14ac:dyDescent="0.3">
      <c r="A494" t="s">
        <v>18</v>
      </c>
      <c r="B494" t="s">
        <v>77</v>
      </c>
      <c r="C494" t="s">
        <v>63</v>
      </c>
      <c r="E494" s="14">
        <v>32487</v>
      </c>
      <c r="F494" s="14">
        <v>32732</v>
      </c>
      <c r="G494" s="14">
        <v>32741.8</v>
      </c>
      <c r="H494" s="14">
        <v>32732.98</v>
      </c>
      <c r="I494" s="14">
        <v>32830</v>
      </c>
      <c r="J494" s="14">
        <v>32849.599999999999</v>
      </c>
      <c r="K494" s="14">
        <v>32853.519999999997</v>
      </c>
      <c r="L494" s="14">
        <v>32536</v>
      </c>
      <c r="M494" s="14">
        <v>32557.559999999998</v>
      </c>
      <c r="N494" s="14">
        <v>32565.399999999998</v>
      </c>
      <c r="O494" s="14">
        <v>32543.84</v>
      </c>
      <c r="P494" s="14">
        <v>32546.78</v>
      </c>
      <c r="Q494" s="14">
        <f t="shared" si="57"/>
        <v>32664.706666666665</v>
      </c>
      <c r="R494" s="14">
        <f ca="1">OFFSET(B494,,List!$D$2)</f>
        <v>32732.98</v>
      </c>
    </row>
    <row r="495" spans="1:18" x14ac:dyDescent="0.3">
      <c r="A495" t="s">
        <v>18</v>
      </c>
      <c r="B495" t="s">
        <v>78</v>
      </c>
      <c r="C495" t="s">
        <v>63</v>
      </c>
      <c r="E495" s="14">
        <v>24656.799999999999</v>
      </c>
      <c r="F495" s="14">
        <v>24647</v>
      </c>
      <c r="G495" s="14">
        <v>24703.84</v>
      </c>
      <c r="H495" s="14">
        <v>24745</v>
      </c>
      <c r="I495" s="14">
        <v>24753.82</v>
      </c>
      <c r="J495" s="14">
        <v>24774.399999999998</v>
      </c>
      <c r="K495" s="14">
        <v>24794</v>
      </c>
      <c r="L495" s="14">
        <v>24803.8</v>
      </c>
      <c r="M495" s="14">
        <v>24833.200000000001</v>
      </c>
      <c r="N495" s="14">
        <v>24794</v>
      </c>
      <c r="O495" s="14">
        <v>24872.399999999998</v>
      </c>
      <c r="P495" s="14">
        <v>24892</v>
      </c>
      <c r="Q495" s="14">
        <f t="shared" si="57"/>
        <v>24772.521666666667</v>
      </c>
      <c r="R495" s="14">
        <f ca="1">OFFSET(B495,,List!$D$2)</f>
        <v>24745</v>
      </c>
    </row>
    <row r="496" spans="1:18" x14ac:dyDescent="0.3">
      <c r="Q496" s="14"/>
      <c r="R496" s="14"/>
    </row>
    <row r="497" spans="1:18" x14ac:dyDescent="0.3">
      <c r="A497" t="s">
        <v>18</v>
      </c>
      <c r="B497" t="s">
        <v>73</v>
      </c>
      <c r="C497" t="str">
        <f>List!$O$4</f>
        <v>Asia Pac</v>
      </c>
      <c r="E497" s="14">
        <v>39396</v>
      </c>
      <c r="F497" s="14">
        <v>39405.800000000003</v>
      </c>
      <c r="G497" s="14">
        <v>39425.4</v>
      </c>
      <c r="H497" s="14">
        <v>39417.56</v>
      </c>
      <c r="I497" s="14">
        <v>39450.879999999997</v>
      </c>
      <c r="J497" s="14">
        <v>39788</v>
      </c>
      <c r="K497" s="14">
        <v>39807.599999999999</v>
      </c>
      <c r="L497" s="14">
        <v>39837</v>
      </c>
      <c r="M497" s="14">
        <v>39778.199999999997</v>
      </c>
      <c r="N497" s="14">
        <v>39768.400000000001</v>
      </c>
      <c r="O497" s="14">
        <v>39788</v>
      </c>
      <c r="P497" s="14">
        <v>39841.9</v>
      </c>
      <c r="Q497" s="14">
        <f t="shared" si="57"/>
        <v>39642.061666666668</v>
      </c>
      <c r="R497" s="14">
        <f ca="1">OFFSET(B497,,List!$D$2)</f>
        <v>39417.56</v>
      </c>
    </row>
    <row r="498" spans="1:18" x14ac:dyDescent="0.3">
      <c r="A498" t="s">
        <v>18</v>
      </c>
      <c r="B498" t="s">
        <v>75</v>
      </c>
      <c r="C498" t="str">
        <f>List!$O$4</f>
        <v>Asia Pac</v>
      </c>
      <c r="E498" s="14">
        <v>34574.400000000001</v>
      </c>
      <c r="F498" s="14">
        <v>36554</v>
      </c>
      <c r="G498" s="14">
        <v>34647.9</v>
      </c>
      <c r="H498" s="14">
        <v>34692</v>
      </c>
      <c r="I498" s="14">
        <v>34741</v>
      </c>
      <c r="J498" s="14">
        <v>34711.599999999999</v>
      </c>
      <c r="K498" s="14">
        <v>34496</v>
      </c>
      <c r="L498" s="14">
        <v>34398</v>
      </c>
      <c r="M498" s="14">
        <v>34447</v>
      </c>
      <c r="N498" s="14">
        <v>34545</v>
      </c>
      <c r="O498" s="14">
        <v>34594</v>
      </c>
      <c r="P498" s="14">
        <v>34741</v>
      </c>
      <c r="Q498" s="14">
        <f t="shared" si="57"/>
        <v>34761.825000000004</v>
      </c>
      <c r="R498" s="14">
        <f ca="1">OFFSET(B498,,List!$D$2)</f>
        <v>34692</v>
      </c>
    </row>
    <row r="499" spans="1:18" x14ac:dyDescent="0.3">
      <c r="A499" t="s">
        <v>18</v>
      </c>
      <c r="B499" t="s">
        <v>76</v>
      </c>
      <c r="C499" t="str">
        <f>List!$O$4</f>
        <v>Asia Pac</v>
      </c>
      <c r="E499" s="14">
        <v>36796.5</v>
      </c>
      <c r="F499" s="14">
        <v>37074</v>
      </c>
      <c r="G499" s="14">
        <v>37085.100000000006</v>
      </c>
      <c r="H499" s="14">
        <v>37075.11</v>
      </c>
      <c r="I499" s="14">
        <v>37185</v>
      </c>
      <c r="J499" s="14">
        <v>37207.200000000004</v>
      </c>
      <c r="K499" s="14">
        <v>37211.640000000007</v>
      </c>
      <c r="L499" s="14">
        <v>36852</v>
      </c>
      <c r="M499" s="14">
        <v>36876.420000000006</v>
      </c>
      <c r="N499" s="14">
        <v>36885.300000000003</v>
      </c>
      <c r="O499" s="14">
        <v>36860.880000000005</v>
      </c>
      <c r="P499" s="14">
        <v>36864.210000000006</v>
      </c>
      <c r="Q499" s="14">
        <f t="shared" si="57"/>
        <v>36997.780000000006</v>
      </c>
      <c r="R499" s="14">
        <f ca="1">OFFSET(B499,,List!$D$2)</f>
        <v>37075.11</v>
      </c>
    </row>
    <row r="500" spans="1:18" x14ac:dyDescent="0.3">
      <c r="A500" t="s">
        <v>18</v>
      </c>
      <c r="B500" t="s">
        <v>77</v>
      </c>
      <c r="C500" t="str">
        <f>List!$O$4</f>
        <v>Asia Pac</v>
      </c>
      <c r="E500" s="14">
        <v>27927.600000000002</v>
      </c>
      <c r="F500" s="14">
        <v>27916.500000000004</v>
      </c>
      <c r="G500" s="14">
        <v>27980.880000000001</v>
      </c>
      <c r="H500" s="14">
        <v>28027.500000000004</v>
      </c>
      <c r="I500" s="14">
        <v>28037.49</v>
      </c>
      <c r="J500" s="14">
        <v>28060.800000000003</v>
      </c>
      <c r="K500" s="14">
        <v>28083.000000000004</v>
      </c>
      <c r="L500" s="14">
        <v>28094.100000000002</v>
      </c>
      <c r="M500" s="14">
        <v>28127.4</v>
      </c>
      <c r="N500" s="14">
        <v>28083.000000000004</v>
      </c>
      <c r="O500" s="14">
        <v>28171.800000000003</v>
      </c>
      <c r="P500" s="14">
        <v>28194.000000000004</v>
      </c>
      <c r="Q500" s="14">
        <f t="shared" si="57"/>
        <v>28058.672500000001</v>
      </c>
      <c r="R500" s="14">
        <f ca="1">OFFSET(B500,,List!$D$2)</f>
        <v>28027.500000000004</v>
      </c>
    </row>
    <row r="501" spans="1:18" x14ac:dyDescent="0.3">
      <c r="A501" t="s">
        <v>18</v>
      </c>
      <c r="B501" t="s">
        <v>78</v>
      </c>
      <c r="C501" t="str">
        <f>List!$O$4</f>
        <v>Asia Pac</v>
      </c>
      <c r="E501" s="14">
        <v>44622.000000000007</v>
      </c>
      <c r="F501" s="14">
        <v>44633.100000000006</v>
      </c>
      <c r="G501" s="14">
        <v>44655.3</v>
      </c>
      <c r="H501" s="14">
        <v>44646.420000000006</v>
      </c>
      <c r="I501" s="14">
        <v>44684.160000000003</v>
      </c>
      <c r="J501" s="14">
        <v>45066.000000000007</v>
      </c>
      <c r="K501" s="14">
        <v>45088.200000000004</v>
      </c>
      <c r="L501" s="14">
        <v>45121.500000000007</v>
      </c>
      <c r="M501" s="14">
        <v>45054.9</v>
      </c>
      <c r="N501" s="14">
        <v>45043.8</v>
      </c>
      <c r="O501" s="14">
        <v>45066.000000000007</v>
      </c>
      <c r="P501" s="14">
        <v>45127.05</v>
      </c>
      <c r="Q501" s="14">
        <f t="shared" si="57"/>
        <v>44900.702500000007</v>
      </c>
      <c r="R501" s="14">
        <f ca="1">OFFSET(B501,,List!$D$2)</f>
        <v>44646.420000000006</v>
      </c>
    </row>
    <row r="502" spans="1:18" x14ac:dyDescent="0.3">
      <c r="Q502" s="14"/>
      <c r="R502" s="14"/>
    </row>
    <row r="503" spans="1:18" x14ac:dyDescent="0.3">
      <c r="A503" t="s">
        <v>18</v>
      </c>
      <c r="B503" t="s">
        <v>73</v>
      </c>
      <c r="C503" t="s">
        <v>64</v>
      </c>
      <c r="E503" s="14">
        <v>39160.800000000003</v>
      </c>
      <c r="F503" s="14">
        <v>41403.000000000007</v>
      </c>
      <c r="G503" s="14">
        <v>39244.050000000003</v>
      </c>
      <c r="H503" s="14">
        <v>39294</v>
      </c>
      <c r="I503" s="14">
        <v>39349.5</v>
      </c>
      <c r="J503" s="14">
        <v>39316.200000000004</v>
      </c>
      <c r="K503" s="14">
        <v>39072</v>
      </c>
      <c r="L503" s="14">
        <v>38961</v>
      </c>
      <c r="M503" s="14">
        <v>39016.5</v>
      </c>
      <c r="N503" s="14">
        <v>39127.5</v>
      </c>
      <c r="O503" s="14">
        <v>39183</v>
      </c>
      <c r="P503" s="14">
        <v>39349.5</v>
      </c>
      <c r="Q503" s="14">
        <f t="shared" si="57"/>
        <v>39373.087500000001</v>
      </c>
      <c r="R503" s="14">
        <f ca="1">OFFSET(B503,,List!$D$2)</f>
        <v>39294</v>
      </c>
    </row>
    <row r="504" spans="1:18" x14ac:dyDescent="0.3">
      <c r="A504" t="s">
        <v>18</v>
      </c>
      <c r="B504" t="s">
        <v>75</v>
      </c>
      <c r="C504" t="s">
        <v>64</v>
      </c>
      <c r="E504" s="14">
        <v>51714</v>
      </c>
      <c r="F504" s="14">
        <v>52104</v>
      </c>
      <c r="G504" s="14">
        <v>52119.6</v>
      </c>
      <c r="H504" s="14">
        <v>52105.560000000005</v>
      </c>
      <c r="I504" s="14">
        <v>52260</v>
      </c>
      <c r="J504" s="14">
        <v>52291.200000000004</v>
      </c>
      <c r="K504" s="14">
        <v>52297.440000000002</v>
      </c>
      <c r="L504" s="14">
        <v>51792</v>
      </c>
      <c r="M504" s="14">
        <v>51826.32</v>
      </c>
      <c r="N504" s="14">
        <v>51838.8</v>
      </c>
      <c r="O504" s="14">
        <v>51804.480000000003</v>
      </c>
      <c r="P504" s="14">
        <v>51809.16</v>
      </c>
      <c r="Q504" s="14">
        <f t="shared" si="57"/>
        <v>51996.880000000005</v>
      </c>
      <c r="R504" s="14">
        <f ca="1">OFFSET(B504,,List!$D$2)</f>
        <v>52105.560000000005</v>
      </c>
    </row>
    <row r="505" spans="1:18" x14ac:dyDescent="0.3">
      <c r="A505" t="s">
        <v>18</v>
      </c>
      <c r="B505" t="s">
        <v>76</v>
      </c>
      <c r="C505" t="s">
        <v>64</v>
      </c>
      <c r="E505" s="14">
        <v>39249.599999999999</v>
      </c>
      <c r="F505" s="14">
        <v>39234</v>
      </c>
      <c r="G505" s="14">
        <v>39324.480000000003</v>
      </c>
      <c r="H505" s="14">
        <v>39390</v>
      </c>
      <c r="I505" s="14">
        <v>39404.04</v>
      </c>
      <c r="J505" s="14">
        <v>39436.800000000003</v>
      </c>
      <c r="K505" s="14">
        <v>39468</v>
      </c>
      <c r="L505" s="14">
        <v>39483.599999999999</v>
      </c>
      <c r="M505" s="14">
        <v>39530.400000000001</v>
      </c>
      <c r="N505" s="14">
        <v>39468</v>
      </c>
      <c r="O505" s="14">
        <v>39592.800000000003</v>
      </c>
      <c r="P505" s="14">
        <v>39624</v>
      </c>
      <c r="Q505" s="14">
        <f t="shared" si="57"/>
        <v>39433.810000000005</v>
      </c>
      <c r="R505" s="14">
        <f ca="1">OFFSET(B505,,List!$D$2)</f>
        <v>39390</v>
      </c>
    </row>
    <row r="506" spans="1:18" x14ac:dyDescent="0.3">
      <c r="A506" t="s">
        <v>18</v>
      </c>
      <c r="B506" t="s">
        <v>77</v>
      </c>
      <c r="C506" t="s">
        <v>64</v>
      </c>
      <c r="E506" s="14">
        <v>62712</v>
      </c>
      <c r="F506" s="14">
        <v>62727.6</v>
      </c>
      <c r="G506" s="14">
        <v>62758.8</v>
      </c>
      <c r="H506" s="14">
        <v>62746.32</v>
      </c>
      <c r="I506" s="14">
        <v>62799.360000000001</v>
      </c>
      <c r="J506" s="14">
        <v>63336</v>
      </c>
      <c r="K506" s="14">
        <v>63367.200000000004</v>
      </c>
      <c r="L506" s="14">
        <v>63414</v>
      </c>
      <c r="M506" s="14">
        <v>63320.4</v>
      </c>
      <c r="N506" s="14">
        <v>63304.800000000003</v>
      </c>
      <c r="O506" s="14">
        <v>63336</v>
      </c>
      <c r="P506" s="14">
        <v>63421.8</v>
      </c>
      <c r="Q506" s="14">
        <f t="shared" si="57"/>
        <v>63103.69000000001</v>
      </c>
      <c r="R506" s="14">
        <f ca="1">OFFSET(B506,,List!$D$2)</f>
        <v>62746.32</v>
      </c>
    </row>
    <row r="507" spans="1:18" x14ac:dyDescent="0.3">
      <c r="A507" t="s">
        <v>18</v>
      </c>
      <c r="B507" t="s">
        <v>78</v>
      </c>
      <c r="C507" t="s">
        <v>64</v>
      </c>
      <c r="E507" s="14">
        <v>55036.800000000003</v>
      </c>
      <c r="F507" s="14">
        <v>58188</v>
      </c>
      <c r="G507" s="14">
        <v>55153.8</v>
      </c>
      <c r="H507" s="14">
        <v>55224</v>
      </c>
      <c r="I507" s="14">
        <v>55302</v>
      </c>
      <c r="J507" s="14">
        <v>55255.200000000004</v>
      </c>
      <c r="K507" s="14">
        <v>54912</v>
      </c>
      <c r="L507" s="14">
        <v>54756</v>
      </c>
      <c r="M507" s="14">
        <v>54834</v>
      </c>
      <c r="N507" s="14">
        <v>54990</v>
      </c>
      <c r="O507" s="14">
        <v>55068</v>
      </c>
      <c r="P507" s="14">
        <v>55302</v>
      </c>
      <c r="Q507" s="14">
        <f t="shared" si="57"/>
        <v>55335.15</v>
      </c>
      <c r="R507" s="14">
        <f ca="1">OFFSET(B507,,List!$D$2)</f>
        <v>55224</v>
      </c>
    </row>
    <row r="508" spans="1:18" x14ac:dyDescent="0.3">
      <c r="Q508" s="14"/>
      <c r="R508" s="14"/>
    </row>
    <row r="509" spans="1:18" x14ac:dyDescent="0.3">
      <c r="A509" t="s">
        <v>18</v>
      </c>
      <c r="B509" t="s">
        <v>15</v>
      </c>
      <c r="E509" s="37">
        <f>SUM(E485:E508)</f>
        <v>758589.3</v>
      </c>
      <c r="F509" s="37">
        <f t="shared" ref="F509:R509" si="58">SUM(F485:F508)</f>
        <v>771460.2</v>
      </c>
      <c r="G509" s="37">
        <f t="shared" si="58"/>
        <v>760931.01000000013</v>
      </c>
      <c r="H509" s="37">
        <f t="shared" si="58"/>
        <v>761327.91</v>
      </c>
      <c r="I509" s="37">
        <f t="shared" si="58"/>
        <v>762416.55</v>
      </c>
      <c r="J509" s="37">
        <f t="shared" si="58"/>
        <v>764429.39999999991</v>
      </c>
      <c r="K509" s="37">
        <f t="shared" si="58"/>
        <v>763431.48</v>
      </c>
      <c r="L509" s="37">
        <f t="shared" si="58"/>
        <v>761254.2</v>
      </c>
      <c r="M509" s="37">
        <f t="shared" si="58"/>
        <v>761492.34</v>
      </c>
      <c r="N509" s="37">
        <f t="shared" si="58"/>
        <v>761821.20000000019</v>
      </c>
      <c r="O509" s="37">
        <f t="shared" si="58"/>
        <v>762546.96000000008</v>
      </c>
      <c r="P509" s="37">
        <f t="shared" si="58"/>
        <v>763839.72000000009</v>
      </c>
      <c r="Q509" s="37">
        <f t="shared" si="58"/>
        <v>762795.02250000008</v>
      </c>
      <c r="R509" s="37">
        <f t="shared" ca="1" si="58"/>
        <v>761327.91</v>
      </c>
    </row>
    <row r="512" spans="1:18" x14ac:dyDescent="0.3">
      <c r="A512" s="15" t="s">
        <v>31</v>
      </c>
      <c r="B512" s="15" t="s">
        <v>139</v>
      </c>
      <c r="C512" s="15" t="s">
        <v>45</v>
      </c>
      <c r="D512" s="8" t="s">
        <v>111</v>
      </c>
    </row>
    <row r="513" spans="1:9" x14ac:dyDescent="0.3">
      <c r="A513" t="s">
        <v>18</v>
      </c>
      <c r="B513" s="3" t="s">
        <v>81</v>
      </c>
      <c r="C513" t="s">
        <v>87</v>
      </c>
      <c r="D513" t="s">
        <v>103</v>
      </c>
      <c r="E513" s="13">
        <v>44688864</v>
      </c>
      <c r="H513" t="s">
        <v>73</v>
      </c>
      <c r="I513">
        <v>0.6</v>
      </c>
    </row>
    <row r="514" spans="1:9" x14ac:dyDescent="0.3">
      <c r="A514" t="s">
        <v>18</v>
      </c>
      <c r="B514" s="3" t="s">
        <v>81</v>
      </c>
      <c r="C514" t="s">
        <v>87</v>
      </c>
      <c r="D514" t="s">
        <v>98</v>
      </c>
      <c r="E514" s="13">
        <v>210869400</v>
      </c>
      <c r="H514" t="s">
        <v>75</v>
      </c>
      <c r="I514">
        <v>0.55000000000000004</v>
      </c>
    </row>
    <row r="515" spans="1:9" x14ac:dyDescent="0.3">
      <c r="A515" t="s">
        <v>18</v>
      </c>
      <c r="B515" s="3" t="s">
        <v>81</v>
      </c>
      <c r="C515" t="s">
        <v>87</v>
      </c>
      <c r="D515" t="s">
        <v>67</v>
      </c>
      <c r="E515" s="13">
        <v>36000000</v>
      </c>
      <c r="H515" t="s">
        <v>76</v>
      </c>
      <c r="I515">
        <v>0.65</v>
      </c>
    </row>
    <row r="516" spans="1:9" x14ac:dyDescent="0.3">
      <c r="A516" t="s">
        <v>18</v>
      </c>
      <c r="B516" s="3" t="s">
        <v>81</v>
      </c>
      <c r="C516" t="s">
        <v>87</v>
      </c>
      <c r="D516" t="s">
        <v>99</v>
      </c>
      <c r="E516" s="13">
        <v>18000000</v>
      </c>
      <c r="H516" t="s">
        <v>77</v>
      </c>
      <c r="I516">
        <v>0.85</v>
      </c>
    </row>
    <row r="517" spans="1:9" x14ac:dyDescent="0.3">
      <c r="A517" t="s">
        <v>18</v>
      </c>
      <c r="B517" s="3" t="s">
        <v>81</v>
      </c>
      <c r="C517" t="s">
        <v>87</v>
      </c>
      <c r="D517" t="s">
        <v>97</v>
      </c>
      <c r="E517" s="13">
        <v>49000000</v>
      </c>
      <c r="H517" t="s">
        <v>78</v>
      </c>
      <c r="I517">
        <v>0.35</v>
      </c>
    </row>
    <row r="518" spans="1:9" x14ac:dyDescent="0.3">
      <c r="A518" t="s">
        <v>18</v>
      </c>
      <c r="B518" s="3" t="s">
        <v>81</v>
      </c>
      <c r="C518" t="s">
        <v>87</v>
      </c>
      <c r="D518" t="s">
        <v>101</v>
      </c>
      <c r="E518" s="13">
        <v>11000000</v>
      </c>
    </row>
    <row r="519" spans="1:9" x14ac:dyDescent="0.3">
      <c r="A519" t="s">
        <v>18</v>
      </c>
      <c r="B519" s="3" t="s">
        <v>81</v>
      </c>
      <c r="C519" t="s">
        <v>87</v>
      </c>
      <c r="D519" t="s">
        <v>96</v>
      </c>
      <c r="E519" s="13">
        <v>130000000</v>
      </c>
    </row>
    <row r="520" spans="1:9" x14ac:dyDescent="0.3">
      <c r="A520" t="s">
        <v>18</v>
      </c>
      <c r="B520" s="3" t="s">
        <v>81</v>
      </c>
      <c r="C520" t="s">
        <v>87</v>
      </c>
      <c r="D520" t="s">
        <v>102</v>
      </c>
      <c r="E520" s="13">
        <v>3500000</v>
      </c>
    </row>
    <row r="521" spans="1:9" x14ac:dyDescent="0.3">
      <c r="A521" t="s">
        <v>18</v>
      </c>
      <c r="B521" s="3" t="s">
        <v>81</v>
      </c>
      <c r="C521" t="s">
        <v>87</v>
      </c>
      <c r="D521" t="s">
        <v>66</v>
      </c>
      <c r="E521" s="13">
        <v>326000000</v>
      </c>
    </row>
    <row r="522" spans="1:9" x14ac:dyDescent="0.3">
      <c r="A522" t="s">
        <v>18</v>
      </c>
      <c r="B522" s="3" t="s">
        <v>81</v>
      </c>
      <c r="C522" t="s">
        <v>87</v>
      </c>
      <c r="D522" t="s">
        <v>100</v>
      </c>
      <c r="E522" s="13">
        <v>32000000</v>
      </c>
    </row>
    <row r="523" spans="1:9" x14ac:dyDescent="0.3">
      <c r="B523" s="3"/>
      <c r="E523" s="13"/>
    </row>
    <row r="524" spans="1:9" x14ac:dyDescent="0.3">
      <c r="A524" t="s">
        <v>18</v>
      </c>
      <c r="B524" s="3" t="s">
        <v>81</v>
      </c>
      <c r="C524" t="s">
        <v>63</v>
      </c>
      <c r="D524" t="s">
        <v>88</v>
      </c>
      <c r="E524" s="13">
        <v>66500000</v>
      </c>
    </row>
    <row r="525" spans="1:9" x14ac:dyDescent="0.3">
      <c r="A525" t="s">
        <v>18</v>
      </c>
      <c r="B525" s="3" t="s">
        <v>81</v>
      </c>
      <c r="C525" t="s">
        <v>63</v>
      </c>
      <c r="D525" t="s">
        <v>71</v>
      </c>
      <c r="E525" s="13">
        <v>65000000</v>
      </c>
    </row>
    <row r="526" spans="1:9" x14ac:dyDescent="0.3">
      <c r="A526" t="s">
        <v>18</v>
      </c>
      <c r="B526" s="3" t="s">
        <v>81</v>
      </c>
      <c r="C526" t="s">
        <v>63</v>
      </c>
      <c r="D526" t="s">
        <v>72</v>
      </c>
      <c r="E526" s="13">
        <v>82200000</v>
      </c>
    </row>
    <row r="527" spans="1:9" x14ac:dyDescent="0.3">
      <c r="A527" t="s">
        <v>18</v>
      </c>
      <c r="B527" s="3" t="s">
        <v>81</v>
      </c>
      <c r="C527" t="s">
        <v>63</v>
      </c>
      <c r="D527" t="s">
        <v>94</v>
      </c>
      <c r="E527" s="13">
        <v>11200000</v>
      </c>
    </row>
    <row r="528" spans="1:9" x14ac:dyDescent="0.3">
      <c r="A528" t="s">
        <v>18</v>
      </c>
      <c r="B528" s="3" t="s">
        <v>81</v>
      </c>
      <c r="C528" t="s">
        <v>63</v>
      </c>
      <c r="D528" t="s">
        <v>91</v>
      </c>
      <c r="E528" s="13">
        <v>4800000</v>
      </c>
    </row>
    <row r="529" spans="1:5" x14ac:dyDescent="0.3">
      <c r="A529" t="s">
        <v>18</v>
      </c>
      <c r="B529" s="3" t="s">
        <v>81</v>
      </c>
      <c r="C529" t="s">
        <v>63</v>
      </c>
      <c r="D529" t="s">
        <v>92</v>
      </c>
      <c r="E529" s="13">
        <v>60600000</v>
      </c>
    </row>
    <row r="530" spans="1:5" x14ac:dyDescent="0.3">
      <c r="A530" t="s">
        <v>18</v>
      </c>
      <c r="B530" s="3" t="s">
        <v>81</v>
      </c>
      <c r="C530" t="s">
        <v>63</v>
      </c>
      <c r="D530" t="s">
        <v>95</v>
      </c>
      <c r="E530" s="13">
        <v>10300000</v>
      </c>
    </row>
    <row r="531" spans="1:5" x14ac:dyDescent="0.3">
      <c r="A531" t="s">
        <v>18</v>
      </c>
      <c r="B531" s="3" t="s">
        <v>81</v>
      </c>
      <c r="C531" t="s">
        <v>63</v>
      </c>
      <c r="D531" t="s">
        <v>89</v>
      </c>
      <c r="E531" s="13">
        <v>5300000</v>
      </c>
    </row>
    <row r="532" spans="1:5" x14ac:dyDescent="0.3">
      <c r="A532" t="s">
        <v>18</v>
      </c>
      <c r="B532" s="3" t="s">
        <v>81</v>
      </c>
      <c r="C532" t="s">
        <v>63</v>
      </c>
      <c r="D532" t="s">
        <v>93</v>
      </c>
      <c r="E532" s="13">
        <v>46660000</v>
      </c>
    </row>
    <row r="533" spans="1:5" x14ac:dyDescent="0.3">
      <c r="A533" t="s">
        <v>18</v>
      </c>
      <c r="B533" s="3" t="s">
        <v>81</v>
      </c>
      <c r="C533" t="s">
        <v>63</v>
      </c>
      <c r="D533" t="s">
        <v>90</v>
      </c>
      <c r="E533" s="13">
        <v>3000000</v>
      </c>
    </row>
    <row r="534" spans="1:5" x14ac:dyDescent="0.3">
      <c r="B534" s="3"/>
      <c r="E534" s="13"/>
    </row>
    <row r="535" spans="1:5" x14ac:dyDescent="0.3">
      <c r="A535" t="s">
        <v>18</v>
      </c>
      <c r="B535" s="3" t="s">
        <v>81</v>
      </c>
      <c r="C535" t="str">
        <f>List!$O$4</f>
        <v>Asia Pac</v>
      </c>
      <c r="D535" t="s">
        <v>68</v>
      </c>
      <c r="E535" s="13">
        <v>24400000</v>
      </c>
    </row>
    <row r="536" spans="1:5" x14ac:dyDescent="0.3">
      <c r="A536" t="s">
        <v>18</v>
      </c>
      <c r="B536" s="3" t="s">
        <v>81</v>
      </c>
      <c r="C536" t="str">
        <f>List!$O$4</f>
        <v>Asia Pac</v>
      </c>
      <c r="D536" t="s">
        <v>107</v>
      </c>
      <c r="E536" s="13">
        <v>163000000</v>
      </c>
    </row>
    <row r="537" spans="1:5" x14ac:dyDescent="0.3">
      <c r="A537" t="s">
        <v>18</v>
      </c>
      <c r="B537" s="3" t="s">
        <v>81</v>
      </c>
      <c r="C537" t="str">
        <f>List!$O$4</f>
        <v>Asia Pac</v>
      </c>
      <c r="D537" t="s">
        <v>109</v>
      </c>
      <c r="E537" s="13">
        <v>15760000</v>
      </c>
    </row>
    <row r="538" spans="1:5" x14ac:dyDescent="0.3">
      <c r="A538" t="s">
        <v>18</v>
      </c>
      <c r="B538" s="3" t="s">
        <v>81</v>
      </c>
      <c r="C538" t="str">
        <f>List!$O$4</f>
        <v>Asia Pac</v>
      </c>
      <c r="D538" t="s">
        <v>69</v>
      </c>
      <c r="E538" s="13">
        <v>1379000000</v>
      </c>
    </row>
    <row r="539" spans="1:5" x14ac:dyDescent="0.3">
      <c r="A539" t="s">
        <v>18</v>
      </c>
      <c r="B539" s="3" t="s">
        <v>81</v>
      </c>
      <c r="C539" t="str">
        <f>List!$O$4</f>
        <v>Asia Pac</v>
      </c>
      <c r="D539" t="s">
        <v>105</v>
      </c>
      <c r="E539" s="13">
        <v>7347000</v>
      </c>
    </row>
    <row r="540" spans="1:5" x14ac:dyDescent="0.3">
      <c r="A540" t="s">
        <v>18</v>
      </c>
      <c r="B540" s="3" t="s">
        <v>81</v>
      </c>
      <c r="C540" t="str">
        <f>List!$O$4</f>
        <v>Asia Pac</v>
      </c>
      <c r="D540" t="s">
        <v>70</v>
      </c>
      <c r="E540" s="13">
        <v>1324000000</v>
      </c>
    </row>
    <row r="541" spans="1:5" x14ac:dyDescent="0.3">
      <c r="A541" t="s">
        <v>18</v>
      </c>
      <c r="B541" s="3" t="s">
        <v>81</v>
      </c>
      <c r="C541" t="str">
        <f>List!$O$4</f>
        <v>Asia Pac</v>
      </c>
      <c r="D541" t="s">
        <v>110</v>
      </c>
      <c r="E541" s="13">
        <v>6758000</v>
      </c>
    </row>
    <row r="542" spans="1:5" x14ac:dyDescent="0.3">
      <c r="A542" t="s">
        <v>18</v>
      </c>
      <c r="B542" s="3" t="s">
        <v>81</v>
      </c>
      <c r="C542" t="str">
        <f>List!$O$4</f>
        <v>Asia Pac</v>
      </c>
      <c r="D542" t="s">
        <v>104</v>
      </c>
      <c r="E542" s="13">
        <v>4693000</v>
      </c>
    </row>
    <row r="543" spans="1:5" x14ac:dyDescent="0.3">
      <c r="A543" t="s">
        <v>18</v>
      </c>
      <c r="B543" s="3" t="s">
        <v>81</v>
      </c>
      <c r="C543" t="str">
        <f>List!$O$4</f>
        <v>Asia Pac</v>
      </c>
      <c r="D543" t="s">
        <v>106</v>
      </c>
      <c r="E543" s="13">
        <v>193000000</v>
      </c>
    </row>
    <row r="544" spans="1:5" x14ac:dyDescent="0.3">
      <c r="A544" t="s">
        <v>18</v>
      </c>
      <c r="B544" s="3" t="s">
        <v>81</v>
      </c>
      <c r="C544" t="str">
        <f>List!$O$4</f>
        <v>Asia Pac</v>
      </c>
      <c r="D544" t="s">
        <v>108</v>
      </c>
      <c r="E544" s="13">
        <v>92000000</v>
      </c>
    </row>
    <row r="545" spans="1:18" x14ac:dyDescent="0.3">
      <c r="B545" s="3"/>
      <c r="E545" s="13"/>
    </row>
    <row r="546" spans="1:18" x14ac:dyDescent="0.3">
      <c r="A546" t="s">
        <v>18</v>
      </c>
      <c r="B546" s="3" t="s">
        <v>81</v>
      </c>
      <c r="C546" t="s">
        <v>64</v>
      </c>
      <c r="D546" t="s">
        <v>116</v>
      </c>
      <c r="E546" s="13">
        <v>41000000</v>
      </c>
    </row>
    <row r="547" spans="1:18" x14ac:dyDescent="0.3">
      <c r="A547" t="s">
        <v>18</v>
      </c>
      <c r="B547" s="3" t="s">
        <v>81</v>
      </c>
      <c r="C547" t="s">
        <v>64</v>
      </c>
      <c r="D547" t="s">
        <v>120</v>
      </c>
      <c r="E547" s="13">
        <v>95000000</v>
      </c>
    </row>
    <row r="548" spans="1:18" x14ac:dyDescent="0.3">
      <c r="A548" t="s">
        <v>18</v>
      </c>
      <c r="B548" s="3" t="s">
        <v>81</v>
      </c>
      <c r="C548" t="s">
        <v>64</v>
      </c>
      <c r="D548" t="s">
        <v>117</v>
      </c>
      <c r="E548" s="13">
        <v>102000000</v>
      </c>
    </row>
    <row r="549" spans="1:18" x14ac:dyDescent="0.3">
      <c r="A549" t="s">
        <v>18</v>
      </c>
      <c r="B549" s="3" t="s">
        <v>81</v>
      </c>
      <c r="C549" t="s">
        <v>64</v>
      </c>
      <c r="D549" t="s">
        <v>115</v>
      </c>
      <c r="E549" s="13">
        <v>48000000</v>
      </c>
    </row>
    <row r="550" spans="1:18" x14ac:dyDescent="0.3">
      <c r="A550" t="s">
        <v>18</v>
      </c>
      <c r="B550" s="3" t="s">
        <v>81</v>
      </c>
      <c r="C550" t="s">
        <v>64</v>
      </c>
      <c r="D550" t="s">
        <v>119</v>
      </c>
      <c r="E550" s="13">
        <v>6293000</v>
      </c>
    </row>
    <row r="551" spans="1:18" x14ac:dyDescent="0.3">
      <c r="A551" t="s">
        <v>18</v>
      </c>
      <c r="B551" s="3" t="s">
        <v>81</v>
      </c>
      <c r="C551" t="s">
        <v>64</v>
      </c>
      <c r="D551" t="s">
        <v>121</v>
      </c>
      <c r="E551" s="13">
        <v>1263000</v>
      </c>
    </row>
    <row r="552" spans="1:18" x14ac:dyDescent="0.3">
      <c r="A552" t="s">
        <v>18</v>
      </c>
      <c r="B552" s="3" t="s">
        <v>81</v>
      </c>
      <c r="C552" t="s">
        <v>64</v>
      </c>
      <c r="D552" t="s">
        <v>114</v>
      </c>
      <c r="E552" s="13">
        <v>186000000</v>
      </c>
    </row>
    <row r="553" spans="1:18" x14ac:dyDescent="0.3">
      <c r="A553" t="s">
        <v>18</v>
      </c>
      <c r="B553" s="3" t="s">
        <v>81</v>
      </c>
      <c r="C553" t="s">
        <v>64</v>
      </c>
      <c r="D553" t="s">
        <v>112</v>
      </c>
      <c r="E553" s="13">
        <v>56000000</v>
      </c>
    </row>
    <row r="554" spans="1:18" x14ac:dyDescent="0.3">
      <c r="A554" t="s">
        <v>18</v>
      </c>
      <c r="B554" s="3" t="s">
        <v>81</v>
      </c>
      <c r="C554" t="s">
        <v>64</v>
      </c>
      <c r="D554" t="s">
        <v>118</v>
      </c>
      <c r="E554" s="13">
        <v>11400000</v>
      </c>
    </row>
    <row r="555" spans="1:18" x14ac:dyDescent="0.3">
      <c r="A555" t="s">
        <v>18</v>
      </c>
      <c r="B555" s="3" t="s">
        <v>81</v>
      </c>
      <c r="C555" t="s">
        <v>64</v>
      </c>
      <c r="D555" t="s">
        <v>113</v>
      </c>
      <c r="E555" s="13">
        <v>16150000</v>
      </c>
    </row>
    <row r="558" spans="1:18" x14ac:dyDescent="0.3">
      <c r="A558" s="15" t="s">
        <v>31</v>
      </c>
      <c r="B558" s="30" t="s">
        <v>129</v>
      </c>
      <c r="C558" s="15" t="s">
        <v>45</v>
      </c>
      <c r="D558" s="8" t="s">
        <v>111</v>
      </c>
      <c r="E558" s="7" t="s">
        <v>32</v>
      </c>
      <c r="F558" s="7" t="s">
        <v>33</v>
      </c>
      <c r="G558" s="7" t="s">
        <v>34</v>
      </c>
      <c r="H558" s="7" t="s">
        <v>35</v>
      </c>
      <c r="I558" s="7" t="s">
        <v>36</v>
      </c>
      <c r="J558" s="7" t="s">
        <v>37</v>
      </c>
      <c r="K558" s="7" t="s">
        <v>38</v>
      </c>
      <c r="L558" s="7" t="s">
        <v>39</v>
      </c>
      <c r="M558" s="7" t="s">
        <v>40</v>
      </c>
      <c r="N558" s="7" t="s">
        <v>41</v>
      </c>
      <c r="O558" s="7" t="s">
        <v>6</v>
      </c>
      <c r="P558" s="7" t="s">
        <v>42</v>
      </c>
      <c r="Q558" s="7" t="s">
        <v>141</v>
      </c>
      <c r="R558" s="9" t="s">
        <v>30</v>
      </c>
    </row>
    <row r="559" spans="1:18" x14ac:dyDescent="0.3">
      <c r="A559" t="s">
        <v>131</v>
      </c>
      <c r="B559" t="s">
        <v>130</v>
      </c>
      <c r="C559" t="s">
        <v>87</v>
      </c>
      <c r="D559" t="s">
        <v>103</v>
      </c>
      <c r="E559" s="2">
        <v>0.62</v>
      </c>
      <c r="F559" s="2">
        <v>0.62</v>
      </c>
      <c r="G559" s="2">
        <v>0.25</v>
      </c>
      <c r="H559" s="2">
        <v>0.69</v>
      </c>
      <c r="I559" s="2">
        <v>0.33</v>
      </c>
      <c r="J559" s="2">
        <v>0.62</v>
      </c>
      <c r="K559" s="2">
        <v>0.27</v>
      </c>
      <c r="L559" s="2">
        <v>0.39</v>
      </c>
      <c r="M559" s="2">
        <v>0.26</v>
      </c>
      <c r="N559" s="2">
        <v>0.5</v>
      </c>
      <c r="O559" s="2">
        <v>0.75</v>
      </c>
      <c r="P559" s="2">
        <v>0.71</v>
      </c>
    </row>
    <row r="560" spans="1:18" x14ac:dyDescent="0.3">
      <c r="A560" t="s">
        <v>131</v>
      </c>
      <c r="B560" t="s">
        <v>130</v>
      </c>
      <c r="C560" t="s">
        <v>87</v>
      </c>
      <c r="D560" t="s">
        <v>98</v>
      </c>
      <c r="E560" s="2">
        <v>0.2</v>
      </c>
      <c r="F560" s="2">
        <v>0.47</v>
      </c>
      <c r="G560" s="2">
        <v>0.63</v>
      </c>
      <c r="H560" s="2">
        <v>0.22</v>
      </c>
      <c r="I560" s="2">
        <v>0.81</v>
      </c>
      <c r="J560" s="2">
        <v>0.33</v>
      </c>
      <c r="K560" s="2">
        <v>0.23</v>
      </c>
      <c r="L560" s="2">
        <v>0.38</v>
      </c>
      <c r="M560" s="2">
        <v>0.36</v>
      </c>
      <c r="N560" s="2">
        <v>0.55000000000000004</v>
      </c>
      <c r="O560" s="2">
        <v>0.57999999999999996</v>
      </c>
      <c r="P560" s="2">
        <v>0.65</v>
      </c>
    </row>
    <row r="561" spans="1:16" x14ac:dyDescent="0.3">
      <c r="A561" t="s">
        <v>131</v>
      </c>
      <c r="B561" t="s">
        <v>130</v>
      </c>
      <c r="C561" t="s">
        <v>87</v>
      </c>
      <c r="D561" t="s">
        <v>67</v>
      </c>
      <c r="E561" s="2">
        <v>0.45</v>
      </c>
      <c r="F561" s="2">
        <v>0.6</v>
      </c>
      <c r="G561" s="2">
        <v>0.66</v>
      </c>
      <c r="H561" s="2">
        <v>0.67</v>
      </c>
      <c r="I561" s="2">
        <v>0.26</v>
      </c>
      <c r="J561" s="2">
        <v>0.3</v>
      </c>
      <c r="K561" s="2">
        <v>0.52</v>
      </c>
      <c r="L561" s="2">
        <v>0.25</v>
      </c>
      <c r="M561" s="2">
        <v>0.76</v>
      </c>
      <c r="N561" s="2">
        <v>0.79</v>
      </c>
      <c r="O561" s="2">
        <v>0.79</v>
      </c>
      <c r="P561" s="2">
        <v>0.67</v>
      </c>
    </row>
    <row r="562" spans="1:16" x14ac:dyDescent="0.3">
      <c r="A562" t="s">
        <v>131</v>
      </c>
      <c r="B562" t="s">
        <v>130</v>
      </c>
      <c r="C562" t="s">
        <v>87</v>
      </c>
      <c r="D562" t="s">
        <v>99</v>
      </c>
      <c r="E562" s="2">
        <v>0.74</v>
      </c>
      <c r="F562" s="2">
        <v>0.7</v>
      </c>
      <c r="G562" s="2">
        <v>0.36</v>
      </c>
      <c r="H562" s="2">
        <v>0.24</v>
      </c>
      <c r="I562" s="2">
        <v>0.22</v>
      </c>
      <c r="J562" s="2">
        <v>0.66</v>
      </c>
      <c r="K562" s="2">
        <v>0.39</v>
      </c>
      <c r="L562" s="2">
        <v>0.56000000000000005</v>
      </c>
      <c r="M562" s="2">
        <v>0.64</v>
      </c>
      <c r="N562" s="2">
        <v>0.32</v>
      </c>
      <c r="O562" s="2">
        <v>0.85</v>
      </c>
      <c r="P562" s="2">
        <v>0.33</v>
      </c>
    </row>
    <row r="563" spans="1:16" x14ac:dyDescent="0.3">
      <c r="A563" t="s">
        <v>131</v>
      </c>
      <c r="B563" t="s">
        <v>130</v>
      </c>
      <c r="C563" t="s">
        <v>87</v>
      </c>
      <c r="D563" t="s">
        <v>97</v>
      </c>
      <c r="E563" s="2">
        <v>0.51</v>
      </c>
      <c r="F563" s="2">
        <v>0.71</v>
      </c>
      <c r="G563" s="2">
        <v>0.25</v>
      </c>
      <c r="H563" s="2">
        <v>0.75</v>
      </c>
      <c r="I563" s="2">
        <v>0.48</v>
      </c>
      <c r="J563" s="2">
        <v>0.44</v>
      </c>
      <c r="K563" s="2">
        <v>0.78</v>
      </c>
      <c r="L563" s="2">
        <v>0.85</v>
      </c>
      <c r="M563" s="2">
        <v>0.54</v>
      </c>
      <c r="N563" s="2">
        <v>0.43</v>
      </c>
      <c r="O563" s="2">
        <v>0.62</v>
      </c>
      <c r="P563" s="2">
        <v>0.43</v>
      </c>
    </row>
    <row r="564" spans="1:16" x14ac:dyDescent="0.3">
      <c r="A564" t="s">
        <v>131</v>
      </c>
      <c r="B564" t="s">
        <v>130</v>
      </c>
      <c r="C564" t="s">
        <v>87</v>
      </c>
      <c r="D564" t="s">
        <v>101</v>
      </c>
      <c r="E564" s="2">
        <v>0.62</v>
      </c>
      <c r="F564" s="2">
        <v>0.61</v>
      </c>
      <c r="G564" s="2">
        <v>0.77</v>
      </c>
      <c r="H564" s="2">
        <v>0.75</v>
      </c>
      <c r="I564" s="2">
        <v>0.25</v>
      </c>
      <c r="J564" s="2">
        <v>0.75</v>
      </c>
      <c r="K564" s="2">
        <v>0.41</v>
      </c>
      <c r="L564" s="2">
        <v>0.71</v>
      </c>
      <c r="M564" s="2">
        <v>0.38</v>
      </c>
      <c r="N564" s="2">
        <v>0.33</v>
      </c>
      <c r="O564" s="2">
        <v>0.21</v>
      </c>
      <c r="P564" s="2">
        <v>0.28999999999999998</v>
      </c>
    </row>
    <row r="565" spans="1:16" x14ac:dyDescent="0.3">
      <c r="A565" t="s">
        <v>131</v>
      </c>
      <c r="B565" t="s">
        <v>130</v>
      </c>
      <c r="C565" t="s">
        <v>87</v>
      </c>
      <c r="D565" t="s">
        <v>96</v>
      </c>
      <c r="E565" s="2">
        <v>0.77</v>
      </c>
      <c r="F565" s="2">
        <v>0.21</v>
      </c>
      <c r="G565" s="2">
        <v>0.28000000000000003</v>
      </c>
      <c r="H565" s="2">
        <v>0.76</v>
      </c>
      <c r="I565" s="2">
        <v>0.49</v>
      </c>
      <c r="J565" s="2">
        <v>0.32</v>
      </c>
      <c r="K565" s="2">
        <v>0.68</v>
      </c>
      <c r="L565" s="2">
        <v>0.84</v>
      </c>
      <c r="M565" s="2">
        <v>0.38</v>
      </c>
      <c r="N565" s="2">
        <v>0.4</v>
      </c>
      <c r="O565" s="2">
        <v>0.72</v>
      </c>
      <c r="P565" s="2">
        <v>0.55000000000000004</v>
      </c>
    </row>
    <row r="566" spans="1:16" x14ac:dyDescent="0.3">
      <c r="A566" t="s">
        <v>131</v>
      </c>
      <c r="B566" t="s">
        <v>130</v>
      </c>
      <c r="C566" t="s">
        <v>87</v>
      </c>
      <c r="D566" t="s">
        <v>102</v>
      </c>
      <c r="E566" s="2">
        <v>0.32</v>
      </c>
      <c r="F566" s="2">
        <v>0.24</v>
      </c>
      <c r="G566" s="2">
        <v>0.63</v>
      </c>
      <c r="H566" s="2">
        <v>0.47</v>
      </c>
      <c r="I566" s="2">
        <v>0.39</v>
      </c>
      <c r="J566" s="2">
        <v>0.71</v>
      </c>
      <c r="K566" s="2">
        <v>0.3</v>
      </c>
      <c r="L566" s="2">
        <v>0.73</v>
      </c>
      <c r="M566" s="2">
        <v>0.56999999999999995</v>
      </c>
      <c r="N566" s="2">
        <v>0.38</v>
      </c>
      <c r="O566" s="2">
        <v>0.71</v>
      </c>
      <c r="P566" s="2">
        <v>0.21</v>
      </c>
    </row>
    <row r="567" spans="1:16" x14ac:dyDescent="0.3">
      <c r="A567" t="s">
        <v>131</v>
      </c>
      <c r="B567" t="s">
        <v>130</v>
      </c>
      <c r="C567" t="s">
        <v>87</v>
      </c>
      <c r="D567" t="s">
        <v>66</v>
      </c>
      <c r="E567" s="2">
        <v>0.82</v>
      </c>
      <c r="F567" s="2">
        <v>0.34</v>
      </c>
      <c r="G567" s="2">
        <v>0.24</v>
      </c>
      <c r="H567" s="2">
        <v>0.32</v>
      </c>
      <c r="I567" s="2">
        <v>0.32</v>
      </c>
      <c r="J567" s="2">
        <v>0.55000000000000004</v>
      </c>
      <c r="K567" s="2">
        <v>0.36</v>
      </c>
      <c r="L567" s="2">
        <v>0.55000000000000004</v>
      </c>
      <c r="M567" s="2">
        <v>0.77</v>
      </c>
      <c r="N567" s="2">
        <v>0.53</v>
      </c>
      <c r="O567" s="2">
        <v>0.32</v>
      </c>
      <c r="P567" s="2">
        <v>0.55000000000000004</v>
      </c>
    </row>
    <row r="568" spans="1:16" x14ac:dyDescent="0.3">
      <c r="A568" t="s">
        <v>131</v>
      </c>
      <c r="B568" t="s">
        <v>130</v>
      </c>
      <c r="C568" t="s">
        <v>87</v>
      </c>
      <c r="D568" t="s">
        <v>100</v>
      </c>
      <c r="E568" s="2">
        <v>0.84</v>
      </c>
      <c r="F568" s="2">
        <v>0.56999999999999995</v>
      </c>
      <c r="G568" s="2">
        <v>0.66</v>
      </c>
      <c r="H568" s="2">
        <v>0.21</v>
      </c>
      <c r="I568" s="2">
        <v>0.71</v>
      </c>
      <c r="J568" s="2">
        <v>0.32</v>
      </c>
      <c r="K568" s="2">
        <v>0.28000000000000003</v>
      </c>
      <c r="L568" s="2">
        <v>0.76</v>
      </c>
      <c r="M568" s="2">
        <v>0.69</v>
      </c>
      <c r="N568" s="2">
        <v>0.55000000000000004</v>
      </c>
      <c r="O568" s="2">
        <v>0.56000000000000005</v>
      </c>
      <c r="P568" s="2">
        <v>0.52</v>
      </c>
    </row>
    <row r="569" spans="1:16" x14ac:dyDescent="0.3"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</row>
    <row r="570" spans="1:16" x14ac:dyDescent="0.3">
      <c r="A570" t="s">
        <v>131</v>
      </c>
      <c r="B570" t="s">
        <v>130</v>
      </c>
      <c r="C570" t="s">
        <v>63</v>
      </c>
      <c r="D570" t="s">
        <v>88</v>
      </c>
      <c r="E570" s="2">
        <v>0.68</v>
      </c>
      <c r="F570" s="2">
        <v>0.52</v>
      </c>
      <c r="G570" s="2">
        <v>0.32</v>
      </c>
      <c r="H570" s="2">
        <v>0.81</v>
      </c>
      <c r="I570" s="2">
        <v>0.76</v>
      </c>
      <c r="J570" s="2">
        <v>0.79</v>
      </c>
      <c r="K570" s="2">
        <v>0.55000000000000004</v>
      </c>
      <c r="L570" s="2">
        <v>0.59</v>
      </c>
      <c r="M570" s="2">
        <v>0.52</v>
      </c>
      <c r="N570" s="2">
        <v>0.72</v>
      </c>
      <c r="O570" s="2">
        <v>0.57999999999999996</v>
      </c>
      <c r="P570" s="2">
        <v>0.69</v>
      </c>
    </row>
    <row r="571" spans="1:16" x14ac:dyDescent="0.3">
      <c r="A571" t="s">
        <v>131</v>
      </c>
      <c r="B571" t="s">
        <v>130</v>
      </c>
      <c r="C571" t="s">
        <v>63</v>
      </c>
      <c r="D571" t="s">
        <v>71</v>
      </c>
      <c r="E571" s="2">
        <v>0.47</v>
      </c>
      <c r="F571" s="2">
        <v>0.57999999999999996</v>
      </c>
      <c r="G571" s="2">
        <v>0.35</v>
      </c>
      <c r="H571" s="2">
        <v>0.47</v>
      </c>
      <c r="I571" s="2">
        <v>0.64</v>
      </c>
      <c r="J571" s="2">
        <v>0.75</v>
      </c>
      <c r="K571" s="2">
        <v>0.74</v>
      </c>
      <c r="L571" s="2">
        <v>0.56999999999999995</v>
      </c>
      <c r="M571" s="2">
        <v>0.43</v>
      </c>
      <c r="N571" s="2">
        <v>0.62</v>
      </c>
      <c r="O571" s="2">
        <v>0.43</v>
      </c>
      <c r="P571" s="2">
        <v>0.57999999999999996</v>
      </c>
    </row>
    <row r="572" spans="1:16" x14ac:dyDescent="0.3">
      <c r="A572" t="s">
        <v>131</v>
      </c>
      <c r="B572" t="s">
        <v>130</v>
      </c>
      <c r="C572" t="s">
        <v>63</v>
      </c>
      <c r="D572" t="s">
        <v>72</v>
      </c>
      <c r="E572" s="2">
        <v>0.3</v>
      </c>
      <c r="F572" s="2">
        <v>0.44</v>
      </c>
      <c r="G572" s="2">
        <v>0.8</v>
      </c>
      <c r="H572" s="2">
        <v>0.23</v>
      </c>
      <c r="I572" s="2">
        <v>0.79</v>
      </c>
      <c r="J572" s="2">
        <v>0.55000000000000004</v>
      </c>
      <c r="K572" s="2">
        <v>0.49</v>
      </c>
      <c r="L572" s="2">
        <v>0.72</v>
      </c>
      <c r="M572" s="2">
        <v>0.66</v>
      </c>
      <c r="N572" s="2">
        <v>0.78</v>
      </c>
      <c r="O572" s="2">
        <v>0.74</v>
      </c>
      <c r="P572" s="2">
        <v>0.38</v>
      </c>
    </row>
    <row r="573" spans="1:16" x14ac:dyDescent="0.3">
      <c r="A573" t="s">
        <v>131</v>
      </c>
      <c r="B573" t="s">
        <v>130</v>
      </c>
      <c r="C573" t="s">
        <v>63</v>
      </c>
      <c r="D573" t="s">
        <v>94</v>
      </c>
      <c r="E573" s="2">
        <v>0.79</v>
      </c>
      <c r="F573" s="2">
        <v>0.61</v>
      </c>
      <c r="G573" s="2">
        <v>0.45</v>
      </c>
      <c r="H573" s="2">
        <v>0.51</v>
      </c>
      <c r="I573" s="2">
        <v>0.71</v>
      </c>
      <c r="J573" s="2">
        <v>0.38</v>
      </c>
      <c r="K573" s="2">
        <v>0.46</v>
      </c>
      <c r="L573" s="2">
        <v>0.54</v>
      </c>
      <c r="M573" s="2">
        <v>0.43</v>
      </c>
      <c r="N573" s="2">
        <v>0.76</v>
      </c>
      <c r="O573" s="2">
        <v>0.47</v>
      </c>
      <c r="P573" s="2">
        <v>0.54</v>
      </c>
    </row>
    <row r="574" spans="1:16" x14ac:dyDescent="0.3">
      <c r="A574" t="s">
        <v>131</v>
      </c>
      <c r="B574" t="s">
        <v>130</v>
      </c>
      <c r="C574" t="s">
        <v>63</v>
      </c>
      <c r="D574" t="s">
        <v>91</v>
      </c>
      <c r="E574" s="2">
        <v>0.59</v>
      </c>
      <c r="F574" s="2">
        <v>0.31</v>
      </c>
      <c r="G574" s="2">
        <v>0.37</v>
      </c>
      <c r="H574" s="2">
        <v>0.47</v>
      </c>
      <c r="I574" s="2">
        <v>0.22</v>
      </c>
      <c r="J574" s="2">
        <v>0.83</v>
      </c>
      <c r="K574" s="2">
        <v>0.44</v>
      </c>
      <c r="L574" s="2">
        <v>0.56999999999999995</v>
      </c>
      <c r="M574" s="2">
        <v>0.33</v>
      </c>
      <c r="N574" s="2">
        <v>0.33</v>
      </c>
      <c r="O574" s="2">
        <v>0.54</v>
      </c>
      <c r="P574" s="2">
        <v>0.56999999999999995</v>
      </c>
    </row>
    <row r="575" spans="1:16" x14ac:dyDescent="0.3">
      <c r="A575" t="s">
        <v>131</v>
      </c>
      <c r="B575" t="s">
        <v>130</v>
      </c>
      <c r="C575" t="s">
        <v>63</v>
      </c>
      <c r="D575" t="s">
        <v>92</v>
      </c>
      <c r="E575" s="2">
        <v>0.26</v>
      </c>
      <c r="F575" s="2">
        <v>0.4</v>
      </c>
      <c r="G575" s="2">
        <v>0.4</v>
      </c>
      <c r="H575" s="2">
        <v>0.63</v>
      </c>
      <c r="I575" s="2">
        <v>0.81</v>
      </c>
      <c r="J575" s="2">
        <v>0.43</v>
      </c>
      <c r="K575" s="2">
        <v>0.27</v>
      </c>
      <c r="L575" s="2">
        <v>0.23</v>
      </c>
      <c r="M575" s="2">
        <v>0.24</v>
      </c>
      <c r="N575" s="2">
        <v>0.76</v>
      </c>
      <c r="O575" s="2">
        <v>0.3</v>
      </c>
      <c r="P575" s="2">
        <v>0.57999999999999996</v>
      </c>
    </row>
    <row r="576" spans="1:16" x14ac:dyDescent="0.3">
      <c r="A576" t="s">
        <v>131</v>
      </c>
      <c r="B576" t="s">
        <v>130</v>
      </c>
      <c r="C576" t="s">
        <v>63</v>
      </c>
      <c r="D576" t="s">
        <v>95</v>
      </c>
      <c r="E576" s="2">
        <v>0.25</v>
      </c>
      <c r="F576" s="2">
        <v>0.72</v>
      </c>
      <c r="G576" s="2">
        <v>0.42</v>
      </c>
      <c r="H576" s="2">
        <v>0.33</v>
      </c>
      <c r="I576" s="2">
        <v>0.55000000000000004</v>
      </c>
      <c r="J576" s="2">
        <v>0.62</v>
      </c>
      <c r="K576" s="2">
        <v>0.44</v>
      </c>
      <c r="L576" s="2">
        <v>0.44</v>
      </c>
      <c r="M576" s="2">
        <v>0.44</v>
      </c>
      <c r="N576" s="2">
        <v>0.82</v>
      </c>
      <c r="O576" s="2">
        <v>0.32</v>
      </c>
      <c r="P576" s="2">
        <v>0.69</v>
      </c>
    </row>
    <row r="577" spans="1:16" x14ac:dyDescent="0.3">
      <c r="A577" t="s">
        <v>131</v>
      </c>
      <c r="B577" t="s">
        <v>130</v>
      </c>
      <c r="C577" t="s">
        <v>63</v>
      </c>
      <c r="D577" t="s">
        <v>89</v>
      </c>
      <c r="E577" s="2">
        <v>0.61</v>
      </c>
      <c r="F577" s="2">
        <v>0.77</v>
      </c>
      <c r="G577" s="2">
        <v>0.3</v>
      </c>
      <c r="H577" s="2">
        <v>0.28000000000000003</v>
      </c>
      <c r="I577" s="2">
        <v>0.42</v>
      </c>
      <c r="J577" s="2">
        <v>0.76</v>
      </c>
      <c r="K577" s="2">
        <v>0.21</v>
      </c>
      <c r="L577" s="2">
        <v>0.21</v>
      </c>
      <c r="M577" s="2">
        <v>0.56000000000000005</v>
      </c>
      <c r="N577" s="2">
        <v>0.41</v>
      </c>
      <c r="O577" s="2">
        <v>0.68</v>
      </c>
      <c r="P577" s="2">
        <v>0.28000000000000003</v>
      </c>
    </row>
    <row r="578" spans="1:16" x14ac:dyDescent="0.3">
      <c r="A578" t="s">
        <v>131</v>
      </c>
      <c r="B578" t="s">
        <v>130</v>
      </c>
      <c r="C578" t="s">
        <v>63</v>
      </c>
      <c r="D578" t="s">
        <v>93</v>
      </c>
      <c r="E578" s="2">
        <v>0.49</v>
      </c>
      <c r="F578" s="2">
        <v>0.41</v>
      </c>
      <c r="G578" s="2">
        <v>0.24</v>
      </c>
      <c r="H578" s="2">
        <v>0.27</v>
      </c>
      <c r="I578" s="2">
        <v>0.53</v>
      </c>
      <c r="J578" s="2">
        <v>0.51</v>
      </c>
      <c r="K578" s="2">
        <v>0.84</v>
      </c>
      <c r="L578" s="2">
        <v>0.65</v>
      </c>
      <c r="M578" s="2">
        <v>0.64</v>
      </c>
      <c r="N578" s="2">
        <v>0.54</v>
      </c>
      <c r="O578" s="2">
        <v>0.83</v>
      </c>
      <c r="P578" s="2">
        <v>0.31</v>
      </c>
    </row>
    <row r="579" spans="1:16" x14ac:dyDescent="0.3">
      <c r="A579" t="s">
        <v>131</v>
      </c>
      <c r="B579" t="s">
        <v>130</v>
      </c>
      <c r="C579" t="s">
        <v>63</v>
      </c>
      <c r="D579" t="s">
        <v>90</v>
      </c>
      <c r="E579" s="2">
        <v>0.68</v>
      </c>
      <c r="F579" s="2">
        <v>0.46</v>
      </c>
      <c r="G579" s="2">
        <v>0.46</v>
      </c>
      <c r="H579" s="2">
        <v>0.85</v>
      </c>
      <c r="I579" s="2">
        <v>0.56000000000000005</v>
      </c>
      <c r="J579" s="2">
        <v>0.56000000000000005</v>
      </c>
      <c r="K579" s="2">
        <v>0.39</v>
      </c>
      <c r="L579" s="2">
        <v>0.4</v>
      </c>
      <c r="M579" s="2">
        <v>0.59</v>
      </c>
      <c r="N579" s="2">
        <v>0.41</v>
      </c>
      <c r="O579" s="2">
        <v>0.22</v>
      </c>
      <c r="P579" s="2">
        <v>0.52</v>
      </c>
    </row>
    <row r="580" spans="1:16" x14ac:dyDescent="0.3"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</row>
    <row r="581" spans="1:16" x14ac:dyDescent="0.3">
      <c r="A581" t="s">
        <v>131</v>
      </c>
      <c r="B581" t="s">
        <v>130</v>
      </c>
      <c r="C581" t="str">
        <f>List!$O$4</f>
        <v>Asia Pac</v>
      </c>
      <c r="D581" t="s">
        <v>68</v>
      </c>
      <c r="E581" s="2">
        <v>0.76</v>
      </c>
      <c r="F581" s="2">
        <v>0.43</v>
      </c>
      <c r="G581" s="2">
        <v>0.24</v>
      </c>
      <c r="H581" s="2">
        <v>0.68</v>
      </c>
      <c r="I581" s="2">
        <v>0.65</v>
      </c>
      <c r="J581" s="2">
        <v>0.26</v>
      </c>
      <c r="K581" s="2">
        <v>0.56000000000000005</v>
      </c>
      <c r="L581" s="2">
        <v>0.44</v>
      </c>
      <c r="M581" s="2">
        <v>0.35</v>
      </c>
      <c r="N581" s="2">
        <v>0.42</v>
      </c>
      <c r="O581" s="2">
        <v>0.56000000000000005</v>
      </c>
      <c r="P581" s="2">
        <v>0.43</v>
      </c>
    </row>
    <row r="582" spans="1:16" x14ac:dyDescent="0.3">
      <c r="A582" t="s">
        <v>131</v>
      </c>
      <c r="B582" t="s">
        <v>130</v>
      </c>
      <c r="C582" t="str">
        <f>List!$O$4</f>
        <v>Asia Pac</v>
      </c>
      <c r="D582" t="s">
        <v>107</v>
      </c>
      <c r="E582" s="2">
        <v>0.74</v>
      </c>
      <c r="F582" s="2">
        <v>0.5</v>
      </c>
      <c r="G582" s="2">
        <v>0.62</v>
      </c>
      <c r="H582" s="2">
        <v>0.78</v>
      </c>
      <c r="I582" s="2">
        <v>0.33</v>
      </c>
      <c r="J582" s="2">
        <v>0.82</v>
      </c>
      <c r="K582" s="2">
        <v>0.67</v>
      </c>
      <c r="L582" s="2">
        <v>0.36</v>
      </c>
      <c r="M582" s="2">
        <v>0.47</v>
      </c>
      <c r="N582" s="2">
        <v>0.76</v>
      </c>
      <c r="O582" s="2">
        <v>0.27</v>
      </c>
      <c r="P582" s="2">
        <v>0.41</v>
      </c>
    </row>
    <row r="583" spans="1:16" x14ac:dyDescent="0.3">
      <c r="A583" t="s">
        <v>131</v>
      </c>
      <c r="B583" t="s">
        <v>130</v>
      </c>
      <c r="C583" t="str">
        <f>List!$O$4</f>
        <v>Asia Pac</v>
      </c>
      <c r="D583" t="s">
        <v>109</v>
      </c>
      <c r="E583" s="2">
        <v>0.66</v>
      </c>
      <c r="F583" s="2">
        <v>0.37</v>
      </c>
      <c r="G583" s="2">
        <v>0.79</v>
      </c>
      <c r="H583" s="2">
        <v>0.31</v>
      </c>
      <c r="I583" s="2">
        <v>0.79</v>
      </c>
      <c r="J583" s="2">
        <v>0.84</v>
      </c>
      <c r="K583" s="2">
        <v>0.56000000000000005</v>
      </c>
      <c r="L583" s="2">
        <v>0.23</v>
      </c>
      <c r="M583" s="2">
        <v>0.41</v>
      </c>
      <c r="N583" s="2">
        <v>0.46</v>
      </c>
      <c r="O583" s="2">
        <v>0.82</v>
      </c>
      <c r="P583" s="2">
        <v>0.64</v>
      </c>
    </row>
    <row r="584" spans="1:16" x14ac:dyDescent="0.3">
      <c r="A584" t="s">
        <v>131</v>
      </c>
      <c r="B584" t="s">
        <v>130</v>
      </c>
      <c r="C584" t="str">
        <f>List!$O$4</f>
        <v>Asia Pac</v>
      </c>
      <c r="D584" t="s">
        <v>69</v>
      </c>
      <c r="E584" s="2">
        <v>0.39</v>
      </c>
      <c r="F584" s="2">
        <v>0.83</v>
      </c>
      <c r="G584" s="2">
        <v>0.46</v>
      </c>
      <c r="H584" s="2">
        <v>0.62</v>
      </c>
      <c r="I584" s="2">
        <v>0.28999999999999998</v>
      </c>
      <c r="J584" s="2">
        <v>0.55000000000000004</v>
      </c>
      <c r="K584" s="2">
        <v>0.28000000000000003</v>
      </c>
      <c r="L584" s="2">
        <v>0.73</v>
      </c>
      <c r="M584" s="2">
        <v>0.71</v>
      </c>
      <c r="N584" s="2">
        <v>0.57999999999999996</v>
      </c>
      <c r="O584" s="2">
        <v>0.71</v>
      </c>
      <c r="P584" s="2">
        <v>0.82</v>
      </c>
    </row>
    <row r="585" spans="1:16" x14ac:dyDescent="0.3">
      <c r="A585" t="s">
        <v>131</v>
      </c>
      <c r="B585" t="s">
        <v>130</v>
      </c>
      <c r="C585" t="str">
        <f>List!$O$4</f>
        <v>Asia Pac</v>
      </c>
      <c r="D585" t="s">
        <v>105</v>
      </c>
      <c r="E585" s="2">
        <v>0.76</v>
      </c>
      <c r="F585" s="2">
        <v>0.33</v>
      </c>
      <c r="G585" s="2">
        <v>0.67</v>
      </c>
      <c r="H585" s="2">
        <v>0.35</v>
      </c>
      <c r="I585" s="2">
        <v>0.61</v>
      </c>
      <c r="J585" s="2">
        <v>0.52</v>
      </c>
      <c r="K585" s="2">
        <v>0.43</v>
      </c>
      <c r="L585" s="2">
        <v>0.39</v>
      </c>
      <c r="M585" s="2">
        <v>0.44</v>
      </c>
      <c r="N585" s="2">
        <v>0.24</v>
      </c>
      <c r="O585" s="2">
        <v>0.6</v>
      </c>
      <c r="P585" s="2">
        <v>0.33</v>
      </c>
    </row>
    <row r="586" spans="1:16" x14ac:dyDescent="0.3">
      <c r="A586" t="s">
        <v>131</v>
      </c>
      <c r="B586" t="s">
        <v>130</v>
      </c>
      <c r="C586" t="str">
        <f>List!$O$4</f>
        <v>Asia Pac</v>
      </c>
      <c r="D586" t="s">
        <v>70</v>
      </c>
      <c r="E586" s="2">
        <v>0.28999999999999998</v>
      </c>
      <c r="F586" s="2">
        <v>0.75</v>
      </c>
      <c r="G586" s="2">
        <v>0.75</v>
      </c>
      <c r="H586" s="2">
        <v>0.43</v>
      </c>
      <c r="I586" s="2">
        <v>0.61</v>
      </c>
      <c r="J586" s="2">
        <v>0.28000000000000003</v>
      </c>
      <c r="K586" s="2">
        <v>0.61</v>
      </c>
      <c r="L586" s="2">
        <v>0.35</v>
      </c>
      <c r="M586" s="2">
        <v>0.75</v>
      </c>
      <c r="N586" s="2">
        <v>0.52</v>
      </c>
      <c r="O586" s="2">
        <v>0.45</v>
      </c>
      <c r="P586" s="2">
        <v>0.62</v>
      </c>
    </row>
    <row r="587" spans="1:16" x14ac:dyDescent="0.3">
      <c r="A587" t="s">
        <v>131</v>
      </c>
      <c r="B587" t="s">
        <v>130</v>
      </c>
      <c r="C587" t="str">
        <f>List!$O$4</f>
        <v>Asia Pac</v>
      </c>
      <c r="D587" t="s">
        <v>110</v>
      </c>
      <c r="E587" s="2">
        <v>0.32</v>
      </c>
      <c r="F587" s="2">
        <v>0.75</v>
      </c>
      <c r="G587" s="2">
        <v>0.24</v>
      </c>
      <c r="H587" s="2">
        <v>0.27</v>
      </c>
      <c r="I587" s="2">
        <v>0.28999999999999998</v>
      </c>
      <c r="J587" s="2">
        <v>0.8</v>
      </c>
      <c r="K587" s="2">
        <v>0.72</v>
      </c>
      <c r="L587" s="2">
        <v>0.65</v>
      </c>
      <c r="M587" s="2">
        <v>0.61</v>
      </c>
      <c r="N587" s="2">
        <v>0.34</v>
      </c>
      <c r="O587" s="2">
        <v>0.36</v>
      </c>
      <c r="P587" s="2">
        <v>0.64</v>
      </c>
    </row>
    <row r="588" spans="1:16" x14ac:dyDescent="0.3">
      <c r="A588" t="s">
        <v>131</v>
      </c>
      <c r="B588" t="s">
        <v>130</v>
      </c>
      <c r="C588" t="str">
        <f>List!$O$4</f>
        <v>Asia Pac</v>
      </c>
      <c r="D588" t="s">
        <v>104</v>
      </c>
      <c r="E588" s="2">
        <v>0.27</v>
      </c>
      <c r="F588" s="2">
        <v>0.23</v>
      </c>
      <c r="G588" s="2">
        <v>0.6</v>
      </c>
      <c r="H588" s="2">
        <v>0.51</v>
      </c>
      <c r="I588" s="2">
        <v>0.72</v>
      </c>
      <c r="J588" s="2">
        <v>0.41</v>
      </c>
      <c r="K588" s="2">
        <v>0.72</v>
      </c>
      <c r="L588" s="2">
        <v>0.38</v>
      </c>
      <c r="M588" s="2">
        <v>0.59</v>
      </c>
      <c r="N588" s="2">
        <v>0.28999999999999998</v>
      </c>
      <c r="O588" s="2">
        <v>0.36</v>
      </c>
      <c r="P588" s="2">
        <v>0.52</v>
      </c>
    </row>
    <row r="589" spans="1:16" x14ac:dyDescent="0.3">
      <c r="A589" t="s">
        <v>131</v>
      </c>
      <c r="B589" t="s">
        <v>130</v>
      </c>
      <c r="C589" t="str">
        <f>List!$O$4</f>
        <v>Asia Pac</v>
      </c>
      <c r="D589" t="s">
        <v>106</v>
      </c>
      <c r="E589" s="2">
        <v>0.22</v>
      </c>
      <c r="F589" s="2">
        <v>0.42</v>
      </c>
      <c r="G589" s="2">
        <v>0.42</v>
      </c>
      <c r="H589" s="2">
        <v>0.64</v>
      </c>
      <c r="I589" s="2">
        <v>0.76</v>
      </c>
      <c r="J589" s="2">
        <v>0.8</v>
      </c>
      <c r="K589" s="2">
        <v>0.54</v>
      </c>
      <c r="L589" s="2">
        <v>0.7</v>
      </c>
      <c r="M589" s="2">
        <v>0.21</v>
      </c>
      <c r="N589" s="2">
        <v>0.46</v>
      </c>
      <c r="O589" s="2">
        <v>0.67</v>
      </c>
      <c r="P589" s="2">
        <v>0.36</v>
      </c>
    </row>
    <row r="590" spans="1:16" x14ac:dyDescent="0.3">
      <c r="A590" t="s">
        <v>131</v>
      </c>
      <c r="B590" t="s">
        <v>130</v>
      </c>
      <c r="C590" t="str">
        <f>List!$O$4</f>
        <v>Asia Pac</v>
      </c>
      <c r="D590" t="s">
        <v>108</v>
      </c>
      <c r="E590" s="2">
        <v>0.82</v>
      </c>
      <c r="F590" s="2">
        <v>0.46</v>
      </c>
      <c r="G590" s="2">
        <v>0.42</v>
      </c>
      <c r="H590" s="2">
        <v>0.24</v>
      </c>
      <c r="I590" s="2">
        <v>0.73</v>
      </c>
      <c r="J590" s="2">
        <v>0.55000000000000004</v>
      </c>
      <c r="K590" s="2">
        <v>0.21</v>
      </c>
      <c r="L590" s="2">
        <v>0.8</v>
      </c>
      <c r="M590" s="2">
        <v>0.66</v>
      </c>
      <c r="N590" s="2">
        <v>0.54</v>
      </c>
      <c r="O590" s="2">
        <v>0.71</v>
      </c>
      <c r="P590" s="2">
        <v>0.56999999999999995</v>
      </c>
    </row>
    <row r="591" spans="1:16" x14ac:dyDescent="0.3"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</row>
    <row r="592" spans="1:16" x14ac:dyDescent="0.3">
      <c r="A592" t="s">
        <v>131</v>
      </c>
      <c r="B592" t="s">
        <v>130</v>
      </c>
      <c r="C592" t="s">
        <v>64</v>
      </c>
      <c r="D592" t="s">
        <v>116</v>
      </c>
      <c r="E592" s="2">
        <v>0.56999999999999995</v>
      </c>
      <c r="F592" s="2">
        <v>0.24</v>
      </c>
      <c r="G592" s="2">
        <v>0.77</v>
      </c>
      <c r="H592" s="2">
        <v>0.64</v>
      </c>
      <c r="I592" s="2">
        <v>0.78</v>
      </c>
      <c r="J592" s="2">
        <v>0.75</v>
      </c>
      <c r="K592" s="2">
        <v>0.61</v>
      </c>
      <c r="L592" s="2">
        <v>0.34</v>
      </c>
      <c r="M592" s="2">
        <v>0.6</v>
      </c>
      <c r="N592" s="2">
        <v>0.73</v>
      </c>
      <c r="O592" s="2">
        <v>0.66</v>
      </c>
      <c r="P592" s="2">
        <v>0.6</v>
      </c>
    </row>
    <row r="593" spans="1:16" x14ac:dyDescent="0.3">
      <c r="A593" t="s">
        <v>131</v>
      </c>
      <c r="B593" t="s">
        <v>130</v>
      </c>
      <c r="C593" t="s">
        <v>64</v>
      </c>
      <c r="D593" t="s">
        <v>120</v>
      </c>
      <c r="E593" s="2">
        <v>0.57999999999999996</v>
      </c>
      <c r="F593" s="2">
        <v>0.24</v>
      </c>
      <c r="G593" s="2">
        <v>0.48</v>
      </c>
      <c r="H593" s="2">
        <v>0.76</v>
      </c>
      <c r="I593" s="2">
        <v>0.33</v>
      </c>
      <c r="J593" s="2">
        <v>0.46</v>
      </c>
      <c r="K593" s="2">
        <v>0.53</v>
      </c>
      <c r="L593" s="2">
        <v>0.71</v>
      </c>
      <c r="M593" s="2">
        <v>0.34</v>
      </c>
      <c r="N593" s="2">
        <v>0.55000000000000004</v>
      </c>
      <c r="O593" s="2">
        <v>0.67</v>
      </c>
      <c r="P593" s="2">
        <v>0.82</v>
      </c>
    </row>
    <row r="594" spans="1:16" x14ac:dyDescent="0.3">
      <c r="A594" t="s">
        <v>131</v>
      </c>
      <c r="B594" t="s">
        <v>130</v>
      </c>
      <c r="C594" t="s">
        <v>64</v>
      </c>
      <c r="D594" t="s">
        <v>117</v>
      </c>
      <c r="E594" s="2">
        <v>0.57999999999999996</v>
      </c>
      <c r="F594" s="2">
        <v>0.38</v>
      </c>
      <c r="G594" s="2">
        <v>0.52</v>
      </c>
      <c r="H594" s="2">
        <v>0.56000000000000005</v>
      </c>
      <c r="I594" s="2">
        <v>0.53</v>
      </c>
      <c r="J594" s="2">
        <v>0.48</v>
      </c>
      <c r="K594" s="2">
        <v>0.57999999999999996</v>
      </c>
      <c r="L594" s="2">
        <v>0.48</v>
      </c>
      <c r="M594" s="2">
        <v>0.61</v>
      </c>
      <c r="N594" s="2">
        <v>0.45</v>
      </c>
      <c r="O594" s="2">
        <v>0.28000000000000003</v>
      </c>
      <c r="P594" s="2">
        <v>0.32</v>
      </c>
    </row>
    <row r="595" spans="1:16" x14ac:dyDescent="0.3">
      <c r="A595" t="s">
        <v>131</v>
      </c>
      <c r="B595" t="s">
        <v>130</v>
      </c>
      <c r="C595" t="s">
        <v>64</v>
      </c>
      <c r="D595" t="s">
        <v>115</v>
      </c>
      <c r="E595" s="2">
        <v>0.82</v>
      </c>
      <c r="F595" s="2">
        <v>0.69</v>
      </c>
      <c r="G595" s="2">
        <v>0.2</v>
      </c>
      <c r="H595" s="2">
        <v>0.78</v>
      </c>
      <c r="I595" s="2">
        <v>0.59</v>
      </c>
      <c r="J595" s="2">
        <v>0.42</v>
      </c>
      <c r="K595" s="2">
        <v>0.53</v>
      </c>
      <c r="L595" s="2">
        <v>0.44</v>
      </c>
      <c r="M595" s="2">
        <v>0.54</v>
      </c>
      <c r="N595" s="2">
        <v>0.24</v>
      </c>
      <c r="O595" s="2">
        <v>0.68</v>
      </c>
      <c r="P595" s="2">
        <v>0.34</v>
      </c>
    </row>
    <row r="596" spans="1:16" x14ac:dyDescent="0.3">
      <c r="A596" t="s">
        <v>131</v>
      </c>
      <c r="B596" t="s">
        <v>130</v>
      </c>
      <c r="C596" t="s">
        <v>64</v>
      </c>
      <c r="D596" t="s">
        <v>119</v>
      </c>
      <c r="E596" s="2">
        <v>0.76</v>
      </c>
      <c r="F596" s="2">
        <v>0.56000000000000005</v>
      </c>
      <c r="G596" s="2">
        <v>0.3</v>
      </c>
      <c r="H596" s="2">
        <v>0.38</v>
      </c>
      <c r="I596" s="2">
        <v>0.45</v>
      </c>
      <c r="J596" s="2">
        <v>0.83</v>
      </c>
      <c r="K596" s="2">
        <v>0.72</v>
      </c>
      <c r="L596" s="2">
        <v>0.36</v>
      </c>
      <c r="M596" s="2">
        <v>0.73</v>
      </c>
      <c r="N596" s="2">
        <v>0.78</v>
      </c>
      <c r="O596" s="2">
        <v>0.48</v>
      </c>
      <c r="P596" s="2">
        <v>0.68</v>
      </c>
    </row>
    <row r="597" spans="1:16" x14ac:dyDescent="0.3">
      <c r="A597" t="s">
        <v>131</v>
      </c>
      <c r="B597" t="s">
        <v>130</v>
      </c>
      <c r="C597" t="s">
        <v>64</v>
      </c>
      <c r="D597" t="s">
        <v>121</v>
      </c>
      <c r="E597" s="2">
        <v>0.61</v>
      </c>
      <c r="F597" s="2">
        <v>0.32</v>
      </c>
      <c r="G597" s="2">
        <v>0.76</v>
      </c>
      <c r="H597" s="2">
        <v>0.61</v>
      </c>
      <c r="I597" s="2">
        <v>0.6</v>
      </c>
      <c r="J597" s="2">
        <v>0.39</v>
      </c>
      <c r="K597" s="2">
        <v>0.24</v>
      </c>
      <c r="L597" s="2">
        <v>0.44</v>
      </c>
      <c r="M597" s="2">
        <v>0.78</v>
      </c>
      <c r="N597" s="2">
        <v>0.59</v>
      </c>
      <c r="O597" s="2">
        <v>0.56000000000000005</v>
      </c>
      <c r="P597" s="2">
        <v>0.55000000000000004</v>
      </c>
    </row>
    <row r="598" spans="1:16" x14ac:dyDescent="0.3">
      <c r="A598" t="s">
        <v>131</v>
      </c>
      <c r="B598" t="s">
        <v>130</v>
      </c>
      <c r="C598" t="s">
        <v>64</v>
      </c>
      <c r="D598" t="s">
        <v>114</v>
      </c>
      <c r="E598" s="2">
        <v>0.6</v>
      </c>
      <c r="F598" s="2">
        <v>0.83</v>
      </c>
      <c r="G598" s="2">
        <v>0.51</v>
      </c>
      <c r="H598" s="2">
        <v>0.84</v>
      </c>
      <c r="I598" s="2">
        <v>0.62</v>
      </c>
      <c r="J598" s="2">
        <v>0.63</v>
      </c>
      <c r="K598" s="2">
        <v>0.8</v>
      </c>
      <c r="L598" s="2">
        <v>0.79</v>
      </c>
      <c r="M598" s="2">
        <v>0.51</v>
      </c>
      <c r="N598" s="2">
        <v>0.57999999999999996</v>
      </c>
      <c r="O598" s="2">
        <v>0.39</v>
      </c>
      <c r="P598" s="2">
        <v>0.43</v>
      </c>
    </row>
    <row r="599" spans="1:16" x14ac:dyDescent="0.3">
      <c r="A599" t="s">
        <v>131</v>
      </c>
      <c r="B599" t="s">
        <v>130</v>
      </c>
      <c r="C599" t="s">
        <v>64</v>
      </c>
      <c r="D599" t="s">
        <v>112</v>
      </c>
      <c r="E599" s="2">
        <v>0.72</v>
      </c>
      <c r="F599" s="2">
        <v>0.46</v>
      </c>
      <c r="G599" s="2">
        <v>0.72</v>
      </c>
      <c r="H599" s="2">
        <v>0.4</v>
      </c>
      <c r="I599" s="2">
        <v>0.65</v>
      </c>
      <c r="J599" s="2">
        <v>0.76</v>
      </c>
      <c r="K599" s="2">
        <v>0.61</v>
      </c>
      <c r="L599" s="2">
        <v>0.42</v>
      </c>
      <c r="M599" s="2">
        <v>0.64</v>
      </c>
      <c r="N599" s="2">
        <v>0.25</v>
      </c>
      <c r="O599" s="2">
        <v>0.21</v>
      </c>
      <c r="P599" s="2">
        <v>0.74</v>
      </c>
    </row>
    <row r="600" spans="1:16" x14ac:dyDescent="0.3">
      <c r="A600" t="s">
        <v>131</v>
      </c>
      <c r="B600" t="s">
        <v>130</v>
      </c>
      <c r="C600" t="s">
        <v>64</v>
      </c>
      <c r="D600" t="s">
        <v>118</v>
      </c>
      <c r="E600" s="2">
        <v>0.56000000000000005</v>
      </c>
      <c r="F600" s="2">
        <v>0.36</v>
      </c>
      <c r="G600" s="2">
        <v>0.66</v>
      </c>
      <c r="H600" s="2">
        <v>0.8</v>
      </c>
      <c r="I600" s="2">
        <v>0.55000000000000004</v>
      </c>
      <c r="J600" s="2">
        <v>0.28999999999999998</v>
      </c>
      <c r="K600" s="2">
        <v>0.32</v>
      </c>
      <c r="L600" s="2">
        <v>0.49</v>
      </c>
      <c r="M600" s="2">
        <v>0.2</v>
      </c>
      <c r="N600" s="2">
        <v>0.2</v>
      </c>
      <c r="O600" s="2">
        <v>0.85</v>
      </c>
      <c r="P600" s="2">
        <v>0.79</v>
      </c>
    </row>
    <row r="601" spans="1:16" x14ac:dyDescent="0.3">
      <c r="A601" t="s">
        <v>131</v>
      </c>
      <c r="B601" t="s">
        <v>130</v>
      </c>
      <c r="C601" t="s">
        <v>64</v>
      </c>
      <c r="D601" t="s">
        <v>113</v>
      </c>
      <c r="E601" s="2">
        <v>0.8</v>
      </c>
      <c r="F601" s="2">
        <v>0.68</v>
      </c>
      <c r="G601" s="2">
        <v>0.79</v>
      </c>
      <c r="H601" s="2">
        <v>0.63</v>
      </c>
      <c r="I601" s="2">
        <v>0.47</v>
      </c>
      <c r="J601" s="2">
        <v>0.51</v>
      </c>
      <c r="K601" s="2">
        <v>0.47</v>
      </c>
      <c r="L601" s="2">
        <v>0.28999999999999998</v>
      </c>
      <c r="M601" s="2">
        <v>0.26</v>
      </c>
      <c r="N601" s="2">
        <v>0.57999999999999996</v>
      </c>
      <c r="O601" s="2">
        <v>0.73</v>
      </c>
      <c r="P601" s="2">
        <v>0.51</v>
      </c>
    </row>
    <row r="603" spans="1:16" x14ac:dyDescent="0.3">
      <c r="A603" t="s">
        <v>132</v>
      </c>
      <c r="B603" t="s">
        <v>130</v>
      </c>
      <c r="C603" t="s">
        <v>87</v>
      </c>
      <c r="D603" t="s">
        <v>103</v>
      </c>
      <c r="E603" s="2">
        <v>0.3</v>
      </c>
      <c r="F603" s="2">
        <v>0.37</v>
      </c>
      <c r="G603" s="2">
        <v>0.25</v>
      </c>
      <c r="H603" s="2">
        <v>0.41</v>
      </c>
      <c r="I603" s="2">
        <v>0.16</v>
      </c>
      <c r="J603" s="2">
        <v>0.64</v>
      </c>
      <c r="K603" s="2">
        <v>0.51</v>
      </c>
      <c r="L603" s="2">
        <v>0.56999999999999995</v>
      </c>
      <c r="M603" s="2">
        <v>0.54</v>
      </c>
      <c r="N603" s="2">
        <v>0.65</v>
      </c>
      <c r="O603" s="2">
        <v>0.56000000000000005</v>
      </c>
      <c r="P603" s="2">
        <v>0.51</v>
      </c>
    </row>
    <row r="604" spans="1:16" x14ac:dyDescent="0.3">
      <c r="A604" t="s">
        <v>132</v>
      </c>
      <c r="B604" t="s">
        <v>130</v>
      </c>
      <c r="C604" t="s">
        <v>87</v>
      </c>
      <c r="D604" t="s">
        <v>98</v>
      </c>
      <c r="E604" s="2">
        <v>0.7</v>
      </c>
      <c r="F604" s="2">
        <v>0.27</v>
      </c>
      <c r="G604" s="2">
        <v>0.38</v>
      </c>
      <c r="H604" s="2">
        <v>0.65</v>
      </c>
      <c r="I604" s="2">
        <v>0.2</v>
      </c>
      <c r="J604" s="2">
        <v>0.16</v>
      </c>
      <c r="K604" s="2">
        <v>0.67</v>
      </c>
      <c r="L604" s="2">
        <v>0.5</v>
      </c>
      <c r="M604" s="2">
        <v>0.18</v>
      </c>
      <c r="N604" s="2">
        <v>0.2</v>
      </c>
      <c r="O604" s="2">
        <v>0.28000000000000003</v>
      </c>
      <c r="P604" s="2">
        <v>0.21</v>
      </c>
    </row>
    <row r="605" spans="1:16" x14ac:dyDescent="0.3">
      <c r="A605" t="s">
        <v>132</v>
      </c>
      <c r="B605" t="s">
        <v>130</v>
      </c>
      <c r="C605" t="s">
        <v>87</v>
      </c>
      <c r="D605" t="s">
        <v>67</v>
      </c>
      <c r="E605" s="2">
        <v>0.61</v>
      </c>
      <c r="F605" s="2">
        <v>0.65</v>
      </c>
      <c r="G605" s="2">
        <v>0.48</v>
      </c>
      <c r="H605" s="2">
        <v>0.36</v>
      </c>
      <c r="I605" s="2">
        <v>0.28999999999999998</v>
      </c>
      <c r="J605" s="2">
        <v>0.23</v>
      </c>
      <c r="K605" s="2">
        <v>0.56000000000000005</v>
      </c>
      <c r="L605" s="2">
        <v>0.64</v>
      </c>
      <c r="M605" s="2">
        <v>0.22</v>
      </c>
      <c r="N605" s="2">
        <v>0.46</v>
      </c>
      <c r="O605" s="2">
        <v>0.66</v>
      </c>
      <c r="P605" s="2">
        <v>0.35</v>
      </c>
    </row>
    <row r="606" spans="1:16" x14ac:dyDescent="0.3">
      <c r="A606" t="s">
        <v>132</v>
      </c>
      <c r="B606" t="s">
        <v>130</v>
      </c>
      <c r="C606" t="s">
        <v>87</v>
      </c>
      <c r="D606" t="s">
        <v>99</v>
      </c>
      <c r="E606" s="2">
        <v>0.61</v>
      </c>
      <c r="F606" s="2">
        <v>0.53</v>
      </c>
      <c r="G606" s="2">
        <v>0.59</v>
      </c>
      <c r="H606" s="2">
        <v>0.54</v>
      </c>
      <c r="I606" s="2">
        <v>0.62</v>
      </c>
      <c r="J606" s="2">
        <v>0.63</v>
      </c>
      <c r="K606" s="2">
        <v>0.24</v>
      </c>
      <c r="L606" s="2">
        <v>0.39</v>
      </c>
      <c r="M606" s="2">
        <v>0.54</v>
      </c>
      <c r="N606" s="2">
        <v>0.4</v>
      </c>
      <c r="O606" s="2">
        <v>0.47</v>
      </c>
      <c r="P606" s="2">
        <v>0.36</v>
      </c>
    </row>
    <row r="607" spans="1:16" x14ac:dyDescent="0.3">
      <c r="A607" t="s">
        <v>132</v>
      </c>
      <c r="B607" t="s">
        <v>130</v>
      </c>
      <c r="C607" t="s">
        <v>87</v>
      </c>
      <c r="D607" t="s">
        <v>97</v>
      </c>
      <c r="E607" s="2">
        <v>0.56999999999999995</v>
      </c>
      <c r="F607" s="2">
        <v>0.56000000000000005</v>
      </c>
      <c r="G607" s="2">
        <v>0.46</v>
      </c>
      <c r="H607" s="2">
        <v>0.57999999999999996</v>
      </c>
      <c r="I607" s="2">
        <v>0.48</v>
      </c>
      <c r="J607" s="2">
        <v>0.55000000000000004</v>
      </c>
      <c r="K607" s="2">
        <v>0.3</v>
      </c>
      <c r="L607" s="2">
        <v>0.35</v>
      </c>
      <c r="M607" s="2">
        <v>0.25</v>
      </c>
      <c r="N607" s="2">
        <v>0.62</v>
      </c>
      <c r="O607" s="2">
        <v>0.32</v>
      </c>
      <c r="P607" s="2">
        <v>0.44</v>
      </c>
    </row>
    <row r="608" spans="1:16" x14ac:dyDescent="0.3">
      <c r="A608" t="s">
        <v>132</v>
      </c>
      <c r="B608" t="s">
        <v>130</v>
      </c>
      <c r="C608" t="s">
        <v>87</v>
      </c>
      <c r="D608" t="s">
        <v>101</v>
      </c>
      <c r="E608" s="2">
        <v>0.36</v>
      </c>
      <c r="F608" s="2">
        <v>0.68</v>
      </c>
      <c r="G608" s="2">
        <v>0.25</v>
      </c>
      <c r="H608" s="2">
        <v>0.66</v>
      </c>
      <c r="I608" s="2">
        <v>0.52</v>
      </c>
      <c r="J608" s="2">
        <v>0.23</v>
      </c>
      <c r="K608" s="2">
        <v>0.38</v>
      </c>
      <c r="L608" s="2">
        <v>0.45</v>
      </c>
      <c r="M608" s="2">
        <v>0.49</v>
      </c>
      <c r="N608" s="2">
        <v>0.35</v>
      </c>
      <c r="O608" s="2">
        <v>0.48</v>
      </c>
      <c r="P608" s="2">
        <v>0.18</v>
      </c>
    </row>
    <row r="609" spans="1:16" x14ac:dyDescent="0.3">
      <c r="A609" t="s">
        <v>132</v>
      </c>
      <c r="B609" t="s">
        <v>130</v>
      </c>
      <c r="C609" t="s">
        <v>87</v>
      </c>
      <c r="D609" t="s">
        <v>96</v>
      </c>
      <c r="E609" s="2">
        <v>0.3</v>
      </c>
      <c r="F609" s="2">
        <v>0.31</v>
      </c>
      <c r="G609" s="2">
        <v>0.62</v>
      </c>
      <c r="H609" s="2">
        <v>0.54</v>
      </c>
      <c r="I609" s="2">
        <v>0.28999999999999998</v>
      </c>
      <c r="J609" s="2">
        <v>0.41</v>
      </c>
      <c r="K609" s="2">
        <v>0.17</v>
      </c>
      <c r="L609" s="2">
        <v>0.61</v>
      </c>
      <c r="M609" s="2">
        <v>0.27</v>
      </c>
      <c r="N609" s="2">
        <v>0.67</v>
      </c>
      <c r="O609" s="2">
        <v>0.24</v>
      </c>
      <c r="P609" s="2">
        <v>0.38</v>
      </c>
    </row>
    <row r="610" spans="1:16" x14ac:dyDescent="0.3">
      <c r="A610" t="s">
        <v>132</v>
      </c>
      <c r="B610" t="s">
        <v>130</v>
      </c>
      <c r="C610" t="s">
        <v>87</v>
      </c>
      <c r="D610" t="s">
        <v>102</v>
      </c>
      <c r="E610" s="2">
        <v>0.55000000000000004</v>
      </c>
      <c r="F610" s="2">
        <v>0.37</v>
      </c>
      <c r="G610" s="2">
        <v>0.4</v>
      </c>
      <c r="H610" s="2">
        <v>0.52</v>
      </c>
      <c r="I610" s="2">
        <v>0.5</v>
      </c>
      <c r="J610" s="2">
        <v>0.24</v>
      </c>
      <c r="K610" s="2">
        <v>0.26</v>
      </c>
      <c r="L610" s="2">
        <v>0.36</v>
      </c>
      <c r="M610" s="2">
        <v>0.43</v>
      </c>
      <c r="N610" s="2">
        <v>0.23</v>
      </c>
      <c r="O610" s="2">
        <v>0.31</v>
      </c>
      <c r="P610" s="2">
        <v>0.56999999999999995</v>
      </c>
    </row>
    <row r="611" spans="1:16" x14ac:dyDescent="0.3">
      <c r="A611" t="s">
        <v>132</v>
      </c>
      <c r="B611" t="s">
        <v>130</v>
      </c>
      <c r="C611" t="s">
        <v>87</v>
      </c>
      <c r="D611" t="s">
        <v>66</v>
      </c>
      <c r="E611" s="2">
        <v>0.23</v>
      </c>
      <c r="F611" s="2">
        <v>0.56999999999999995</v>
      </c>
      <c r="G611" s="2">
        <v>0.33</v>
      </c>
      <c r="H611" s="2">
        <v>0.52</v>
      </c>
      <c r="I611" s="2">
        <v>0.27</v>
      </c>
      <c r="J611" s="2">
        <v>0.45</v>
      </c>
      <c r="K611" s="2">
        <v>0.68</v>
      </c>
      <c r="L611" s="2">
        <v>0.67</v>
      </c>
      <c r="M611" s="2">
        <v>0.23</v>
      </c>
      <c r="N611" s="2">
        <v>0.2</v>
      </c>
      <c r="O611" s="2">
        <v>0.47</v>
      </c>
      <c r="P611" s="2">
        <v>0.49</v>
      </c>
    </row>
    <row r="612" spans="1:16" x14ac:dyDescent="0.3">
      <c r="A612" t="s">
        <v>132</v>
      </c>
      <c r="B612" t="s">
        <v>130</v>
      </c>
      <c r="C612" t="s">
        <v>87</v>
      </c>
      <c r="D612" t="s">
        <v>100</v>
      </c>
      <c r="E612" s="2">
        <v>0.45</v>
      </c>
      <c r="F612" s="2">
        <v>0.25</v>
      </c>
      <c r="G612" s="2">
        <v>0.19</v>
      </c>
      <c r="H612" s="2">
        <v>0.26</v>
      </c>
      <c r="I612" s="2">
        <v>0.28000000000000003</v>
      </c>
      <c r="J612" s="2">
        <v>0.34</v>
      </c>
      <c r="K612" s="2">
        <v>0.28000000000000003</v>
      </c>
      <c r="L612" s="2">
        <v>0.23</v>
      </c>
      <c r="M612" s="2">
        <v>0.23</v>
      </c>
      <c r="N612" s="2">
        <v>0.69</v>
      </c>
      <c r="O612" s="2">
        <v>0.2</v>
      </c>
      <c r="P612" s="2">
        <v>0.34</v>
      </c>
    </row>
    <row r="614" spans="1:16" x14ac:dyDescent="0.3">
      <c r="A614" t="s">
        <v>132</v>
      </c>
      <c r="B614" t="s">
        <v>130</v>
      </c>
      <c r="C614" t="s">
        <v>63</v>
      </c>
      <c r="D614" t="s">
        <v>88</v>
      </c>
      <c r="E614" s="2">
        <v>0.6</v>
      </c>
      <c r="F614" s="2">
        <v>0.67</v>
      </c>
      <c r="G614" s="2">
        <v>0.54</v>
      </c>
      <c r="H614" s="2">
        <v>0.56000000000000005</v>
      </c>
      <c r="I614" s="2">
        <v>0.54</v>
      </c>
      <c r="J614" s="2">
        <v>0.7</v>
      </c>
      <c r="K614" s="2">
        <v>0.31</v>
      </c>
      <c r="L614" s="2">
        <v>0.54</v>
      </c>
      <c r="M614" s="2">
        <v>0.16</v>
      </c>
      <c r="N614" s="2">
        <v>0.32</v>
      </c>
      <c r="O614" s="2">
        <v>0.56000000000000005</v>
      </c>
      <c r="P614" s="2">
        <v>0.22</v>
      </c>
    </row>
    <row r="615" spans="1:16" x14ac:dyDescent="0.3">
      <c r="A615" t="s">
        <v>132</v>
      </c>
      <c r="B615" t="s">
        <v>130</v>
      </c>
      <c r="C615" t="s">
        <v>63</v>
      </c>
      <c r="D615" t="s">
        <v>71</v>
      </c>
      <c r="E615" s="2">
        <v>0.18</v>
      </c>
      <c r="F615" s="2">
        <v>0.56000000000000005</v>
      </c>
      <c r="G615" s="2">
        <v>0.7</v>
      </c>
      <c r="H615" s="2">
        <v>0.64</v>
      </c>
      <c r="I615" s="2">
        <v>0.37</v>
      </c>
      <c r="J615" s="2">
        <v>0.28000000000000003</v>
      </c>
      <c r="K615" s="2">
        <v>0.23</v>
      </c>
      <c r="L615" s="2">
        <v>0.65</v>
      </c>
      <c r="M615" s="2">
        <v>0.55000000000000004</v>
      </c>
      <c r="N615" s="2">
        <v>0.25</v>
      </c>
      <c r="O615" s="2">
        <v>0.59</v>
      </c>
      <c r="P615" s="2">
        <v>0.52</v>
      </c>
    </row>
    <row r="616" spans="1:16" x14ac:dyDescent="0.3">
      <c r="A616" t="s">
        <v>132</v>
      </c>
      <c r="B616" t="s">
        <v>130</v>
      </c>
      <c r="C616" t="s">
        <v>63</v>
      </c>
      <c r="D616" t="s">
        <v>72</v>
      </c>
      <c r="E616" s="2">
        <v>0.48</v>
      </c>
      <c r="F616" s="2">
        <v>0.24</v>
      </c>
      <c r="G616" s="2">
        <v>0.51</v>
      </c>
      <c r="H616" s="2">
        <v>0.28999999999999998</v>
      </c>
      <c r="I616" s="2">
        <v>0.51</v>
      </c>
      <c r="J616" s="2">
        <v>0.7</v>
      </c>
      <c r="K616" s="2">
        <v>0.31</v>
      </c>
      <c r="L616" s="2">
        <v>0.64</v>
      </c>
      <c r="M616" s="2">
        <v>0.18</v>
      </c>
      <c r="N616" s="2">
        <v>0.36</v>
      </c>
      <c r="O616" s="2">
        <v>0.54</v>
      </c>
      <c r="P616" s="2">
        <v>0.54</v>
      </c>
    </row>
    <row r="617" spans="1:16" x14ac:dyDescent="0.3">
      <c r="A617" t="s">
        <v>132</v>
      </c>
      <c r="B617" t="s">
        <v>130</v>
      </c>
      <c r="C617" t="s">
        <v>63</v>
      </c>
      <c r="D617" t="s">
        <v>94</v>
      </c>
      <c r="E617" s="2">
        <v>0.2</v>
      </c>
      <c r="F617" s="2">
        <v>0.26</v>
      </c>
      <c r="G617" s="2">
        <v>0.63</v>
      </c>
      <c r="H617" s="2">
        <v>0.32</v>
      </c>
      <c r="I617" s="2">
        <v>0.28000000000000003</v>
      </c>
      <c r="J617" s="2">
        <v>0.45</v>
      </c>
      <c r="K617" s="2">
        <v>0.5</v>
      </c>
      <c r="L617" s="2">
        <v>0.47</v>
      </c>
      <c r="M617" s="2">
        <v>0.61</v>
      </c>
      <c r="N617" s="2">
        <v>0.44</v>
      </c>
      <c r="O617" s="2">
        <v>0.54</v>
      </c>
      <c r="P617" s="2">
        <v>0.43</v>
      </c>
    </row>
    <row r="618" spans="1:16" x14ac:dyDescent="0.3">
      <c r="A618" t="s">
        <v>132</v>
      </c>
      <c r="B618" t="s">
        <v>130</v>
      </c>
      <c r="C618" t="s">
        <v>63</v>
      </c>
      <c r="D618" t="s">
        <v>91</v>
      </c>
      <c r="E618" s="2">
        <v>0.27</v>
      </c>
      <c r="F618" s="2">
        <v>0.46</v>
      </c>
      <c r="G618" s="2">
        <v>0.19</v>
      </c>
      <c r="H618" s="2">
        <v>0.15</v>
      </c>
      <c r="I618" s="2">
        <v>0.55000000000000004</v>
      </c>
      <c r="J618" s="2">
        <v>0.16</v>
      </c>
      <c r="K618" s="2">
        <v>0.46</v>
      </c>
      <c r="L618" s="2">
        <v>0.53</v>
      </c>
      <c r="M618" s="2">
        <v>0.62</v>
      </c>
      <c r="N618" s="2">
        <v>0.41</v>
      </c>
      <c r="O618" s="2">
        <v>0.52</v>
      </c>
      <c r="P618" s="2">
        <v>0.45</v>
      </c>
    </row>
    <row r="619" spans="1:16" x14ac:dyDescent="0.3">
      <c r="A619" t="s">
        <v>132</v>
      </c>
      <c r="B619" t="s">
        <v>130</v>
      </c>
      <c r="C619" t="s">
        <v>63</v>
      </c>
      <c r="D619" t="s">
        <v>92</v>
      </c>
      <c r="E619" s="2">
        <v>0.18</v>
      </c>
      <c r="F619" s="2">
        <v>0.65</v>
      </c>
      <c r="G619" s="2">
        <v>0.65</v>
      </c>
      <c r="H619" s="2">
        <v>0.56000000000000005</v>
      </c>
      <c r="I619" s="2">
        <v>0.38</v>
      </c>
      <c r="J619" s="2">
        <v>0.32</v>
      </c>
      <c r="K619" s="2">
        <v>0.67</v>
      </c>
      <c r="L619" s="2">
        <v>0.38</v>
      </c>
      <c r="M619" s="2">
        <v>0.55000000000000004</v>
      </c>
      <c r="N619" s="2">
        <v>0.34</v>
      </c>
      <c r="O619" s="2">
        <v>0.24</v>
      </c>
      <c r="P619" s="2">
        <v>0.51</v>
      </c>
    </row>
    <row r="620" spans="1:16" x14ac:dyDescent="0.3">
      <c r="A620" t="s">
        <v>132</v>
      </c>
      <c r="B620" t="s">
        <v>130</v>
      </c>
      <c r="C620" t="s">
        <v>63</v>
      </c>
      <c r="D620" t="s">
        <v>95</v>
      </c>
      <c r="E620" s="2">
        <v>0.39</v>
      </c>
      <c r="F620" s="2">
        <v>0.25</v>
      </c>
      <c r="G620" s="2">
        <v>0.38</v>
      </c>
      <c r="H620" s="2">
        <v>0.54</v>
      </c>
      <c r="I620" s="2">
        <v>0.48</v>
      </c>
      <c r="J620" s="2">
        <v>0.37</v>
      </c>
      <c r="K620" s="2">
        <v>0.47</v>
      </c>
      <c r="L620" s="2">
        <v>0.59</v>
      </c>
      <c r="M620" s="2">
        <v>0.44</v>
      </c>
      <c r="N620" s="2">
        <v>0.25</v>
      </c>
      <c r="O620" s="2">
        <v>0.39</v>
      </c>
      <c r="P620" s="2">
        <v>0.3</v>
      </c>
    </row>
    <row r="621" spans="1:16" x14ac:dyDescent="0.3">
      <c r="A621" t="s">
        <v>132</v>
      </c>
      <c r="B621" t="s">
        <v>130</v>
      </c>
      <c r="C621" t="s">
        <v>63</v>
      </c>
      <c r="D621" t="s">
        <v>89</v>
      </c>
      <c r="E621" s="2">
        <v>0.32</v>
      </c>
      <c r="F621" s="2">
        <v>0.47</v>
      </c>
      <c r="G621" s="2">
        <v>0.39</v>
      </c>
      <c r="H621" s="2">
        <v>0.43</v>
      </c>
      <c r="I621" s="2">
        <v>0.67</v>
      </c>
      <c r="J621" s="2">
        <v>0.52</v>
      </c>
      <c r="K621" s="2">
        <v>0.48</v>
      </c>
      <c r="L621" s="2">
        <v>0.53</v>
      </c>
      <c r="M621" s="2">
        <v>0.18</v>
      </c>
      <c r="N621" s="2">
        <v>0.27</v>
      </c>
      <c r="O621" s="2">
        <v>0.4</v>
      </c>
      <c r="P621" s="2">
        <v>0.21</v>
      </c>
    </row>
    <row r="622" spans="1:16" x14ac:dyDescent="0.3">
      <c r="A622" t="s">
        <v>132</v>
      </c>
      <c r="B622" t="s">
        <v>130</v>
      </c>
      <c r="C622" t="s">
        <v>63</v>
      </c>
      <c r="D622" t="s">
        <v>93</v>
      </c>
      <c r="E622" s="2">
        <v>0.28999999999999998</v>
      </c>
      <c r="F622" s="2">
        <v>0.44</v>
      </c>
      <c r="G622" s="2">
        <v>0.35</v>
      </c>
      <c r="H622" s="2">
        <v>0.18</v>
      </c>
      <c r="I622" s="2">
        <v>0.48</v>
      </c>
      <c r="J622" s="2">
        <v>0.51</v>
      </c>
      <c r="K622" s="2">
        <v>0.68</v>
      </c>
      <c r="L622" s="2">
        <v>0.25</v>
      </c>
      <c r="M622" s="2">
        <v>0.59</v>
      </c>
      <c r="N622" s="2">
        <v>0.69</v>
      </c>
      <c r="O622" s="2">
        <v>0.7</v>
      </c>
      <c r="P622" s="2">
        <v>0.47</v>
      </c>
    </row>
    <row r="623" spans="1:16" x14ac:dyDescent="0.3">
      <c r="A623" t="s">
        <v>132</v>
      </c>
      <c r="B623" t="s">
        <v>130</v>
      </c>
      <c r="C623" t="s">
        <v>63</v>
      </c>
      <c r="D623" t="s">
        <v>90</v>
      </c>
      <c r="E623" s="2">
        <v>0.52</v>
      </c>
      <c r="F623" s="2">
        <v>0.24</v>
      </c>
      <c r="G623" s="2">
        <v>0.36</v>
      </c>
      <c r="H623" s="2">
        <v>0.16</v>
      </c>
      <c r="I623" s="2">
        <v>0.22</v>
      </c>
      <c r="J623" s="2">
        <v>0.51</v>
      </c>
      <c r="K623" s="2">
        <v>0.65</v>
      </c>
      <c r="L623" s="2">
        <v>0.64</v>
      </c>
      <c r="M623" s="2">
        <v>0.26</v>
      </c>
      <c r="N623" s="2">
        <v>0.21</v>
      </c>
      <c r="O623" s="2">
        <v>0.65</v>
      </c>
      <c r="P623" s="2">
        <v>0.5</v>
      </c>
    </row>
    <row r="625" spans="1:16" x14ac:dyDescent="0.3">
      <c r="A625" t="s">
        <v>132</v>
      </c>
      <c r="B625" t="s">
        <v>130</v>
      </c>
      <c r="C625" t="str">
        <f>List!$O$4</f>
        <v>Asia Pac</v>
      </c>
      <c r="D625" t="s">
        <v>68</v>
      </c>
      <c r="E625" s="2">
        <v>0.46</v>
      </c>
      <c r="F625" s="2">
        <v>0.35</v>
      </c>
      <c r="G625" s="2">
        <v>0.46</v>
      </c>
      <c r="H625" s="2">
        <v>0.44</v>
      </c>
      <c r="I625" s="2">
        <v>0.25</v>
      </c>
      <c r="J625" s="2">
        <v>0.15</v>
      </c>
      <c r="K625" s="2">
        <v>0.6</v>
      </c>
      <c r="L625" s="2">
        <v>0.17</v>
      </c>
      <c r="M625" s="2">
        <v>0.39</v>
      </c>
      <c r="N625" s="2">
        <v>0.5</v>
      </c>
      <c r="O625" s="2">
        <v>0.33</v>
      </c>
      <c r="P625" s="2">
        <v>0.59</v>
      </c>
    </row>
    <row r="626" spans="1:16" x14ac:dyDescent="0.3">
      <c r="A626" t="s">
        <v>132</v>
      </c>
      <c r="B626" t="s">
        <v>130</v>
      </c>
      <c r="C626" t="str">
        <f>List!$O$4</f>
        <v>Asia Pac</v>
      </c>
      <c r="D626" t="s">
        <v>107</v>
      </c>
      <c r="E626" s="2">
        <v>0.34</v>
      </c>
      <c r="F626" s="2">
        <v>0.55000000000000004</v>
      </c>
      <c r="G626" s="2">
        <v>0.27</v>
      </c>
      <c r="H626" s="2">
        <v>0.63</v>
      </c>
      <c r="I626" s="2">
        <v>0.51</v>
      </c>
      <c r="J626" s="2">
        <v>0.41</v>
      </c>
      <c r="K626" s="2">
        <v>0.62</v>
      </c>
      <c r="L626" s="2">
        <v>0.63</v>
      </c>
      <c r="M626" s="2">
        <v>0.53</v>
      </c>
      <c r="N626" s="2">
        <v>0.25</v>
      </c>
      <c r="O626" s="2">
        <v>0.2</v>
      </c>
      <c r="P626" s="2">
        <v>0.6</v>
      </c>
    </row>
    <row r="627" spans="1:16" x14ac:dyDescent="0.3">
      <c r="A627" t="s">
        <v>132</v>
      </c>
      <c r="B627" t="s">
        <v>130</v>
      </c>
      <c r="C627" t="str">
        <f>List!$O$4</f>
        <v>Asia Pac</v>
      </c>
      <c r="D627" t="s">
        <v>109</v>
      </c>
      <c r="E627" s="2">
        <v>0.5</v>
      </c>
      <c r="F627" s="2">
        <v>0.38</v>
      </c>
      <c r="G627" s="2">
        <v>0.54</v>
      </c>
      <c r="H627" s="2">
        <v>0.16</v>
      </c>
      <c r="I627" s="2">
        <v>0.62</v>
      </c>
      <c r="J627" s="2">
        <v>0.51</v>
      </c>
      <c r="K627" s="2">
        <v>0.65</v>
      </c>
      <c r="L627" s="2">
        <v>0.44</v>
      </c>
      <c r="M627" s="2">
        <v>0.27</v>
      </c>
      <c r="N627" s="2">
        <v>0.41</v>
      </c>
      <c r="O627" s="2">
        <v>0.57999999999999996</v>
      </c>
      <c r="P627" s="2">
        <v>0.36</v>
      </c>
    </row>
    <row r="628" spans="1:16" x14ac:dyDescent="0.3">
      <c r="A628" t="s">
        <v>132</v>
      </c>
      <c r="B628" t="s">
        <v>130</v>
      </c>
      <c r="C628" t="str">
        <f>List!$O$4</f>
        <v>Asia Pac</v>
      </c>
      <c r="D628" t="s">
        <v>69</v>
      </c>
      <c r="E628" s="2">
        <v>0.34</v>
      </c>
      <c r="F628" s="2">
        <v>0.5</v>
      </c>
      <c r="G628" s="2">
        <v>0.21</v>
      </c>
      <c r="H628" s="2">
        <v>0.15</v>
      </c>
      <c r="I628" s="2">
        <v>0.28999999999999998</v>
      </c>
      <c r="J628" s="2">
        <v>0.56999999999999995</v>
      </c>
      <c r="K628" s="2">
        <v>0.52</v>
      </c>
      <c r="L628" s="2">
        <v>0.42</v>
      </c>
      <c r="M628" s="2">
        <v>0.5</v>
      </c>
      <c r="N628" s="2">
        <v>0.38</v>
      </c>
      <c r="O628" s="2">
        <v>0.62</v>
      </c>
      <c r="P628" s="2">
        <v>0.46</v>
      </c>
    </row>
    <row r="629" spans="1:16" x14ac:dyDescent="0.3">
      <c r="A629" t="s">
        <v>132</v>
      </c>
      <c r="B629" t="s">
        <v>130</v>
      </c>
      <c r="C629" t="str">
        <f>List!$O$4</f>
        <v>Asia Pac</v>
      </c>
      <c r="D629" t="s">
        <v>105</v>
      </c>
      <c r="E629" s="2">
        <v>0.18</v>
      </c>
      <c r="F629" s="2">
        <v>0.64</v>
      </c>
      <c r="G629" s="2">
        <v>0.56999999999999995</v>
      </c>
      <c r="H629" s="2">
        <v>0.27</v>
      </c>
      <c r="I629" s="2">
        <v>0.51</v>
      </c>
      <c r="J629" s="2">
        <v>0.39</v>
      </c>
      <c r="K629" s="2">
        <v>0.33</v>
      </c>
      <c r="L629" s="2">
        <v>0.19</v>
      </c>
      <c r="M629" s="2">
        <v>0.35</v>
      </c>
      <c r="N629" s="2">
        <v>0.53</v>
      </c>
      <c r="O629" s="2">
        <v>0.17</v>
      </c>
      <c r="P629" s="2">
        <v>0.24</v>
      </c>
    </row>
    <row r="630" spans="1:16" x14ac:dyDescent="0.3">
      <c r="A630" t="s">
        <v>132</v>
      </c>
      <c r="B630" t="s">
        <v>130</v>
      </c>
      <c r="C630" t="str">
        <f>List!$O$4</f>
        <v>Asia Pac</v>
      </c>
      <c r="D630" t="s">
        <v>70</v>
      </c>
      <c r="E630" s="2">
        <v>0.64</v>
      </c>
      <c r="F630" s="2">
        <v>0.53</v>
      </c>
      <c r="G630" s="2">
        <v>0.39</v>
      </c>
      <c r="H630" s="2">
        <v>0.42</v>
      </c>
      <c r="I630" s="2">
        <v>0.22</v>
      </c>
      <c r="J630" s="2">
        <v>0.43</v>
      </c>
      <c r="K630" s="2">
        <v>0.38</v>
      </c>
      <c r="L630" s="2">
        <v>0.34</v>
      </c>
      <c r="M630" s="2">
        <v>0.32</v>
      </c>
      <c r="N630" s="2">
        <v>0.59</v>
      </c>
      <c r="O630" s="2">
        <v>0.68</v>
      </c>
      <c r="P630" s="2">
        <v>0.44</v>
      </c>
    </row>
    <row r="631" spans="1:16" x14ac:dyDescent="0.3">
      <c r="A631" t="s">
        <v>132</v>
      </c>
      <c r="B631" t="s">
        <v>130</v>
      </c>
      <c r="C631" t="str">
        <f>List!$O$4</f>
        <v>Asia Pac</v>
      </c>
      <c r="D631" t="s">
        <v>110</v>
      </c>
      <c r="E631" s="2">
        <v>0.54</v>
      </c>
      <c r="F631" s="2">
        <v>0.53</v>
      </c>
      <c r="G631" s="2">
        <v>0.31</v>
      </c>
      <c r="H631" s="2">
        <v>0.53</v>
      </c>
      <c r="I631" s="2">
        <v>0.34</v>
      </c>
      <c r="J631" s="2">
        <v>0.16</v>
      </c>
      <c r="K631" s="2">
        <v>0.34</v>
      </c>
      <c r="L631" s="2">
        <v>0.69</v>
      </c>
      <c r="M631" s="2">
        <v>0.46</v>
      </c>
      <c r="N631" s="2">
        <v>0.57999999999999996</v>
      </c>
      <c r="O631" s="2">
        <v>0.37</v>
      </c>
      <c r="P631" s="2">
        <v>0.5</v>
      </c>
    </row>
    <row r="632" spans="1:16" x14ac:dyDescent="0.3">
      <c r="A632" t="s">
        <v>132</v>
      </c>
      <c r="B632" t="s">
        <v>130</v>
      </c>
      <c r="C632" t="str">
        <f>List!$O$4</f>
        <v>Asia Pac</v>
      </c>
      <c r="D632" t="s">
        <v>104</v>
      </c>
      <c r="E632" s="2">
        <v>0.2</v>
      </c>
      <c r="F632" s="2">
        <v>0.51</v>
      </c>
      <c r="G632" s="2">
        <v>0.7</v>
      </c>
      <c r="H632" s="2">
        <v>0.69</v>
      </c>
      <c r="I632" s="2">
        <v>0.65</v>
      </c>
      <c r="J632" s="2">
        <v>0.43</v>
      </c>
      <c r="K632" s="2">
        <v>0.27</v>
      </c>
      <c r="L632" s="2">
        <v>0.48</v>
      </c>
      <c r="M632" s="2">
        <v>0.69</v>
      </c>
      <c r="N632" s="2">
        <v>0.35</v>
      </c>
      <c r="O632" s="2">
        <v>0.23</v>
      </c>
      <c r="P632" s="2">
        <v>0.37</v>
      </c>
    </row>
    <row r="633" spans="1:16" x14ac:dyDescent="0.3">
      <c r="A633" t="s">
        <v>132</v>
      </c>
      <c r="B633" t="s">
        <v>130</v>
      </c>
      <c r="C633" t="str">
        <f>List!$O$4</f>
        <v>Asia Pac</v>
      </c>
      <c r="D633" t="s">
        <v>106</v>
      </c>
      <c r="E633" s="2">
        <v>0.24</v>
      </c>
      <c r="F633" s="2">
        <v>0.56999999999999995</v>
      </c>
      <c r="G633" s="2">
        <v>0.35</v>
      </c>
      <c r="H633" s="2">
        <v>0.64</v>
      </c>
      <c r="I633" s="2">
        <v>0.67</v>
      </c>
      <c r="J633" s="2">
        <v>0.68</v>
      </c>
      <c r="K633" s="2">
        <v>0.68</v>
      </c>
      <c r="L633" s="2">
        <v>0.55000000000000004</v>
      </c>
      <c r="M633" s="2">
        <v>0.43</v>
      </c>
      <c r="N633" s="2">
        <v>0.43</v>
      </c>
      <c r="O633" s="2">
        <v>0.16</v>
      </c>
      <c r="P633" s="2">
        <v>0.54</v>
      </c>
    </row>
    <row r="634" spans="1:16" x14ac:dyDescent="0.3">
      <c r="A634" t="s">
        <v>132</v>
      </c>
      <c r="B634" t="s">
        <v>130</v>
      </c>
      <c r="C634" t="str">
        <f>List!$O$4</f>
        <v>Asia Pac</v>
      </c>
      <c r="D634" t="s">
        <v>108</v>
      </c>
      <c r="E634" s="2">
        <v>0.5</v>
      </c>
      <c r="F634" s="2">
        <v>0.56999999999999995</v>
      </c>
      <c r="G634" s="2">
        <v>0.65</v>
      </c>
      <c r="H634" s="2">
        <v>0.54</v>
      </c>
      <c r="I634" s="2">
        <v>0.47</v>
      </c>
      <c r="J634" s="2">
        <v>0.25</v>
      </c>
      <c r="K634" s="2">
        <v>0.52</v>
      </c>
      <c r="L634" s="2">
        <v>0.22</v>
      </c>
      <c r="M634" s="2">
        <v>0.2</v>
      </c>
      <c r="N634" s="2">
        <v>0.38</v>
      </c>
      <c r="O634" s="2">
        <v>0.37</v>
      </c>
      <c r="P634" s="2">
        <v>0.24</v>
      </c>
    </row>
    <row r="636" spans="1:16" x14ac:dyDescent="0.3">
      <c r="A636" t="s">
        <v>132</v>
      </c>
      <c r="B636" t="s">
        <v>130</v>
      </c>
      <c r="C636" t="s">
        <v>64</v>
      </c>
      <c r="D636" t="s">
        <v>116</v>
      </c>
      <c r="E636" s="2">
        <v>0.2</v>
      </c>
      <c r="F636" s="2">
        <v>0.59</v>
      </c>
      <c r="G636" s="2">
        <v>0.15</v>
      </c>
      <c r="H636" s="2">
        <v>0.66</v>
      </c>
      <c r="I636" s="2">
        <v>0.37</v>
      </c>
      <c r="J636" s="2">
        <v>0.22</v>
      </c>
      <c r="K636" s="2">
        <v>0.28999999999999998</v>
      </c>
      <c r="L636" s="2">
        <v>0.21</v>
      </c>
      <c r="M636" s="2">
        <v>0.42</v>
      </c>
      <c r="N636" s="2">
        <v>0.28999999999999998</v>
      </c>
      <c r="O636" s="2">
        <v>0.7</v>
      </c>
      <c r="P636" s="2">
        <v>0.56999999999999995</v>
      </c>
    </row>
    <row r="637" spans="1:16" x14ac:dyDescent="0.3">
      <c r="A637" t="s">
        <v>132</v>
      </c>
      <c r="B637" t="s">
        <v>130</v>
      </c>
      <c r="C637" t="s">
        <v>64</v>
      </c>
      <c r="D637" t="s">
        <v>120</v>
      </c>
      <c r="E637" s="2">
        <v>0.3</v>
      </c>
      <c r="F637" s="2">
        <v>0.3</v>
      </c>
      <c r="G637" s="2">
        <v>0.61</v>
      </c>
      <c r="H637" s="2">
        <v>0.7</v>
      </c>
      <c r="I637" s="2">
        <v>0.59</v>
      </c>
      <c r="J637" s="2">
        <v>0.66</v>
      </c>
      <c r="K637" s="2">
        <v>0.5</v>
      </c>
      <c r="L637" s="2">
        <v>0.3</v>
      </c>
      <c r="M637" s="2">
        <v>0.43</v>
      </c>
      <c r="N637" s="2">
        <v>0.44</v>
      </c>
      <c r="O637" s="2">
        <v>0.4</v>
      </c>
      <c r="P637" s="2">
        <v>0.41</v>
      </c>
    </row>
    <row r="638" spans="1:16" x14ac:dyDescent="0.3">
      <c r="A638" t="s">
        <v>132</v>
      </c>
      <c r="B638" t="s">
        <v>130</v>
      </c>
      <c r="C638" t="s">
        <v>64</v>
      </c>
      <c r="D638" t="s">
        <v>117</v>
      </c>
      <c r="E638" s="2">
        <v>0.2</v>
      </c>
      <c r="F638" s="2">
        <v>0.53</v>
      </c>
      <c r="G638" s="2">
        <v>0.61</v>
      </c>
      <c r="H638" s="2">
        <v>0.7</v>
      </c>
      <c r="I638" s="2">
        <v>0.31</v>
      </c>
      <c r="J638" s="2">
        <v>0.52</v>
      </c>
      <c r="K638" s="2">
        <v>0.67</v>
      </c>
      <c r="L638" s="2">
        <v>0.56000000000000005</v>
      </c>
      <c r="M638" s="2">
        <v>0.3</v>
      </c>
      <c r="N638" s="2">
        <v>0.49</v>
      </c>
      <c r="O638" s="2">
        <v>0.6</v>
      </c>
      <c r="P638" s="2">
        <v>0.5</v>
      </c>
    </row>
    <row r="639" spans="1:16" x14ac:dyDescent="0.3">
      <c r="A639" t="s">
        <v>132</v>
      </c>
      <c r="B639" t="s">
        <v>130</v>
      </c>
      <c r="C639" t="s">
        <v>64</v>
      </c>
      <c r="D639" t="s">
        <v>115</v>
      </c>
      <c r="E639" s="2">
        <v>0.59</v>
      </c>
      <c r="F639" s="2">
        <v>0.27</v>
      </c>
      <c r="G639" s="2">
        <v>0.18</v>
      </c>
      <c r="H639" s="2">
        <v>0.17</v>
      </c>
      <c r="I639" s="2">
        <v>0.54</v>
      </c>
      <c r="J639" s="2">
        <v>0.46</v>
      </c>
      <c r="K639" s="2">
        <v>0.28000000000000003</v>
      </c>
      <c r="L639" s="2">
        <v>0.38</v>
      </c>
      <c r="M639" s="2">
        <v>0.45</v>
      </c>
      <c r="N639" s="2">
        <v>0.17</v>
      </c>
      <c r="O639" s="2">
        <v>0.61</v>
      </c>
      <c r="P639" s="2">
        <v>0.5</v>
      </c>
    </row>
    <row r="640" spans="1:16" x14ac:dyDescent="0.3">
      <c r="A640" t="s">
        <v>132</v>
      </c>
      <c r="B640" t="s">
        <v>130</v>
      </c>
      <c r="C640" t="s">
        <v>64</v>
      </c>
      <c r="D640" t="s">
        <v>119</v>
      </c>
      <c r="E640" s="2">
        <v>0.37</v>
      </c>
      <c r="F640" s="2">
        <v>0.47</v>
      </c>
      <c r="G640" s="2">
        <v>0.33</v>
      </c>
      <c r="H640" s="2">
        <v>0.18</v>
      </c>
      <c r="I640" s="2">
        <v>0.25</v>
      </c>
      <c r="J640" s="2">
        <v>0.55000000000000004</v>
      </c>
      <c r="K640" s="2">
        <v>0.43</v>
      </c>
      <c r="L640" s="2">
        <v>0.17</v>
      </c>
      <c r="M640" s="2">
        <v>0.4</v>
      </c>
      <c r="N640" s="2">
        <v>0.45</v>
      </c>
      <c r="O640" s="2">
        <v>0.69</v>
      </c>
      <c r="P640" s="2">
        <v>0.4</v>
      </c>
    </row>
    <row r="641" spans="1:18" x14ac:dyDescent="0.3">
      <c r="A641" t="s">
        <v>132</v>
      </c>
      <c r="B641" t="s">
        <v>130</v>
      </c>
      <c r="C641" t="s">
        <v>64</v>
      </c>
      <c r="D641" t="s">
        <v>121</v>
      </c>
      <c r="E641" s="2">
        <v>0.49</v>
      </c>
      <c r="F641" s="2">
        <v>0.39</v>
      </c>
      <c r="G641" s="2">
        <v>0.33</v>
      </c>
      <c r="H641" s="2">
        <v>0.22</v>
      </c>
      <c r="I641" s="2">
        <v>0.48</v>
      </c>
      <c r="J641" s="2">
        <v>0.5</v>
      </c>
      <c r="K641" s="2">
        <v>0.61</v>
      </c>
      <c r="L641" s="2">
        <v>0.57999999999999996</v>
      </c>
      <c r="M641" s="2">
        <v>0.28999999999999998</v>
      </c>
      <c r="N641" s="2">
        <v>0.25</v>
      </c>
      <c r="O641" s="2">
        <v>0.53</v>
      </c>
      <c r="P641" s="2">
        <v>0.6</v>
      </c>
    </row>
    <row r="642" spans="1:18" x14ac:dyDescent="0.3">
      <c r="A642" t="s">
        <v>132</v>
      </c>
      <c r="B642" t="s">
        <v>130</v>
      </c>
      <c r="C642" t="s">
        <v>64</v>
      </c>
      <c r="D642" t="s">
        <v>114</v>
      </c>
      <c r="E642" s="2">
        <v>0.67</v>
      </c>
      <c r="F642" s="2">
        <v>0.28000000000000003</v>
      </c>
      <c r="G642" s="2">
        <v>0.24</v>
      </c>
      <c r="H642" s="2">
        <v>0.56999999999999995</v>
      </c>
      <c r="I642" s="2">
        <v>0.62</v>
      </c>
      <c r="J642" s="2">
        <v>0.48</v>
      </c>
      <c r="K642" s="2">
        <v>0.48</v>
      </c>
      <c r="L642" s="2">
        <v>0.38</v>
      </c>
      <c r="M642" s="2">
        <v>0.18</v>
      </c>
      <c r="N642" s="2">
        <v>0.56000000000000005</v>
      </c>
      <c r="O642" s="2">
        <v>0.52</v>
      </c>
      <c r="P642" s="2">
        <v>0.15</v>
      </c>
    </row>
    <row r="643" spans="1:18" x14ac:dyDescent="0.3">
      <c r="A643" t="s">
        <v>132</v>
      </c>
      <c r="B643" t="s">
        <v>130</v>
      </c>
      <c r="C643" t="s">
        <v>64</v>
      </c>
      <c r="D643" t="s">
        <v>112</v>
      </c>
      <c r="E643" s="2">
        <v>0.56000000000000005</v>
      </c>
      <c r="F643" s="2">
        <v>0.2</v>
      </c>
      <c r="G643" s="2">
        <v>0.2</v>
      </c>
      <c r="H643" s="2">
        <v>0.63</v>
      </c>
      <c r="I643" s="2">
        <v>0.38</v>
      </c>
      <c r="J643" s="2">
        <v>0.18</v>
      </c>
      <c r="K643" s="2">
        <v>0.21</v>
      </c>
      <c r="L643" s="2">
        <v>0.51</v>
      </c>
      <c r="M643" s="2">
        <v>0.39</v>
      </c>
      <c r="N643" s="2">
        <v>0.51</v>
      </c>
      <c r="O643" s="2">
        <v>0.5</v>
      </c>
      <c r="P643" s="2">
        <v>0.54</v>
      </c>
    </row>
    <row r="644" spans="1:18" x14ac:dyDescent="0.3">
      <c r="A644" t="s">
        <v>132</v>
      </c>
      <c r="B644" t="s">
        <v>130</v>
      </c>
      <c r="C644" t="s">
        <v>64</v>
      </c>
      <c r="D644" t="s">
        <v>118</v>
      </c>
      <c r="E644" s="2">
        <v>0.7</v>
      </c>
      <c r="F644" s="2">
        <v>0.69</v>
      </c>
      <c r="G644" s="2">
        <v>0.22</v>
      </c>
      <c r="H644" s="2">
        <v>0.24</v>
      </c>
      <c r="I644" s="2">
        <v>0.51</v>
      </c>
      <c r="J644" s="2">
        <v>0.3</v>
      </c>
      <c r="K644" s="2">
        <v>0.48</v>
      </c>
      <c r="L644" s="2">
        <v>0.66</v>
      </c>
      <c r="M644" s="2">
        <v>0.36</v>
      </c>
      <c r="N644" s="2">
        <v>0.24</v>
      </c>
      <c r="O644" s="2">
        <v>0.47</v>
      </c>
      <c r="P644" s="2">
        <v>0.42</v>
      </c>
    </row>
    <row r="645" spans="1:18" x14ac:dyDescent="0.3">
      <c r="A645" t="s">
        <v>132</v>
      </c>
      <c r="B645" t="s">
        <v>130</v>
      </c>
      <c r="C645" t="s">
        <v>64</v>
      </c>
      <c r="D645" t="s">
        <v>113</v>
      </c>
      <c r="E645" s="2">
        <v>0.41</v>
      </c>
      <c r="F645" s="2">
        <v>0.38</v>
      </c>
      <c r="G645" s="2">
        <v>0.28999999999999998</v>
      </c>
      <c r="H645" s="2">
        <v>0.17</v>
      </c>
      <c r="I645" s="2">
        <v>0.22</v>
      </c>
      <c r="J645" s="2">
        <v>0.45</v>
      </c>
      <c r="K645" s="2">
        <v>0.69</v>
      </c>
      <c r="L645" s="2">
        <v>0.3</v>
      </c>
      <c r="M645" s="2">
        <v>0.2</v>
      </c>
      <c r="N645" s="2">
        <v>0.27</v>
      </c>
      <c r="O645" s="2">
        <v>0.3</v>
      </c>
      <c r="P645" s="2">
        <v>0.51</v>
      </c>
    </row>
    <row r="648" spans="1:18" x14ac:dyDescent="0.3">
      <c r="A648" s="15" t="s">
        <v>31</v>
      </c>
      <c r="B648" s="15" t="s">
        <v>44</v>
      </c>
      <c r="C648" s="15" t="s">
        <v>45</v>
      </c>
      <c r="D648" s="8" t="s">
        <v>111</v>
      </c>
      <c r="E648" s="7" t="s">
        <v>32</v>
      </c>
      <c r="F648" s="7" t="s">
        <v>33</v>
      </c>
      <c r="G648" s="7" t="s">
        <v>34</v>
      </c>
      <c r="H648" s="7" t="s">
        <v>35</v>
      </c>
      <c r="I648" s="7" t="s">
        <v>36</v>
      </c>
      <c r="J648" s="7" t="s">
        <v>37</v>
      </c>
      <c r="K648" s="7" t="s">
        <v>38</v>
      </c>
      <c r="L648" s="7" t="s">
        <v>39</v>
      </c>
      <c r="M648" s="7" t="s">
        <v>40</v>
      </c>
      <c r="N648" s="7" t="s">
        <v>41</v>
      </c>
      <c r="O648" s="7" t="s">
        <v>6</v>
      </c>
      <c r="P648" s="7" t="s">
        <v>42</v>
      </c>
      <c r="Q648" s="7" t="s">
        <v>15</v>
      </c>
      <c r="R648" s="9" t="s">
        <v>30</v>
      </c>
    </row>
    <row r="649" spans="1:18" x14ac:dyDescent="0.3">
      <c r="A649" t="s">
        <v>18</v>
      </c>
      <c r="B649" t="s">
        <v>83</v>
      </c>
      <c r="C649" t="s">
        <v>87</v>
      </c>
      <c r="E649" s="6">
        <v>2.0199999999999999E-2</v>
      </c>
      <c r="F649" s="6">
        <v>2.1000000000000001E-2</v>
      </c>
      <c r="G649" s="6">
        <v>2.0199999999999999E-2</v>
      </c>
      <c r="H649" s="6">
        <v>2.1999999999999999E-2</v>
      </c>
      <c r="I649" s="6">
        <v>2.3E-2</v>
      </c>
      <c r="J649" s="6">
        <v>2.2499999999999999E-2</v>
      </c>
      <c r="K649" s="6">
        <v>2.1999999999999999E-2</v>
      </c>
      <c r="L649" s="6">
        <v>2.4E-2</v>
      </c>
      <c r="M649" s="6">
        <v>2.5000000000000001E-2</v>
      </c>
      <c r="N649" s="6">
        <v>2.4E-2</v>
      </c>
      <c r="O649" s="6">
        <v>2.5000000000000001E-2</v>
      </c>
      <c r="P649" s="6">
        <v>2.5999999999999999E-2</v>
      </c>
      <c r="Q649" s="14"/>
      <c r="R649" s="6">
        <f ca="1">OFFSET(B649,,List!$D$2)</f>
        <v>2.1999999999999999E-2</v>
      </c>
    </row>
    <row r="650" spans="1:18" x14ac:dyDescent="0.3">
      <c r="A650" t="s">
        <v>18</v>
      </c>
      <c r="B650" t="s">
        <v>83</v>
      </c>
      <c r="C650" t="s">
        <v>63</v>
      </c>
      <c r="E650" s="6">
        <v>1.7399999999999999E-2</v>
      </c>
      <c r="F650" s="6">
        <v>1.6299999999999999E-2</v>
      </c>
      <c r="G650" s="6">
        <v>1.9099999999999999E-2</v>
      </c>
      <c r="H650" s="6">
        <v>1.3100000000000001E-2</v>
      </c>
      <c r="I650" s="6">
        <v>1.7100000000000001E-2</v>
      </c>
      <c r="J650" s="6">
        <v>1.35E-2</v>
      </c>
      <c r="K650" s="6">
        <v>1.67E-2</v>
      </c>
      <c r="L650" s="6">
        <v>1.7500000000000002E-2</v>
      </c>
      <c r="M650" s="6">
        <v>1.0500000000000001E-2</v>
      </c>
      <c r="N650" s="6">
        <v>1.03E-2</v>
      </c>
      <c r="O650" s="6">
        <v>1.04E-2</v>
      </c>
      <c r="P650" s="6">
        <v>1.7100000000000001E-2</v>
      </c>
      <c r="Q650" s="14"/>
      <c r="R650" s="6">
        <f ca="1">OFFSET(B650,,List!$D$2)</f>
        <v>1.3100000000000001E-2</v>
      </c>
    </row>
    <row r="651" spans="1:18" x14ac:dyDescent="0.3">
      <c r="A651" t="s">
        <v>18</v>
      </c>
      <c r="B651" t="s">
        <v>83</v>
      </c>
      <c r="C651" t="s">
        <v>65</v>
      </c>
      <c r="E651" s="6">
        <v>1.32E-2</v>
      </c>
      <c r="F651" s="6">
        <v>1.6899999999999998E-2</v>
      </c>
      <c r="G651" s="6">
        <v>1.66E-2</v>
      </c>
      <c r="H651" s="6">
        <v>1.12E-2</v>
      </c>
      <c r="I651" s="6">
        <v>1.9300000000000001E-2</v>
      </c>
      <c r="J651" s="6">
        <v>1.15E-2</v>
      </c>
      <c r="K651" s="6">
        <v>0.01</v>
      </c>
      <c r="L651" s="6">
        <v>1.2999999999999999E-2</v>
      </c>
      <c r="M651" s="6">
        <v>1.1299999999999999E-2</v>
      </c>
      <c r="N651" s="6">
        <v>1.3899999999999999E-2</v>
      </c>
      <c r="O651" s="6">
        <v>1.4200000000000001E-2</v>
      </c>
      <c r="P651" s="6">
        <v>1.01E-2</v>
      </c>
      <c r="Q651" s="14"/>
      <c r="R651" s="6">
        <f ca="1">OFFSET(B651,,List!$D$2)</f>
        <v>1.12E-2</v>
      </c>
    </row>
    <row r="652" spans="1:18" x14ac:dyDescent="0.3">
      <c r="A652" t="s">
        <v>18</v>
      </c>
      <c r="B652" t="s">
        <v>83</v>
      </c>
      <c r="C652" t="s">
        <v>64</v>
      </c>
      <c r="E652" s="6">
        <v>1.2999999999999999E-2</v>
      </c>
      <c r="F652" s="6">
        <v>1.11E-2</v>
      </c>
      <c r="G652" s="6">
        <v>1.41E-2</v>
      </c>
      <c r="H652" s="6">
        <v>1.23E-2</v>
      </c>
      <c r="I652" s="6">
        <v>1.21E-2</v>
      </c>
      <c r="J652" s="6">
        <v>1.44E-2</v>
      </c>
      <c r="K652" s="6">
        <v>1.0200000000000001E-2</v>
      </c>
      <c r="L652" s="6">
        <v>1.26E-2</v>
      </c>
      <c r="M652" s="6">
        <v>1.21E-2</v>
      </c>
      <c r="N652" s="6">
        <v>1.7299999999999999E-2</v>
      </c>
      <c r="O652" s="6">
        <v>1.2800000000000001E-2</v>
      </c>
      <c r="P652" s="6">
        <v>1.6500000000000001E-2</v>
      </c>
      <c r="Q652" s="14"/>
      <c r="R652" s="6">
        <f ca="1">OFFSET(B652,,List!$D$2)</f>
        <v>1.23E-2</v>
      </c>
    </row>
    <row r="653" spans="1:18" x14ac:dyDescent="0.3"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14"/>
      <c r="R653" s="6"/>
    </row>
    <row r="654" spans="1:18" x14ac:dyDescent="0.3">
      <c r="A654" s="15" t="s">
        <v>31</v>
      </c>
      <c r="B654" s="15" t="s">
        <v>44</v>
      </c>
      <c r="C654" s="15" t="s">
        <v>45</v>
      </c>
      <c r="D654" s="8" t="s">
        <v>111</v>
      </c>
      <c r="E654" s="7" t="s">
        <v>32</v>
      </c>
      <c r="F654" s="7" t="s">
        <v>33</v>
      </c>
      <c r="G654" s="7" t="s">
        <v>34</v>
      </c>
      <c r="H654" s="7" t="s">
        <v>35</v>
      </c>
      <c r="I654" s="7" t="s">
        <v>36</v>
      </c>
      <c r="J654" s="7" t="s">
        <v>37</v>
      </c>
      <c r="K654" s="7" t="s">
        <v>38</v>
      </c>
      <c r="L654" s="7" t="s">
        <v>39</v>
      </c>
      <c r="M654" s="7" t="s">
        <v>40</v>
      </c>
      <c r="N654" s="7" t="s">
        <v>41</v>
      </c>
      <c r="O654" s="7" t="s">
        <v>6</v>
      </c>
      <c r="P654" s="7" t="s">
        <v>42</v>
      </c>
      <c r="Q654" s="7" t="s">
        <v>15</v>
      </c>
      <c r="R654" s="9" t="s">
        <v>30</v>
      </c>
    </row>
    <row r="655" spans="1:18" x14ac:dyDescent="0.3">
      <c r="A655" t="s">
        <v>18</v>
      </c>
      <c r="B655" t="s">
        <v>82</v>
      </c>
      <c r="C655" t="s">
        <v>87</v>
      </c>
      <c r="E655" s="14">
        <v>377400</v>
      </c>
      <c r="F655" s="14">
        <v>374250</v>
      </c>
      <c r="G655" s="14">
        <v>378120</v>
      </c>
      <c r="H655" s="14">
        <v>378750</v>
      </c>
      <c r="I655" s="14">
        <v>378885</v>
      </c>
      <c r="J655" s="14">
        <v>379200</v>
      </c>
      <c r="K655" s="14">
        <v>379500</v>
      </c>
      <c r="L655" s="14">
        <v>379650</v>
      </c>
      <c r="M655" s="14">
        <v>380100</v>
      </c>
      <c r="N655" s="14">
        <v>379500</v>
      </c>
      <c r="O655" s="14">
        <v>380700</v>
      </c>
      <c r="P655" s="14">
        <v>381000</v>
      </c>
      <c r="Q655" s="14"/>
      <c r="R655" s="14">
        <f ca="1">OFFSET(B655,,List!$D$2)</f>
        <v>378750</v>
      </c>
    </row>
    <row r="656" spans="1:18" x14ac:dyDescent="0.3">
      <c r="A656" t="s">
        <v>18</v>
      </c>
      <c r="B656" t="s">
        <v>82</v>
      </c>
      <c r="C656" t="s">
        <v>63</v>
      </c>
      <c r="E656" s="14">
        <v>116547</v>
      </c>
      <c r="F656" s="14">
        <v>117787</v>
      </c>
      <c r="G656" s="14">
        <v>104153</v>
      </c>
      <c r="H656" s="14">
        <v>113636</v>
      </c>
      <c r="I656" s="14">
        <v>100452</v>
      </c>
      <c r="J656" s="14">
        <v>115931</v>
      </c>
      <c r="K656" s="14">
        <v>100362</v>
      </c>
      <c r="L656" s="14">
        <v>114829</v>
      </c>
      <c r="M656" s="14">
        <v>108058</v>
      </c>
      <c r="N656" s="14">
        <v>112094</v>
      </c>
      <c r="O656" s="14">
        <v>115880</v>
      </c>
      <c r="P656" s="14">
        <v>104571</v>
      </c>
      <c r="Q656" s="14"/>
      <c r="R656" s="14">
        <f ca="1">OFFSET(B656,,List!$D$2)</f>
        <v>113636</v>
      </c>
    </row>
    <row r="657" spans="1:18" x14ac:dyDescent="0.3">
      <c r="A657" t="s">
        <v>18</v>
      </c>
      <c r="B657" t="s">
        <v>82</v>
      </c>
      <c r="C657" t="s">
        <v>65</v>
      </c>
      <c r="E657" s="14">
        <v>169697</v>
      </c>
      <c r="F657" s="14">
        <v>151001</v>
      </c>
      <c r="G657" s="14">
        <v>159821</v>
      </c>
      <c r="H657" s="14">
        <v>154401</v>
      </c>
      <c r="I657" s="14">
        <v>162529</v>
      </c>
      <c r="J657" s="14">
        <v>167315</v>
      </c>
      <c r="K657" s="14">
        <v>150568</v>
      </c>
      <c r="L657" s="14">
        <v>169022</v>
      </c>
      <c r="M657" s="14">
        <v>157585</v>
      </c>
      <c r="N657" s="14">
        <v>159607</v>
      </c>
      <c r="O657" s="14">
        <v>150920</v>
      </c>
      <c r="P657" s="14">
        <v>164308</v>
      </c>
      <c r="Q657" s="14"/>
      <c r="R657" s="14">
        <f ca="1">OFFSET(B657,,List!$D$2)</f>
        <v>154401</v>
      </c>
    </row>
    <row r="658" spans="1:18" x14ac:dyDescent="0.3">
      <c r="A658" t="s">
        <v>18</v>
      </c>
      <c r="B658" t="s">
        <v>82</v>
      </c>
      <c r="C658" t="s">
        <v>64</v>
      </c>
      <c r="E658" s="14">
        <v>109863</v>
      </c>
      <c r="F658" s="14">
        <v>107937</v>
      </c>
      <c r="G658" s="14">
        <v>102097</v>
      </c>
      <c r="H658" s="14">
        <v>93072</v>
      </c>
      <c r="I658" s="14">
        <v>103641</v>
      </c>
      <c r="J658" s="14">
        <v>104921</v>
      </c>
      <c r="K658" s="14">
        <v>109059</v>
      </c>
      <c r="L658" s="14">
        <v>99591</v>
      </c>
      <c r="M658" s="14">
        <v>91516</v>
      </c>
      <c r="N658" s="14">
        <v>95691</v>
      </c>
      <c r="O658" s="14">
        <v>93065</v>
      </c>
      <c r="P658" s="14">
        <v>102973</v>
      </c>
      <c r="R658" s="14">
        <f ca="1">OFFSET(B658,,List!$D$2)</f>
        <v>93072</v>
      </c>
    </row>
    <row r="660" spans="1:18" x14ac:dyDescent="0.3">
      <c r="A660" s="15" t="s">
        <v>31</v>
      </c>
      <c r="B660" s="15" t="s">
        <v>44</v>
      </c>
      <c r="C660" s="15" t="s">
        <v>45</v>
      </c>
      <c r="D660" s="8" t="s">
        <v>111</v>
      </c>
      <c r="E660" s="7" t="s">
        <v>32</v>
      </c>
      <c r="F660" s="7" t="s">
        <v>33</v>
      </c>
      <c r="G660" s="7" t="s">
        <v>34</v>
      </c>
      <c r="H660" s="7" t="s">
        <v>35</v>
      </c>
      <c r="I660" s="7" t="s">
        <v>36</v>
      </c>
      <c r="J660" s="7" t="s">
        <v>37</v>
      </c>
      <c r="K660" s="7" t="s">
        <v>38</v>
      </c>
      <c r="L660" s="7" t="s">
        <v>39</v>
      </c>
      <c r="M660" s="7" t="s">
        <v>40</v>
      </c>
      <c r="N660" s="7" t="s">
        <v>41</v>
      </c>
      <c r="O660" s="7" t="s">
        <v>6</v>
      </c>
      <c r="P660" s="7" t="s">
        <v>42</v>
      </c>
      <c r="Q660" s="7" t="s">
        <v>15</v>
      </c>
      <c r="R660" s="9" t="s">
        <v>30</v>
      </c>
    </row>
    <row r="661" spans="1:18" x14ac:dyDescent="0.3">
      <c r="A661" t="s">
        <v>18</v>
      </c>
      <c r="B661" t="s">
        <v>84</v>
      </c>
      <c r="C661" t="s">
        <v>87</v>
      </c>
      <c r="E661">
        <v>200</v>
      </c>
      <c r="F661">
        <v>195</v>
      </c>
      <c r="G661">
        <v>210</v>
      </c>
      <c r="H661">
        <v>220</v>
      </c>
      <c r="I661">
        <v>218</v>
      </c>
      <c r="J661">
        <v>230</v>
      </c>
      <c r="K661">
        <v>225</v>
      </c>
      <c r="L661">
        <v>234</v>
      </c>
      <c r="M661">
        <v>236</v>
      </c>
      <c r="N661">
        <v>240</v>
      </c>
      <c r="O661">
        <v>242</v>
      </c>
      <c r="P661">
        <v>244</v>
      </c>
      <c r="R661" s="14">
        <f ca="1">OFFSET(B661,,List!$D$2)</f>
        <v>220</v>
      </c>
    </row>
    <row r="662" spans="1:18" x14ac:dyDescent="0.3">
      <c r="A662" t="s">
        <v>18</v>
      </c>
      <c r="B662" t="s">
        <v>85</v>
      </c>
      <c r="C662" t="s">
        <v>87</v>
      </c>
      <c r="E662">
        <v>55</v>
      </c>
      <c r="F662">
        <v>51</v>
      </c>
      <c r="G662">
        <v>58</v>
      </c>
      <c r="H662">
        <v>60</v>
      </c>
      <c r="I662">
        <v>59</v>
      </c>
      <c r="J662">
        <v>62</v>
      </c>
      <c r="K662">
        <v>61</v>
      </c>
      <c r="L662">
        <v>63</v>
      </c>
      <c r="M662">
        <v>64</v>
      </c>
      <c r="N662">
        <v>65</v>
      </c>
      <c r="O662">
        <v>66</v>
      </c>
      <c r="P662">
        <v>67</v>
      </c>
      <c r="R662" s="14">
        <f ca="1">OFFSET(B662,,List!$D$2)</f>
        <v>60</v>
      </c>
    </row>
    <row r="663" spans="1:18" x14ac:dyDescent="0.3">
      <c r="A663" t="s">
        <v>18</v>
      </c>
      <c r="B663" t="s">
        <v>84</v>
      </c>
      <c r="C663" t="s">
        <v>63</v>
      </c>
      <c r="E663">
        <v>180</v>
      </c>
      <c r="F663">
        <v>189</v>
      </c>
      <c r="G663">
        <v>192</v>
      </c>
      <c r="H663">
        <v>181</v>
      </c>
      <c r="I663">
        <v>183</v>
      </c>
      <c r="J663">
        <v>183</v>
      </c>
      <c r="K663">
        <v>189</v>
      </c>
      <c r="L663">
        <v>187</v>
      </c>
      <c r="M663">
        <v>187</v>
      </c>
      <c r="N663">
        <v>186</v>
      </c>
      <c r="O663">
        <v>199</v>
      </c>
      <c r="P663">
        <v>194</v>
      </c>
      <c r="R663" s="14">
        <f ca="1">OFFSET(B663,,List!$D$2)</f>
        <v>181</v>
      </c>
    </row>
    <row r="664" spans="1:18" x14ac:dyDescent="0.3">
      <c r="A664" t="s">
        <v>18</v>
      </c>
      <c r="B664" t="s">
        <v>85</v>
      </c>
      <c r="C664" t="s">
        <v>63</v>
      </c>
      <c r="E664">
        <v>58</v>
      </c>
      <c r="F664">
        <v>56</v>
      </c>
      <c r="G664">
        <v>41</v>
      </c>
      <c r="H664">
        <v>55</v>
      </c>
      <c r="I664">
        <v>49</v>
      </c>
      <c r="J664">
        <v>53</v>
      </c>
      <c r="K664">
        <v>41</v>
      </c>
      <c r="L664">
        <v>57</v>
      </c>
      <c r="M664">
        <v>48</v>
      </c>
      <c r="N664">
        <v>41</v>
      </c>
      <c r="O664">
        <v>46</v>
      </c>
      <c r="P664">
        <v>52</v>
      </c>
      <c r="R664" s="14">
        <f ca="1">OFFSET(B664,,List!$D$2)</f>
        <v>55</v>
      </c>
    </row>
    <row r="665" spans="1:18" x14ac:dyDescent="0.3">
      <c r="A665" t="s">
        <v>18</v>
      </c>
      <c r="B665" t="s">
        <v>84</v>
      </c>
      <c r="C665" t="s">
        <v>65</v>
      </c>
      <c r="E665">
        <v>181</v>
      </c>
      <c r="F665">
        <v>186</v>
      </c>
      <c r="G665">
        <v>191</v>
      </c>
      <c r="H665">
        <v>186</v>
      </c>
      <c r="I665">
        <v>185</v>
      </c>
      <c r="J665">
        <v>195</v>
      </c>
      <c r="K665">
        <v>199</v>
      </c>
      <c r="L665">
        <v>198</v>
      </c>
      <c r="M665">
        <v>200</v>
      </c>
      <c r="N665">
        <v>187</v>
      </c>
      <c r="O665">
        <v>191</v>
      </c>
      <c r="P665">
        <v>180</v>
      </c>
      <c r="R665" s="14">
        <f ca="1">OFFSET(B665,,List!$D$2)</f>
        <v>186</v>
      </c>
    </row>
    <row r="666" spans="1:18" x14ac:dyDescent="0.3">
      <c r="A666" t="s">
        <v>18</v>
      </c>
      <c r="B666" t="s">
        <v>85</v>
      </c>
      <c r="C666" t="s">
        <v>65</v>
      </c>
      <c r="E666">
        <v>59</v>
      </c>
      <c r="F666">
        <v>58</v>
      </c>
      <c r="G666">
        <v>47</v>
      </c>
      <c r="H666">
        <v>45</v>
      </c>
      <c r="I666">
        <v>57</v>
      </c>
      <c r="J666">
        <v>43</v>
      </c>
      <c r="K666">
        <v>57</v>
      </c>
      <c r="L666">
        <v>52</v>
      </c>
      <c r="M666">
        <v>54</v>
      </c>
      <c r="N666">
        <v>55</v>
      </c>
      <c r="O666">
        <v>51</v>
      </c>
      <c r="P666">
        <v>58</v>
      </c>
      <c r="R666" s="14">
        <f ca="1">OFFSET(B666,,List!$D$2)</f>
        <v>45</v>
      </c>
    </row>
    <row r="667" spans="1:18" x14ac:dyDescent="0.3">
      <c r="A667" t="s">
        <v>18</v>
      </c>
      <c r="B667" t="s">
        <v>84</v>
      </c>
      <c r="C667" t="s">
        <v>64</v>
      </c>
      <c r="E667">
        <v>160</v>
      </c>
      <c r="F667">
        <v>113</v>
      </c>
      <c r="G667">
        <v>180</v>
      </c>
      <c r="H667">
        <v>173</v>
      </c>
      <c r="I667">
        <v>121</v>
      </c>
      <c r="J667">
        <v>122</v>
      </c>
      <c r="K667">
        <v>120</v>
      </c>
      <c r="L667">
        <v>141</v>
      </c>
      <c r="M667">
        <v>112</v>
      </c>
      <c r="N667">
        <v>148</v>
      </c>
      <c r="O667">
        <v>130</v>
      </c>
      <c r="P667">
        <v>151</v>
      </c>
      <c r="R667" s="14">
        <f ca="1">OFFSET(B667,,List!$D$2)</f>
        <v>173</v>
      </c>
    </row>
    <row r="668" spans="1:18" x14ac:dyDescent="0.3">
      <c r="A668" t="s">
        <v>18</v>
      </c>
      <c r="B668" t="s">
        <v>85</v>
      </c>
      <c r="C668" t="s">
        <v>64</v>
      </c>
      <c r="E668">
        <v>48</v>
      </c>
      <c r="F668">
        <v>58</v>
      </c>
      <c r="G668">
        <v>45</v>
      </c>
      <c r="H668">
        <v>50</v>
      </c>
      <c r="I668">
        <v>57</v>
      </c>
      <c r="J668">
        <v>58</v>
      </c>
      <c r="K668">
        <v>53</v>
      </c>
      <c r="L668">
        <v>58</v>
      </c>
      <c r="M668">
        <v>54</v>
      </c>
      <c r="N668">
        <v>44</v>
      </c>
      <c r="O668">
        <v>54</v>
      </c>
      <c r="P668">
        <v>40</v>
      </c>
      <c r="R668" s="14">
        <f ca="1">OFFSET(B668,,List!$D$2)</f>
        <v>50</v>
      </c>
    </row>
    <row r="670" spans="1:18" x14ac:dyDescent="0.3">
      <c r="A670">
        <v>1</v>
      </c>
      <c r="B670">
        <v>2</v>
      </c>
      <c r="C670">
        <v>3</v>
      </c>
      <c r="D670">
        <v>4</v>
      </c>
      <c r="E670">
        <v>5</v>
      </c>
      <c r="F670">
        <v>6</v>
      </c>
      <c r="G670">
        <v>7</v>
      </c>
      <c r="H670">
        <v>8</v>
      </c>
      <c r="I670">
        <v>9</v>
      </c>
      <c r="J670">
        <v>10</v>
      </c>
    </row>
    <row r="671" spans="1:18" x14ac:dyDescent="0.3">
      <c r="A671" s="15" t="s">
        <v>31</v>
      </c>
      <c r="B671" s="15" t="s">
        <v>44</v>
      </c>
      <c r="C671" s="15" t="s">
        <v>45</v>
      </c>
      <c r="D671" s="8" t="s">
        <v>111</v>
      </c>
      <c r="E671" s="7">
        <v>2012</v>
      </c>
      <c r="F671" s="7">
        <f>E671+1</f>
        <v>2013</v>
      </c>
      <c r="G671" s="7">
        <f t="shared" ref="G671:J671" si="59">F671+1</f>
        <v>2014</v>
      </c>
      <c r="H671" s="7">
        <f t="shared" si="59"/>
        <v>2015</v>
      </c>
      <c r="I671" s="7">
        <f t="shared" si="59"/>
        <v>2016</v>
      </c>
      <c r="J671" s="7">
        <f t="shared" si="59"/>
        <v>2017</v>
      </c>
    </row>
    <row r="672" spans="1:18" x14ac:dyDescent="0.3">
      <c r="A672" t="s">
        <v>18</v>
      </c>
      <c r="B672" s="29" t="s">
        <v>59</v>
      </c>
      <c r="C672" t="s">
        <v>87</v>
      </c>
      <c r="E672">
        <v>1171</v>
      </c>
      <c r="F672">
        <v>3435</v>
      </c>
      <c r="G672">
        <v>2864</v>
      </c>
      <c r="H672">
        <v>1394</v>
      </c>
      <c r="I672">
        <v>2105</v>
      </c>
      <c r="J672">
        <v>3629</v>
      </c>
    </row>
    <row r="673" spans="1:10" x14ac:dyDescent="0.3">
      <c r="A673" t="s">
        <v>18</v>
      </c>
      <c r="B673" s="29" t="s">
        <v>61</v>
      </c>
      <c r="C673" t="s">
        <v>87</v>
      </c>
      <c r="E673">
        <v>4186</v>
      </c>
      <c r="F673">
        <v>4330</v>
      </c>
      <c r="G673">
        <v>1344</v>
      </c>
      <c r="H673">
        <v>4999</v>
      </c>
      <c r="I673">
        <v>3769</v>
      </c>
      <c r="J673">
        <v>3543</v>
      </c>
    </row>
    <row r="674" spans="1:10" x14ac:dyDescent="0.3">
      <c r="A674" t="s">
        <v>18</v>
      </c>
      <c r="B674" s="29" t="s">
        <v>60</v>
      </c>
      <c r="C674" t="s">
        <v>87</v>
      </c>
      <c r="E674">
        <v>3152</v>
      </c>
      <c r="F674">
        <v>3241</v>
      </c>
      <c r="G674">
        <v>3153</v>
      </c>
      <c r="H674">
        <v>2008</v>
      </c>
      <c r="I674">
        <v>4594</v>
      </c>
      <c r="J674">
        <v>3613</v>
      </c>
    </row>
    <row r="675" spans="1:10" x14ac:dyDescent="0.3">
      <c r="A675" t="s">
        <v>18</v>
      </c>
      <c r="B675" s="29" t="s">
        <v>62</v>
      </c>
      <c r="C675" t="s">
        <v>87</v>
      </c>
      <c r="E675">
        <v>3944</v>
      </c>
      <c r="F675">
        <v>2811</v>
      </c>
      <c r="G675">
        <v>3363</v>
      </c>
      <c r="H675">
        <v>2034</v>
      </c>
      <c r="I675">
        <v>3459</v>
      </c>
      <c r="J675">
        <v>2049</v>
      </c>
    </row>
    <row r="677" spans="1:10" x14ac:dyDescent="0.3">
      <c r="A677" t="s">
        <v>18</v>
      </c>
      <c r="B677" s="29" t="s">
        <v>59</v>
      </c>
      <c r="C677" t="s">
        <v>63</v>
      </c>
      <c r="E677">
        <v>1112</v>
      </c>
      <c r="F677">
        <v>2851</v>
      </c>
      <c r="G677">
        <v>2692</v>
      </c>
      <c r="H677">
        <v>1296</v>
      </c>
      <c r="I677">
        <v>1558</v>
      </c>
      <c r="J677">
        <v>3810</v>
      </c>
    </row>
    <row r="678" spans="1:10" x14ac:dyDescent="0.3">
      <c r="A678" t="s">
        <v>18</v>
      </c>
      <c r="B678" s="29" t="s">
        <v>61</v>
      </c>
      <c r="C678" t="s">
        <v>63</v>
      </c>
      <c r="E678">
        <v>4312</v>
      </c>
      <c r="F678">
        <v>4547</v>
      </c>
      <c r="G678">
        <v>1210</v>
      </c>
      <c r="H678">
        <v>3649</v>
      </c>
      <c r="I678">
        <v>3279</v>
      </c>
      <c r="J678">
        <v>3685</v>
      </c>
    </row>
    <row r="679" spans="1:10" x14ac:dyDescent="0.3">
      <c r="A679" t="s">
        <v>18</v>
      </c>
      <c r="B679" s="29" t="s">
        <v>60</v>
      </c>
      <c r="C679" t="s">
        <v>63</v>
      </c>
      <c r="E679">
        <v>3120</v>
      </c>
      <c r="F679">
        <v>2560</v>
      </c>
      <c r="G679">
        <v>2396</v>
      </c>
      <c r="H679">
        <v>1647</v>
      </c>
      <c r="I679">
        <v>3262</v>
      </c>
      <c r="J679">
        <v>2457</v>
      </c>
    </row>
    <row r="680" spans="1:10" x14ac:dyDescent="0.3">
      <c r="A680" t="s">
        <v>18</v>
      </c>
      <c r="B680" s="29" t="s">
        <v>62</v>
      </c>
      <c r="C680" t="s">
        <v>63</v>
      </c>
      <c r="E680">
        <v>2840</v>
      </c>
      <c r="F680">
        <v>2670</v>
      </c>
      <c r="G680">
        <v>2253</v>
      </c>
      <c r="H680">
        <v>2136</v>
      </c>
      <c r="I680">
        <v>3321</v>
      </c>
      <c r="J680">
        <v>1619</v>
      </c>
    </row>
    <row r="682" spans="1:10" x14ac:dyDescent="0.3">
      <c r="A682" t="s">
        <v>18</v>
      </c>
      <c r="B682" s="29" t="s">
        <v>59</v>
      </c>
      <c r="C682" t="s">
        <v>65</v>
      </c>
      <c r="E682">
        <v>923</v>
      </c>
      <c r="F682">
        <v>1882</v>
      </c>
      <c r="G682">
        <v>2584</v>
      </c>
      <c r="H682">
        <v>1218</v>
      </c>
      <c r="I682">
        <v>1558</v>
      </c>
      <c r="J682">
        <v>2743</v>
      </c>
    </row>
    <row r="683" spans="1:10" x14ac:dyDescent="0.3">
      <c r="A683" t="s">
        <v>18</v>
      </c>
      <c r="B683" s="29" t="s">
        <v>61</v>
      </c>
      <c r="C683" t="s">
        <v>65</v>
      </c>
      <c r="E683">
        <v>4484</v>
      </c>
      <c r="F683">
        <v>3228</v>
      </c>
      <c r="G683">
        <v>992</v>
      </c>
      <c r="H683">
        <v>3503</v>
      </c>
      <c r="I683">
        <v>2656</v>
      </c>
      <c r="J683">
        <v>3464</v>
      </c>
    </row>
    <row r="684" spans="1:10" x14ac:dyDescent="0.3">
      <c r="A684" t="s">
        <v>18</v>
      </c>
      <c r="B684" s="29" t="s">
        <v>60</v>
      </c>
      <c r="C684" t="s">
        <v>65</v>
      </c>
      <c r="E684">
        <v>2964</v>
      </c>
      <c r="F684">
        <v>1715</v>
      </c>
      <c r="G684">
        <v>1773</v>
      </c>
      <c r="H684">
        <v>1301</v>
      </c>
      <c r="I684">
        <v>3229</v>
      </c>
      <c r="J684">
        <v>2383</v>
      </c>
    </row>
    <row r="685" spans="1:10" x14ac:dyDescent="0.3">
      <c r="A685" t="s">
        <v>18</v>
      </c>
      <c r="B685" s="29" t="s">
        <v>62</v>
      </c>
      <c r="C685" t="s">
        <v>65</v>
      </c>
      <c r="E685">
        <v>2982</v>
      </c>
      <c r="F685">
        <v>2003</v>
      </c>
      <c r="G685">
        <v>1735</v>
      </c>
      <c r="H685">
        <v>1986</v>
      </c>
      <c r="I685">
        <v>2624</v>
      </c>
      <c r="J685">
        <v>1311</v>
      </c>
    </row>
    <row r="687" spans="1:10" x14ac:dyDescent="0.3">
      <c r="A687" t="s">
        <v>18</v>
      </c>
      <c r="B687" s="29" t="s">
        <v>59</v>
      </c>
      <c r="C687" t="s">
        <v>64</v>
      </c>
      <c r="E687">
        <v>738</v>
      </c>
      <c r="F687">
        <v>1938</v>
      </c>
      <c r="G687">
        <v>1731</v>
      </c>
      <c r="H687">
        <v>1194</v>
      </c>
      <c r="I687">
        <v>1589</v>
      </c>
      <c r="J687">
        <v>2469</v>
      </c>
    </row>
    <row r="688" spans="1:10" x14ac:dyDescent="0.3">
      <c r="A688" t="s">
        <v>18</v>
      </c>
      <c r="B688" s="29" t="s">
        <v>61</v>
      </c>
      <c r="C688" t="s">
        <v>64</v>
      </c>
      <c r="E688">
        <v>4663</v>
      </c>
      <c r="F688">
        <v>2841</v>
      </c>
      <c r="G688">
        <v>1042</v>
      </c>
      <c r="H688">
        <v>2347</v>
      </c>
      <c r="I688">
        <v>2656</v>
      </c>
      <c r="J688">
        <v>3637</v>
      </c>
    </row>
    <row r="689" spans="1:10" x14ac:dyDescent="0.3">
      <c r="A689" t="s">
        <v>18</v>
      </c>
      <c r="B689" s="29" t="s">
        <v>60</v>
      </c>
      <c r="C689" t="s">
        <v>64</v>
      </c>
      <c r="E689">
        <v>2727</v>
      </c>
      <c r="F689">
        <v>1338</v>
      </c>
      <c r="G689">
        <v>1188</v>
      </c>
      <c r="H689">
        <v>872</v>
      </c>
      <c r="I689">
        <v>2228</v>
      </c>
      <c r="J689">
        <v>2216</v>
      </c>
    </row>
    <row r="690" spans="1:10" x14ac:dyDescent="0.3">
      <c r="A690" t="s">
        <v>18</v>
      </c>
      <c r="B690" s="29" t="s">
        <v>62</v>
      </c>
      <c r="C690" t="s">
        <v>64</v>
      </c>
      <c r="E690">
        <v>1938</v>
      </c>
      <c r="F690">
        <v>1662</v>
      </c>
      <c r="G690">
        <v>1718</v>
      </c>
      <c r="H690">
        <v>1688</v>
      </c>
      <c r="I690">
        <v>2230</v>
      </c>
      <c r="J690">
        <v>1062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theme="4" tint="-0.249977111117893"/>
  </sheetPr>
  <dimension ref="A1:H481"/>
  <sheetViews>
    <sheetView workbookViewId="0">
      <pane ySplit="1" topLeftCell="A456" activePane="bottomLeft" state="frozen"/>
      <selection pane="bottomLeft" activeCell="E481" sqref="E481"/>
    </sheetView>
  </sheetViews>
  <sheetFormatPr defaultColWidth="9.109375" defaultRowHeight="14.4" x14ac:dyDescent="0.3"/>
  <cols>
    <col min="1" max="1" width="14.109375" style="21" customWidth="1"/>
    <col min="2" max="3" width="10.44140625" style="21" customWidth="1"/>
    <col min="4" max="4" width="10.33203125" style="21" customWidth="1"/>
    <col min="5" max="5" width="12.33203125" style="21" customWidth="1"/>
    <col min="6" max="8" width="10.33203125" style="21" customWidth="1"/>
    <col min="9" max="16384" width="9.109375" style="21"/>
  </cols>
  <sheetData>
    <row r="1" spans="1:8" x14ac:dyDescent="0.3">
      <c r="A1" s="22" t="s">
        <v>47</v>
      </c>
      <c r="B1" s="22" t="s">
        <v>56</v>
      </c>
      <c r="C1" s="22" t="s">
        <v>57</v>
      </c>
      <c r="D1" s="22" t="s">
        <v>18</v>
      </c>
      <c r="E1" s="24" t="s">
        <v>52</v>
      </c>
      <c r="F1" s="23" t="s">
        <v>51</v>
      </c>
      <c r="G1" s="22" t="s">
        <v>50</v>
      </c>
      <c r="H1" s="22" t="s">
        <v>53</v>
      </c>
    </row>
    <row r="2" spans="1:8" x14ac:dyDescent="0.3">
      <c r="A2" s="28" t="s">
        <v>103</v>
      </c>
      <c r="B2" s="28" t="s">
        <v>32</v>
      </c>
      <c r="C2" s="28">
        <v>1</v>
      </c>
      <c r="D2" s="25">
        <v>0.4</v>
      </c>
      <c r="E2" s="25">
        <v>0.4</v>
      </c>
      <c r="F2" s="25" t="e">
        <v>#N/A</v>
      </c>
      <c r="G2" s="25">
        <v>0.5</v>
      </c>
      <c r="H2" s="25">
        <v>-0.5</v>
      </c>
    </row>
    <row r="3" spans="1:8" x14ac:dyDescent="0.3">
      <c r="A3" s="28" t="s">
        <v>98</v>
      </c>
      <c r="B3" s="28" t="s">
        <v>32</v>
      </c>
      <c r="C3" s="28">
        <v>1</v>
      </c>
      <c r="D3" s="25">
        <v>0.05</v>
      </c>
      <c r="E3" s="25">
        <v>0.05</v>
      </c>
      <c r="F3" s="25" t="e">
        <v>#N/A</v>
      </c>
      <c r="G3" s="25">
        <v>0.3</v>
      </c>
      <c r="H3" s="25">
        <v>-0.5</v>
      </c>
    </row>
    <row r="4" spans="1:8" x14ac:dyDescent="0.3">
      <c r="A4" s="28" t="s">
        <v>67</v>
      </c>
      <c r="B4" s="28" t="s">
        <v>32</v>
      </c>
      <c r="C4" s="28">
        <v>1</v>
      </c>
      <c r="D4" s="25">
        <v>0.2</v>
      </c>
      <c r="E4" s="25" t="e">
        <v>#N/A</v>
      </c>
      <c r="F4" s="25">
        <v>0.2</v>
      </c>
      <c r="G4" s="25">
        <v>0.1</v>
      </c>
      <c r="H4" s="25">
        <v>-0.5</v>
      </c>
    </row>
    <row r="5" spans="1:8" x14ac:dyDescent="0.3">
      <c r="A5" s="28" t="s">
        <v>99</v>
      </c>
      <c r="B5" s="28" t="s">
        <v>32</v>
      </c>
      <c r="C5" s="28">
        <v>1</v>
      </c>
      <c r="D5" s="25">
        <v>0.18</v>
      </c>
      <c r="E5" s="25" t="e">
        <v>#N/A</v>
      </c>
      <c r="F5" s="25">
        <v>0.18</v>
      </c>
      <c r="G5" s="25">
        <v>-0.12</v>
      </c>
      <c r="H5" s="25">
        <v>-0.5</v>
      </c>
    </row>
    <row r="6" spans="1:8" x14ac:dyDescent="0.3">
      <c r="A6" s="28" t="s">
        <v>97</v>
      </c>
      <c r="B6" s="28" t="s">
        <v>32</v>
      </c>
      <c r="C6" s="28">
        <v>1</v>
      </c>
      <c r="D6" s="25">
        <v>0.03</v>
      </c>
      <c r="E6" s="25">
        <v>0.03</v>
      </c>
      <c r="F6" s="25" t="e">
        <v>#N/A</v>
      </c>
      <c r="G6" s="25">
        <v>0.15</v>
      </c>
      <c r="H6" s="25">
        <v>-0.5</v>
      </c>
    </row>
    <row r="7" spans="1:8" x14ac:dyDescent="0.3">
      <c r="A7" s="28" t="s">
        <v>101</v>
      </c>
      <c r="B7" s="28" t="s">
        <v>32</v>
      </c>
      <c r="C7" s="28">
        <v>1</v>
      </c>
      <c r="D7" s="25">
        <v>0.05</v>
      </c>
      <c r="E7" s="25" t="e">
        <v>#N/A</v>
      </c>
      <c r="F7" s="25">
        <v>0.05</v>
      </c>
      <c r="G7" s="25">
        <v>-0.37</v>
      </c>
      <c r="H7" s="25">
        <v>-0.5</v>
      </c>
    </row>
    <row r="8" spans="1:8" x14ac:dyDescent="0.3">
      <c r="A8" s="28" t="s">
        <v>96</v>
      </c>
      <c r="B8" s="28" t="s">
        <v>32</v>
      </c>
      <c r="C8" s="28">
        <v>1</v>
      </c>
      <c r="D8" s="25">
        <v>-0.5</v>
      </c>
      <c r="E8" s="25">
        <v>-0.5</v>
      </c>
      <c r="F8" s="25" t="e">
        <v>#N/A</v>
      </c>
      <c r="G8" s="25">
        <v>0.05</v>
      </c>
      <c r="H8" s="25">
        <v>-0.5</v>
      </c>
    </row>
    <row r="9" spans="1:8" x14ac:dyDescent="0.3">
      <c r="A9" s="28" t="s">
        <v>102</v>
      </c>
      <c r="B9" s="28" t="s">
        <v>32</v>
      </c>
      <c r="C9" s="28">
        <v>1</v>
      </c>
      <c r="D9" s="26">
        <v>0.11</v>
      </c>
      <c r="E9" s="25">
        <v>0.11</v>
      </c>
      <c r="F9" s="25" t="e">
        <v>#N/A</v>
      </c>
      <c r="G9" s="26">
        <v>0.4</v>
      </c>
      <c r="H9" s="26">
        <v>-0.5</v>
      </c>
    </row>
    <row r="10" spans="1:8" x14ac:dyDescent="0.3">
      <c r="A10" s="28" t="s">
        <v>66</v>
      </c>
      <c r="B10" s="28" t="s">
        <v>32</v>
      </c>
      <c r="C10" s="28">
        <v>1</v>
      </c>
      <c r="D10" s="25">
        <v>0.05</v>
      </c>
      <c r="E10" s="25">
        <v>0.05</v>
      </c>
      <c r="F10" s="25" t="e">
        <v>#N/A</v>
      </c>
      <c r="G10" s="25">
        <v>0.3</v>
      </c>
      <c r="H10" s="25">
        <v>-0.5</v>
      </c>
    </row>
    <row r="11" spans="1:8" x14ac:dyDescent="0.3">
      <c r="A11" s="28" t="s">
        <v>100</v>
      </c>
      <c r="B11" s="28" t="s">
        <v>32</v>
      </c>
      <c r="C11" s="28">
        <v>1</v>
      </c>
      <c r="D11" s="25">
        <v>0.2</v>
      </c>
      <c r="E11" s="25" t="e">
        <v>#N/A</v>
      </c>
      <c r="F11" s="25">
        <v>0.2</v>
      </c>
      <c r="G11" s="25">
        <v>0.1</v>
      </c>
      <c r="H11" s="25">
        <v>-0.5</v>
      </c>
    </row>
    <row r="12" spans="1:8" x14ac:dyDescent="0.3">
      <c r="A12" s="28" t="s">
        <v>103</v>
      </c>
      <c r="B12" s="28" t="s">
        <v>33</v>
      </c>
      <c r="C12" s="28">
        <f>VLOOKUP(B12,List!$A$2:$C$13,3,0)</f>
        <v>2</v>
      </c>
      <c r="D12" s="25">
        <v>0.26</v>
      </c>
      <c r="E12" s="25">
        <f t="shared" ref="E12:E43" si="0">IF(D12&lt;G12,D12,NA())</f>
        <v>0.26</v>
      </c>
      <c r="F12" s="25" t="e">
        <f t="shared" ref="F12:F43" si="1">IF(D12&gt;G12,D12,NA())</f>
        <v>#N/A</v>
      </c>
      <c r="G12" s="25">
        <v>0.5</v>
      </c>
      <c r="H12" s="25">
        <v>-0.5</v>
      </c>
    </row>
    <row r="13" spans="1:8" x14ac:dyDescent="0.3">
      <c r="A13" s="28" t="s">
        <v>98</v>
      </c>
      <c r="B13" s="28" t="s">
        <v>33</v>
      </c>
      <c r="C13" s="28">
        <f>VLOOKUP(B13,List!$A$2:$C$13,3,0)</f>
        <v>2</v>
      </c>
      <c r="D13" s="25">
        <v>-0.21</v>
      </c>
      <c r="E13" s="25">
        <f t="shared" si="0"/>
        <v>-0.21</v>
      </c>
      <c r="F13" s="25" t="e">
        <f t="shared" si="1"/>
        <v>#N/A</v>
      </c>
      <c r="G13" s="25">
        <v>0.3</v>
      </c>
      <c r="H13" s="25">
        <f t="shared" ref="H13:H21" si="2">H12</f>
        <v>-0.5</v>
      </c>
    </row>
    <row r="14" spans="1:8" x14ac:dyDescent="0.3">
      <c r="A14" s="28" t="s">
        <v>67</v>
      </c>
      <c r="B14" s="28" t="s">
        <v>33</v>
      </c>
      <c r="C14" s="28">
        <f>VLOOKUP(B14,List!$A$2:$C$13,3,0)</f>
        <v>2</v>
      </c>
      <c r="D14" s="25">
        <v>-0.04</v>
      </c>
      <c r="E14" s="25">
        <f t="shared" si="0"/>
        <v>-0.04</v>
      </c>
      <c r="F14" s="25" t="e">
        <f t="shared" si="1"/>
        <v>#N/A</v>
      </c>
      <c r="G14" s="25">
        <v>0.1</v>
      </c>
      <c r="H14" s="25">
        <f t="shared" si="2"/>
        <v>-0.5</v>
      </c>
    </row>
    <row r="15" spans="1:8" x14ac:dyDescent="0.3">
      <c r="A15" s="28" t="s">
        <v>99</v>
      </c>
      <c r="B15" s="28" t="s">
        <v>33</v>
      </c>
      <c r="C15" s="28">
        <f>VLOOKUP(B15,List!$A$2:$C$13,3,0)</f>
        <v>2</v>
      </c>
      <c r="D15" s="25">
        <v>0.32</v>
      </c>
      <c r="E15" s="25" t="e">
        <f t="shared" si="0"/>
        <v>#N/A</v>
      </c>
      <c r="F15" s="25">
        <f t="shared" si="1"/>
        <v>0.32</v>
      </c>
      <c r="G15" s="25">
        <v>-0.12</v>
      </c>
      <c r="H15" s="25">
        <f t="shared" si="2"/>
        <v>-0.5</v>
      </c>
    </row>
    <row r="16" spans="1:8" x14ac:dyDescent="0.3">
      <c r="A16" s="28" t="s">
        <v>97</v>
      </c>
      <c r="B16" s="28" t="s">
        <v>33</v>
      </c>
      <c r="C16" s="28">
        <f>VLOOKUP(B16,List!$A$2:$C$13,3,0)</f>
        <v>2</v>
      </c>
      <c r="D16" s="25">
        <v>0.16</v>
      </c>
      <c r="E16" s="25" t="e">
        <f t="shared" si="0"/>
        <v>#N/A</v>
      </c>
      <c r="F16" s="25">
        <f t="shared" si="1"/>
        <v>0.16</v>
      </c>
      <c r="G16" s="25">
        <v>0.15</v>
      </c>
      <c r="H16" s="25">
        <f t="shared" si="2"/>
        <v>-0.5</v>
      </c>
    </row>
    <row r="17" spans="1:8" x14ac:dyDescent="0.3">
      <c r="A17" s="28" t="s">
        <v>101</v>
      </c>
      <c r="B17" s="28" t="s">
        <v>33</v>
      </c>
      <c r="C17" s="28">
        <f>VLOOKUP(B17,List!$A$2:$C$13,3,0)</f>
        <v>2</v>
      </c>
      <c r="D17" s="25">
        <v>0.39</v>
      </c>
      <c r="E17" s="25" t="e">
        <f t="shared" si="0"/>
        <v>#N/A</v>
      </c>
      <c r="F17" s="25">
        <f t="shared" si="1"/>
        <v>0.39</v>
      </c>
      <c r="G17" s="25">
        <v>-0.35</v>
      </c>
      <c r="H17" s="25">
        <f t="shared" si="2"/>
        <v>-0.5</v>
      </c>
    </row>
    <row r="18" spans="1:8" x14ac:dyDescent="0.3">
      <c r="A18" s="28" t="s">
        <v>96</v>
      </c>
      <c r="B18" s="28" t="s">
        <v>33</v>
      </c>
      <c r="C18" s="28">
        <f>VLOOKUP(B18,List!$A$2:$C$13,3,0)</f>
        <v>2</v>
      </c>
      <c r="D18" s="25">
        <v>0.1</v>
      </c>
      <c r="E18" s="25" t="e">
        <f t="shared" si="0"/>
        <v>#N/A</v>
      </c>
      <c r="F18" s="25">
        <f t="shared" si="1"/>
        <v>0.1</v>
      </c>
      <c r="G18" s="25">
        <v>0.05</v>
      </c>
      <c r="H18" s="25">
        <f t="shared" si="2"/>
        <v>-0.5</v>
      </c>
    </row>
    <row r="19" spans="1:8" x14ac:dyDescent="0.3">
      <c r="A19" s="28" t="s">
        <v>102</v>
      </c>
      <c r="B19" s="28" t="s">
        <v>33</v>
      </c>
      <c r="C19" s="28">
        <f>VLOOKUP(B19,List!$A$2:$C$13,3,0)</f>
        <v>2</v>
      </c>
      <c r="D19" s="25">
        <v>0.18</v>
      </c>
      <c r="E19" s="25">
        <f t="shared" si="0"/>
        <v>0.18</v>
      </c>
      <c r="F19" s="25" t="e">
        <f t="shared" si="1"/>
        <v>#N/A</v>
      </c>
      <c r="G19" s="26">
        <v>0.4</v>
      </c>
      <c r="H19" s="26">
        <f t="shared" si="2"/>
        <v>-0.5</v>
      </c>
    </row>
    <row r="20" spans="1:8" x14ac:dyDescent="0.3">
      <c r="A20" s="28" t="s">
        <v>66</v>
      </c>
      <c r="B20" s="28" t="s">
        <v>33</v>
      </c>
      <c r="C20" s="28">
        <f>VLOOKUP(B20,List!$A$2:$C$13,3,0)</f>
        <v>2</v>
      </c>
      <c r="D20" s="25">
        <v>0.32</v>
      </c>
      <c r="E20" s="25" t="e">
        <f t="shared" si="0"/>
        <v>#N/A</v>
      </c>
      <c r="F20" s="25">
        <f t="shared" si="1"/>
        <v>0.32</v>
      </c>
      <c r="G20" s="25">
        <v>0.3</v>
      </c>
      <c r="H20" s="25">
        <f t="shared" si="2"/>
        <v>-0.5</v>
      </c>
    </row>
    <row r="21" spans="1:8" x14ac:dyDescent="0.3">
      <c r="A21" s="28" t="s">
        <v>100</v>
      </c>
      <c r="B21" s="28" t="s">
        <v>33</v>
      </c>
      <c r="C21" s="28">
        <f>VLOOKUP(B21,List!$A$2:$C$13,3,0)</f>
        <v>2</v>
      </c>
      <c r="D21" s="25">
        <v>0.16</v>
      </c>
      <c r="E21" s="25" t="e">
        <f t="shared" si="0"/>
        <v>#N/A</v>
      </c>
      <c r="F21" s="25">
        <f t="shared" si="1"/>
        <v>0.16</v>
      </c>
      <c r="G21" s="25">
        <v>0.1</v>
      </c>
      <c r="H21" s="25">
        <f t="shared" si="2"/>
        <v>-0.5</v>
      </c>
    </row>
    <row r="22" spans="1:8" x14ac:dyDescent="0.3">
      <c r="A22" s="28" t="s">
        <v>103</v>
      </c>
      <c r="B22" s="28" t="s">
        <v>34</v>
      </c>
      <c r="C22" s="28">
        <f>VLOOKUP(B22,List!$A$2:$C$13,3,0)</f>
        <v>3</v>
      </c>
      <c r="D22" s="25">
        <v>0.23</v>
      </c>
      <c r="E22" s="25">
        <f t="shared" si="0"/>
        <v>0.23</v>
      </c>
      <c r="F22" s="25" t="e">
        <f t="shared" si="1"/>
        <v>#N/A</v>
      </c>
      <c r="G22" s="25">
        <v>0.5</v>
      </c>
      <c r="H22" s="25">
        <v>-0.5</v>
      </c>
    </row>
    <row r="23" spans="1:8" x14ac:dyDescent="0.3">
      <c r="A23" s="28" t="s">
        <v>98</v>
      </c>
      <c r="B23" s="28" t="s">
        <v>34</v>
      </c>
      <c r="C23" s="28">
        <f>VLOOKUP(B23,List!$A$2:$C$13,3,0)</f>
        <v>3</v>
      </c>
      <c r="D23" s="25">
        <v>-0.39</v>
      </c>
      <c r="E23" s="25">
        <f t="shared" si="0"/>
        <v>-0.39</v>
      </c>
      <c r="F23" s="25" t="e">
        <f t="shared" si="1"/>
        <v>#N/A</v>
      </c>
      <c r="G23" s="25">
        <v>0.3</v>
      </c>
      <c r="H23" s="25">
        <f t="shared" ref="H23:H31" si="3">H22</f>
        <v>-0.5</v>
      </c>
    </row>
    <row r="24" spans="1:8" x14ac:dyDescent="0.3">
      <c r="A24" s="28" t="s">
        <v>67</v>
      </c>
      <c r="B24" s="28" t="s">
        <v>34</v>
      </c>
      <c r="C24" s="28">
        <f>VLOOKUP(B24,List!$A$2:$C$13,3,0)</f>
        <v>3</v>
      </c>
      <c r="D24" s="25">
        <v>0.18</v>
      </c>
      <c r="E24" s="25" t="e">
        <f t="shared" si="0"/>
        <v>#N/A</v>
      </c>
      <c r="F24" s="25">
        <f t="shared" si="1"/>
        <v>0.18</v>
      </c>
      <c r="G24" s="25">
        <v>0.1</v>
      </c>
      <c r="H24" s="25">
        <f t="shared" si="3"/>
        <v>-0.5</v>
      </c>
    </row>
    <row r="25" spans="1:8" x14ac:dyDescent="0.3">
      <c r="A25" s="28" t="s">
        <v>99</v>
      </c>
      <c r="B25" s="28" t="s">
        <v>34</v>
      </c>
      <c r="C25" s="28">
        <f>VLOOKUP(B25,List!$A$2:$C$13,3,0)</f>
        <v>3</v>
      </c>
      <c r="D25" s="25">
        <v>0.01</v>
      </c>
      <c r="E25" s="25" t="e">
        <f t="shared" si="0"/>
        <v>#N/A</v>
      </c>
      <c r="F25" s="25">
        <f t="shared" si="1"/>
        <v>0.01</v>
      </c>
      <c r="G25" s="25">
        <v>-0.12</v>
      </c>
      <c r="H25" s="25">
        <f t="shared" si="3"/>
        <v>-0.5</v>
      </c>
    </row>
    <row r="26" spans="1:8" x14ac:dyDescent="0.3">
      <c r="A26" s="28" t="s">
        <v>97</v>
      </c>
      <c r="B26" s="28" t="s">
        <v>34</v>
      </c>
      <c r="C26" s="28">
        <f>VLOOKUP(B26,List!$A$2:$C$13,3,0)</f>
        <v>3</v>
      </c>
      <c r="D26" s="25">
        <v>0</v>
      </c>
      <c r="E26" s="25">
        <f t="shared" si="0"/>
        <v>0</v>
      </c>
      <c r="F26" s="25" t="e">
        <f t="shared" si="1"/>
        <v>#N/A</v>
      </c>
      <c r="G26" s="25">
        <v>0.15</v>
      </c>
      <c r="H26" s="25">
        <f t="shared" si="3"/>
        <v>-0.5</v>
      </c>
    </row>
    <row r="27" spans="1:8" x14ac:dyDescent="0.3">
      <c r="A27" s="28" t="s">
        <v>101</v>
      </c>
      <c r="B27" s="28" t="s">
        <v>34</v>
      </c>
      <c r="C27" s="28">
        <f>VLOOKUP(B27,List!$A$2:$C$13,3,0)</f>
        <v>3</v>
      </c>
      <c r="D27" s="25">
        <v>-0.05</v>
      </c>
      <c r="E27" s="25" t="e">
        <f t="shared" si="0"/>
        <v>#N/A</v>
      </c>
      <c r="F27" s="25">
        <f t="shared" si="1"/>
        <v>-0.05</v>
      </c>
      <c r="G27" s="25">
        <v>-0.33</v>
      </c>
      <c r="H27" s="25">
        <f t="shared" si="3"/>
        <v>-0.5</v>
      </c>
    </row>
    <row r="28" spans="1:8" x14ac:dyDescent="0.3">
      <c r="A28" s="28" t="s">
        <v>96</v>
      </c>
      <c r="B28" s="28" t="s">
        <v>34</v>
      </c>
      <c r="C28" s="28">
        <f>VLOOKUP(B28,List!$A$2:$C$13,3,0)</f>
        <v>3</v>
      </c>
      <c r="D28" s="25">
        <v>0.21</v>
      </c>
      <c r="E28" s="25" t="e">
        <f t="shared" si="0"/>
        <v>#N/A</v>
      </c>
      <c r="F28" s="25">
        <f t="shared" si="1"/>
        <v>0.21</v>
      </c>
      <c r="G28" s="25">
        <v>0.05</v>
      </c>
      <c r="H28" s="25">
        <f t="shared" si="3"/>
        <v>-0.5</v>
      </c>
    </row>
    <row r="29" spans="1:8" x14ac:dyDescent="0.3">
      <c r="A29" s="28" t="s">
        <v>102</v>
      </c>
      <c r="B29" s="28" t="s">
        <v>34</v>
      </c>
      <c r="C29" s="28">
        <f>VLOOKUP(B29,List!$A$2:$C$13,3,0)</f>
        <v>3</v>
      </c>
      <c r="D29" s="25">
        <v>-0.18</v>
      </c>
      <c r="E29" s="25">
        <f t="shared" si="0"/>
        <v>-0.18</v>
      </c>
      <c r="F29" s="25" t="e">
        <f t="shared" si="1"/>
        <v>#N/A</v>
      </c>
      <c r="G29" s="26">
        <v>0.4</v>
      </c>
      <c r="H29" s="26">
        <f t="shared" si="3"/>
        <v>-0.5</v>
      </c>
    </row>
    <row r="30" spans="1:8" x14ac:dyDescent="0.3">
      <c r="A30" s="28" t="s">
        <v>66</v>
      </c>
      <c r="B30" s="28" t="s">
        <v>34</v>
      </c>
      <c r="C30" s="28">
        <f>VLOOKUP(B30,List!$A$2:$C$13,3,0)</f>
        <v>3</v>
      </c>
      <c r="D30" s="25">
        <v>0.18</v>
      </c>
      <c r="E30" s="25">
        <f t="shared" si="0"/>
        <v>0.18</v>
      </c>
      <c r="F30" s="25" t="e">
        <f t="shared" si="1"/>
        <v>#N/A</v>
      </c>
      <c r="G30" s="25">
        <v>0.3</v>
      </c>
      <c r="H30" s="25">
        <f t="shared" si="3"/>
        <v>-0.5</v>
      </c>
    </row>
    <row r="31" spans="1:8" x14ac:dyDescent="0.3">
      <c r="A31" s="28" t="s">
        <v>100</v>
      </c>
      <c r="B31" s="28" t="s">
        <v>34</v>
      </c>
      <c r="C31" s="28">
        <f>VLOOKUP(B31,List!$A$2:$C$13,3,0)</f>
        <v>3</v>
      </c>
      <c r="D31" s="25">
        <v>0.32</v>
      </c>
      <c r="E31" s="25" t="e">
        <f t="shared" si="0"/>
        <v>#N/A</v>
      </c>
      <c r="F31" s="25">
        <f t="shared" si="1"/>
        <v>0.32</v>
      </c>
      <c r="G31" s="25">
        <v>0.1</v>
      </c>
      <c r="H31" s="25">
        <f t="shared" si="3"/>
        <v>-0.5</v>
      </c>
    </row>
    <row r="32" spans="1:8" x14ac:dyDescent="0.3">
      <c r="A32" s="28" t="s">
        <v>103</v>
      </c>
      <c r="B32" s="28" t="s">
        <v>35</v>
      </c>
      <c r="C32" s="28">
        <f>VLOOKUP(B32,List!$A$2:$C$13,3,0)</f>
        <v>4</v>
      </c>
      <c r="D32" s="25">
        <v>-0.4</v>
      </c>
      <c r="E32" s="25">
        <f t="shared" si="0"/>
        <v>-0.4</v>
      </c>
      <c r="F32" s="25" t="e">
        <f t="shared" si="1"/>
        <v>#N/A</v>
      </c>
      <c r="G32" s="25">
        <v>0.5</v>
      </c>
      <c r="H32" s="25">
        <v>-0.5</v>
      </c>
    </row>
    <row r="33" spans="1:8" x14ac:dyDescent="0.3">
      <c r="A33" s="28" t="s">
        <v>98</v>
      </c>
      <c r="B33" s="28" t="s">
        <v>35</v>
      </c>
      <c r="C33" s="28">
        <f>VLOOKUP(B33,List!$A$2:$C$13,3,0)</f>
        <v>4</v>
      </c>
      <c r="D33" s="25">
        <v>-0.28999999999999998</v>
      </c>
      <c r="E33" s="25">
        <f t="shared" si="0"/>
        <v>-0.28999999999999998</v>
      </c>
      <c r="F33" s="25" t="e">
        <f t="shared" si="1"/>
        <v>#N/A</v>
      </c>
      <c r="G33" s="25">
        <v>0.3</v>
      </c>
      <c r="H33" s="25">
        <f t="shared" ref="H33:H41" si="4">H32</f>
        <v>-0.5</v>
      </c>
    </row>
    <row r="34" spans="1:8" x14ac:dyDescent="0.3">
      <c r="A34" s="28" t="s">
        <v>67</v>
      </c>
      <c r="B34" s="28" t="s">
        <v>35</v>
      </c>
      <c r="C34" s="28">
        <f>VLOOKUP(B34,List!$A$2:$C$13,3,0)</f>
        <v>4</v>
      </c>
      <c r="D34" s="25">
        <v>0.13</v>
      </c>
      <c r="E34" s="25" t="e">
        <f t="shared" si="0"/>
        <v>#N/A</v>
      </c>
      <c r="F34" s="25">
        <f t="shared" si="1"/>
        <v>0.13</v>
      </c>
      <c r="G34" s="25">
        <v>0.1</v>
      </c>
      <c r="H34" s="25">
        <f t="shared" si="4"/>
        <v>-0.5</v>
      </c>
    </row>
    <row r="35" spans="1:8" x14ac:dyDescent="0.3">
      <c r="A35" s="28" t="s">
        <v>99</v>
      </c>
      <c r="B35" s="28" t="s">
        <v>35</v>
      </c>
      <c r="C35" s="28">
        <f>VLOOKUP(B35,List!$A$2:$C$13,3,0)</f>
        <v>4</v>
      </c>
      <c r="D35" s="25">
        <v>0.15</v>
      </c>
      <c r="E35" s="25" t="e">
        <f t="shared" si="0"/>
        <v>#N/A</v>
      </c>
      <c r="F35" s="25">
        <f t="shared" si="1"/>
        <v>0.15</v>
      </c>
      <c r="G35" s="25">
        <v>-0.12</v>
      </c>
      <c r="H35" s="25">
        <f t="shared" si="4"/>
        <v>-0.5</v>
      </c>
    </row>
    <row r="36" spans="1:8" x14ac:dyDescent="0.3">
      <c r="A36" s="28" t="s">
        <v>97</v>
      </c>
      <c r="B36" s="28" t="s">
        <v>35</v>
      </c>
      <c r="C36" s="28">
        <f>VLOOKUP(B36,List!$A$2:$C$13,3,0)</f>
        <v>4</v>
      </c>
      <c r="D36" s="25">
        <v>-0.4</v>
      </c>
      <c r="E36" s="25">
        <f t="shared" si="0"/>
        <v>-0.4</v>
      </c>
      <c r="F36" s="25" t="e">
        <f t="shared" si="1"/>
        <v>#N/A</v>
      </c>
      <c r="G36" s="25">
        <v>0.15</v>
      </c>
      <c r="H36" s="25">
        <f t="shared" si="4"/>
        <v>-0.5</v>
      </c>
    </row>
    <row r="37" spans="1:8" x14ac:dyDescent="0.3">
      <c r="A37" s="28" t="s">
        <v>101</v>
      </c>
      <c r="B37" s="28" t="s">
        <v>35</v>
      </c>
      <c r="C37" s="28">
        <f>VLOOKUP(B37,List!$A$2:$C$13,3,0)</f>
        <v>4</v>
      </c>
      <c r="D37" s="25">
        <v>0.15</v>
      </c>
      <c r="E37" s="25" t="e">
        <f t="shared" si="0"/>
        <v>#N/A</v>
      </c>
      <c r="F37" s="25">
        <f t="shared" si="1"/>
        <v>0.15</v>
      </c>
      <c r="G37" s="25">
        <v>-0.31</v>
      </c>
      <c r="H37" s="25">
        <f t="shared" si="4"/>
        <v>-0.5</v>
      </c>
    </row>
    <row r="38" spans="1:8" x14ac:dyDescent="0.3">
      <c r="A38" s="28" t="s">
        <v>96</v>
      </c>
      <c r="B38" s="28" t="s">
        <v>35</v>
      </c>
      <c r="C38" s="28">
        <f>VLOOKUP(B38,List!$A$2:$C$13,3,0)</f>
        <v>4</v>
      </c>
      <c r="D38" s="25">
        <v>-0.33</v>
      </c>
      <c r="E38" s="25">
        <f t="shared" si="0"/>
        <v>-0.33</v>
      </c>
      <c r="F38" s="25" t="e">
        <f t="shared" si="1"/>
        <v>#N/A</v>
      </c>
      <c r="G38" s="25">
        <v>0.05</v>
      </c>
      <c r="H38" s="25">
        <f t="shared" si="4"/>
        <v>-0.5</v>
      </c>
    </row>
    <row r="39" spans="1:8" x14ac:dyDescent="0.3">
      <c r="A39" s="28" t="s">
        <v>102</v>
      </c>
      <c r="B39" s="28" t="s">
        <v>35</v>
      </c>
      <c r="C39" s="28">
        <f>VLOOKUP(B39,List!$A$2:$C$13,3,0)</f>
        <v>4</v>
      </c>
      <c r="D39" s="25">
        <v>-0.39</v>
      </c>
      <c r="E39" s="25">
        <f t="shared" si="0"/>
        <v>-0.39</v>
      </c>
      <c r="F39" s="25" t="e">
        <f t="shared" si="1"/>
        <v>#N/A</v>
      </c>
      <c r="G39" s="26">
        <v>0.4</v>
      </c>
      <c r="H39" s="26">
        <f t="shared" si="4"/>
        <v>-0.5</v>
      </c>
    </row>
    <row r="40" spans="1:8" x14ac:dyDescent="0.3">
      <c r="A40" s="28" t="s">
        <v>66</v>
      </c>
      <c r="B40" s="28" t="s">
        <v>35</v>
      </c>
      <c r="C40" s="28">
        <f>VLOOKUP(B40,List!$A$2:$C$13,3,0)</f>
        <v>4</v>
      </c>
      <c r="D40" s="25">
        <v>-0.13</v>
      </c>
      <c r="E40" s="25">
        <f t="shared" si="0"/>
        <v>-0.13</v>
      </c>
      <c r="F40" s="25" t="e">
        <f t="shared" si="1"/>
        <v>#N/A</v>
      </c>
      <c r="G40" s="25">
        <v>0.3</v>
      </c>
      <c r="H40" s="25">
        <f t="shared" si="4"/>
        <v>-0.5</v>
      </c>
    </row>
    <row r="41" spans="1:8" x14ac:dyDescent="0.3">
      <c r="A41" s="28" t="s">
        <v>100</v>
      </c>
      <c r="B41" s="28" t="s">
        <v>35</v>
      </c>
      <c r="C41" s="28">
        <f>VLOOKUP(B41,List!$A$2:$C$13,3,0)</f>
        <v>4</v>
      </c>
      <c r="D41" s="25">
        <v>-0.39</v>
      </c>
      <c r="E41" s="25">
        <f t="shared" si="0"/>
        <v>-0.39</v>
      </c>
      <c r="F41" s="25" t="e">
        <f t="shared" si="1"/>
        <v>#N/A</v>
      </c>
      <c r="G41" s="25">
        <v>0.1</v>
      </c>
      <c r="H41" s="25">
        <f t="shared" si="4"/>
        <v>-0.5</v>
      </c>
    </row>
    <row r="42" spans="1:8" x14ac:dyDescent="0.3">
      <c r="A42" s="28" t="s">
        <v>103</v>
      </c>
      <c r="B42" s="28" t="s">
        <v>36</v>
      </c>
      <c r="C42" s="28">
        <f>VLOOKUP(B42,List!$A$2:$C$13,3,0)</f>
        <v>5</v>
      </c>
      <c r="D42" s="25">
        <v>0.08</v>
      </c>
      <c r="E42" s="25">
        <f t="shared" si="0"/>
        <v>0.08</v>
      </c>
      <c r="F42" s="25" t="e">
        <f t="shared" si="1"/>
        <v>#N/A</v>
      </c>
      <c r="G42" s="25">
        <v>0.5</v>
      </c>
      <c r="H42" s="25">
        <v>-0.5</v>
      </c>
    </row>
    <row r="43" spans="1:8" x14ac:dyDescent="0.3">
      <c r="A43" s="28" t="s">
        <v>98</v>
      </c>
      <c r="B43" s="28" t="s">
        <v>36</v>
      </c>
      <c r="C43" s="28">
        <f>VLOOKUP(B43,List!$A$2:$C$13,3,0)</f>
        <v>5</v>
      </c>
      <c r="D43" s="25">
        <v>-0.34</v>
      </c>
      <c r="E43" s="25">
        <f t="shared" si="0"/>
        <v>-0.34</v>
      </c>
      <c r="F43" s="25" t="e">
        <f t="shared" si="1"/>
        <v>#N/A</v>
      </c>
      <c r="G43" s="25">
        <v>0.3</v>
      </c>
      <c r="H43" s="25">
        <f t="shared" ref="H43:H51" si="5">H42</f>
        <v>-0.5</v>
      </c>
    </row>
    <row r="44" spans="1:8" x14ac:dyDescent="0.3">
      <c r="A44" s="28" t="s">
        <v>67</v>
      </c>
      <c r="B44" s="28" t="s">
        <v>36</v>
      </c>
      <c r="C44" s="28">
        <f>VLOOKUP(B44,List!$A$2:$C$13,3,0)</f>
        <v>5</v>
      </c>
      <c r="D44" s="25">
        <v>0.35</v>
      </c>
      <c r="E44" s="25" t="e">
        <f t="shared" ref="E44:E68" si="6">IF(D44&lt;G44,D44,NA())</f>
        <v>#N/A</v>
      </c>
      <c r="F44" s="25">
        <f t="shared" ref="F44:F68" si="7">IF(D44&gt;G44,D44,NA())</f>
        <v>0.35</v>
      </c>
      <c r="G44" s="25">
        <v>0.1</v>
      </c>
      <c r="H44" s="25">
        <f t="shared" si="5"/>
        <v>-0.5</v>
      </c>
    </row>
    <row r="45" spans="1:8" x14ac:dyDescent="0.3">
      <c r="A45" s="28" t="s">
        <v>99</v>
      </c>
      <c r="B45" s="28" t="s">
        <v>36</v>
      </c>
      <c r="C45" s="28">
        <f>VLOOKUP(B45,List!$A$2:$C$13,3,0)</f>
        <v>5</v>
      </c>
      <c r="D45" s="25">
        <v>0.01</v>
      </c>
      <c r="E45" s="25" t="e">
        <f t="shared" si="6"/>
        <v>#N/A</v>
      </c>
      <c r="F45" s="25">
        <f t="shared" si="7"/>
        <v>0.01</v>
      </c>
      <c r="G45" s="25">
        <v>-0.12</v>
      </c>
      <c r="H45" s="25">
        <f t="shared" si="5"/>
        <v>-0.5</v>
      </c>
    </row>
    <row r="46" spans="1:8" x14ac:dyDescent="0.3">
      <c r="A46" s="28" t="s">
        <v>97</v>
      </c>
      <c r="B46" s="28" t="s">
        <v>36</v>
      </c>
      <c r="C46" s="28">
        <f>VLOOKUP(B46,List!$A$2:$C$13,3,0)</f>
        <v>5</v>
      </c>
      <c r="D46" s="25">
        <v>0.25</v>
      </c>
      <c r="E46" s="25" t="e">
        <f t="shared" si="6"/>
        <v>#N/A</v>
      </c>
      <c r="F46" s="25">
        <f t="shared" si="7"/>
        <v>0.25</v>
      </c>
      <c r="G46" s="25">
        <v>0.15</v>
      </c>
      <c r="H46" s="25">
        <f t="shared" si="5"/>
        <v>-0.5</v>
      </c>
    </row>
    <row r="47" spans="1:8" x14ac:dyDescent="0.3">
      <c r="A47" s="28" t="s">
        <v>101</v>
      </c>
      <c r="B47" s="28" t="s">
        <v>36</v>
      </c>
      <c r="C47" s="28">
        <f>VLOOKUP(B47,List!$A$2:$C$13,3,0)</f>
        <v>5</v>
      </c>
      <c r="D47" s="25">
        <v>-0.09</v>
      </c>
      <c r="E47" s="25" t="e">
        <f t="shared" si="6"/>
        <v>#N/A</v>
      </c>
      <c r="F47" s="25">
        <f t="shared" si="7"/>
        <v>-0.09</v>
      </c>
      <c r="G47" s="25">
        <v>-0.3</v>
      </c>
      <c r="H47" s="25">
        <f t="shared" si="5"/>
        <v>-0.5</v>
      </c>
    </row>
    <row r="48" spans="1:8" x14ac:dyDescent="0.3">
      <c r="A48" s="28" t="s">
        <v>96</v>
      </c>
      <c r="B48" s="28" t="s">
        <v>36</v>
      </c>
      <c r="C48" s="28">
        <f>VLOOKUP(B48,List!$A$2:$C$13,3,0)</f>
        <v>5</v>
      </c>
      <c r="D48" s="25">
        <v>0.37</v>
      </c>
      <c r="E48" s="25" t="e">
        <f t="shared" si="6"/>
        <v>#N/A</v>
      </c>
      <c r="F48" s="25">
        <f t="shared" si="7"/>
        <v>0.37</v>
      </c>
      <c r="G48" s="25">
        <v>0.05</v>
      </c>
      <c r="H48" s="25">
        <f t="shared" si="5"/>
        <v>-0.5</v>
      </c>
    </row>
    <row r="49" spans="1:8" x14ac:dyDescent="0.3">
      <c r="A49" s="28" t="s">
        <v>102</v>
      </c>
      <c r="B49" s="28" t="s">
        <v>36</v>
      </c>
      <c r="C49" s="28">
        <f>VLOOKUP(B49,List!$A$2:$C$13,3,0)</f>
        <v>5</v>
      </c>
      <c r="D49" s="25">
        <v>-0.12</v>
      </c>
      <c r="E49" s="25">
        <f t="shared" si="6"/>
        <v>-0.12</v>
      </c>
      <c r="F49" s="25" t="e">
        <f t="shared" si="7"/>
        <v>#N/A</v>
      </c>
      <c r="G49" s="26">
        <v>0.4</v>
      </c>
      <c r="H49" s="26">
        <f t="shared" si="5"/>
        <v>-0.5</v>
      </c>
    </row>
    <row r="50" spans="1:8" x14ac:dyDescent="0.3">
      <c r="A50" s="28" t="s">
        <v>66</v>
      </c>
      <c r="B50" s="28" t="s">
        <v>36</v>
      </c>
      <c r="C50" s="28">
        <f>VLOOKUP(B50,List!$A$2:$C$13,3,0)</f>
        <v>5</v>
      </c>
      <c r="D50" s="25">
        <v>0.12</v>
      </c>
      <c r="E50" s="25">
        <f t="shared" si="6"/>
        <v>0.12</v>
      </c>
      <c r="F50" s="25" t="e">
        <f t="shared" si="7"/>
        <v>#N/A</v>
      </c>
      <c r="G50" s="25">
        <v>0.3</v>
      </c>
      <c r="H50" s="25">
        <f t="shared" si="5"/>
        <v>-0.5</v>
      </c>
    </row>
    <row r="51" spans="1:8" x14ac:dyDescent="0.3">
      <c r="A51" s="28" t="s">
        <v>100</v>
      </c>
      <c r="B51" s="28" t="s">
        <v>36</v>
      </c>
      <c r="C51" s="28">
        <f>VLOOKUP(B51,List!$A$2:$C$13,3,0)</f>
        <v>5</v>
      </c>
      <c r="D51" s="25">
        <v>-0.18</v>
      </c>
      <c r="E51" s="25">
        <f t="shared" si="6"/>
        <v>-0.18</v>
      </c>
      <c r="F51" s="25" t="e">
        <f t="shared" si="7"/>
        <v>#N/A</v>
      </c>
      <c r="G51" s="25">
        <v>0.1</v>
      </c>
      <c r="H51" s="25">
        <f t="shared" si="5"/>
        <v>-0.5</v>
      </c>
    </row>
    <row r="52" spans="1:8" x14ac:dyDescent="0.3">
      <c r="A52" s="28" t="s">
        <v>103</v>
      </c>
      <c r="B52" s="28" t="s">
        <v>37</v>
      </c>
      <c r="C52" s="28">
        <f>VLOOKUP(B52,List!$A$2:$C$13,3,0)</f>
        <v>6</v>
      </c>
      <c r="D52" s="25">
        <v>-0.08</v>
      </c>
      <c r="E52" s="25">
        <f t="shared" si="6"/>
        <v>-0.08</v>
      </c>
      <c r="F52" s="25" t="e">
        <f t="shared" si="7"/>
        <v>#N/A</v>
      </c>
      <c r="G52" s="25">
        <v>0.5</v>
      </c>
      <c r="H52" s="25">
        <v>-0.5</v>
      </c>
    </row>
    <row r="53" spans="1:8" x14ac:dyDescent="0.3">
      <c r="A53" s="28" t="s">
        <v>98</v>
      </c>
      <c r="B53" s="28" t="s">
        <v>37</v>
      </c>
      <c r="C53" s="28">
        <f>VLOOKUP(B53,List!$A$2:$C$13,3,0)</f>
        <v>6</v>
      </c>
      <c r="D53" s="25">
        <v>-0.16</v>
      </c>
      <c r="E53" s="25">
        <f t="shared" si="6"/>
        <v>-0.16</v>
      </c>
      <c r="F53" s="25" t="e">
        <f t="shared" si="7"/>
        <v>#N/A</v>
      </c>
      <c r="G53" s="25">
        <v>0.3</v>
      </c>
      <c r="H53" s="25">
        <f t="shared" ref="H53:H61" si="8">H52</f>
        <v>-0.5</v>
      </c>
    </row>
    <row r="54" spans="1:8" x14ac:dyDescent="0.3">
      <c r="A54" s="28" t="s">
        <v>67</v>
      </c>
      <c r="B54" s="28" t="s">
        <v>37</v>
      </c>
      <c r="C54" s="28">
        <f>VLOOKUP(B54,List!$A$2:$C$13,3,0)</f>
        <v>6</v>
      </c>
      <c r="D54" s="25">
        <v>0.17</v>
      </c>
      <c r="E54" s="25" t="e">
        <f t="shared" si="6"/>
        <v>#N/A</v>
      </c>
      <c r="F54" s="25">
        <f t="shared" si="7"/>
        <v>0.17</v>
      </c>
      <c r="G54" s="25">
        <v>0.1</v>
      </c>
      <c r="H54" s="25">
        <f t="shared" si="8"/>
        <v>-0.5</v>
      </c>
    </row>
    <row r="55" spans="1:8" x14ac:dyDescent="0.3">
      <c r="A55" s="28" t="s">
        <v>99</v>
      </c>
      <c r="B55" s="28" t="s">
        <v>37</v>
      </c>
      <c r="C55" s="28">
        <f>VLOOKUP(B55,List!$A$2:$C$13,3,0)</f>
        <v>6</v>
      </c>
      <c r="D55" s="25">
        <v>0.23</v>
      </c>
      <c r="E55" s="25" t="e">
        <f t="shared" si="6"/>
        <v>#N/A</v>
      </c>
      <c r="F55" s="25">
        <f t="shared" si="7"/>
        <v>0.23</v>
      </c>
      <c r="G55" s="25">
        <v>-0.12</v>
      </c>
      <c r="H55" s="25">
        <f t="shared" si="8"/>
        <v>-0.5</v>
      </c>
    </row>
    <row r="56" spans="1:8" x14ac:dyDescent="0.3">
      <c r="A56" s="28" t="s">
        <v>97</v>
      </c>
      <c r="B56" s="28" t="s">
        <v>37</v>
      </c>
      <c r="C56" s="28">
        <f>VLOOKUP(B56,List!$A$2:$C$13,3,0)</f>
        <v>6</v>
      </c>
      <c r="D56" s="25">
        <v>-0.26</v>
      </c>
      <c r="E56" s="25">
        <f t="shared" si="6"/>
        <v>-0.26</v>
      </c>
      <c r="F56" s="25" t="e">
        <f t="shared" si="7"/>
        <v>#N/A</v>
      </c>
      <c r="G56" s="25">
        <v>0.15</v>
      </c>
      <c r="H56" s="25">
        <f t="shared" si="8"/>
        <v>-0.5</v>
      </c>
    </row>
    <row r="57" spans="1:8" x14ac:dyDescent="0.3">
      <c r="A57" s="28" t="s">
        <v>101</v>
      </c>
      <c r="B57" s="28" t="s">
        <v>37</v>
      </c>
      <c r="C57" s="28">
        <f>VLOOKUP(B57,List!$A$2:$C$13,3,0)</f>
        <v>6</v>
      </c>
      <c r="D57" s="25">
        <v>-0.13</v>
      </c>
      <c r="E57" s="25" t="e">
        <f t="shared" si="6"/>
        <v>#N/A</v>
      </c>
      <c r="F57" s="25">
        <f t="shared" si="7"/>
        <v>-0.13</v>
      </c>
      <c r="G57" s="25">
        <v>-0.28000000000000003</v>
      </c>
      <c r="H57" s="25">
        <f t="shared" si="8"/>
        <v>-0.5</v>
      </c>
    </row>
    <row r="58" spans="1:8" x14ac:dyDescent="0.3">
      <c r="A58" s="28" t="s">
        <v>96</v>
      </c>
      <c r="B58" s="28" t="s">
        <v>37</v>
      </c>
      <c r="C58" s="28">
        <f>VLOOKUP(B58,List!$A$2:$C$13,3,0)</f>
        <v>6</v>
      </c>
      <c r="D58" s="25">
        <v>-0.08</v>
      </c>
      <c r="E58" s="25">
        <f t="shared" si="6"/>
        <v>-0.08</v>
      </c>
      <c r="F58" s="25" t="e">
        <f t="shared" si="7"/>
        <v>#N/A</v>
      </c>
      <c r="G58" s="25">
        <v>0.05</v>
      </c>
      <c r="H58" s="25">
        <f t="shared" si="8"/>
        <v>-0.5</v>
      </c>
    </row>
    <row r="59" spans="1:8" x14ac:dyDescent="0.3">
      <c r="A59" s="28" t="s">
        <v>102</v>
      </c>
      <c r="B59" s="28" t="s">
        <v>37</v>
      </c>
      <c r="C59" s="28">
        <f>VLOOKUP(B59,List!$A$2:$C$13,3,0)</f>
        <v>6</v>
      </c>
      <c r="D59" s="25">
        <v>-0.04</v>
      </c>
      <c r="E59" s="25">
        <f t="shared" si="6"/>
        <v>-0.04</v>
      </c>
      <c r="F59" s="25" t="e">
        <f t="shared" si="7"/>
        <v>#N/A</v>
      </c>
      <c r="G59" s="26">
        <v>0.4</v>
      </c>
      <c r="H59" s="26">
        <f t="shared" si="8"/>
        <v>-0.5</v>
      </c>
    </row>
    <row r="60" spans="1:8" x14ac:dyDescent="0.3">
      <c r="A60" s="28" t="s">
        <v>66</v>
      </c>
      <c r="B60" s="28" t="s">
        <v>37</v>
      </c>
      <c r="C60" s="28">
        <f>VLOOKUP(B60,List!$A$2:$C$13,3,0)</f>
        <v>6</v>
      </c>
      <c r="D60" s="25">
        <v>0.37</v>
      </c>
      <c r="E60" s="25" t="e">
        <f t="shared" si="6"/>
        <v>#N/A</v>
      </c>
      <c r="F60" s="25">
        <f t="shared" si="7"/>
        <v>0.37</v>
      </c>
      <c r="G60" s="25">
        <v>0.3</v>
      </c>
      <c r="H60" s="25">
        <f t="shared" si="8"/>
        <v>-0.5</v>
      </c>
    </row>
    <row r="61" spans="1:8" x14ac:dyDescent="0.3">
      <c r="A61" s="28" t="s">
        <v>100</v>
      </c>
      <c r="B61" s="28" t="s">
        <v>37</v>
      </c>
      <c r="C61" s="28">
        <f>VLOOKUP(B61,List!$A$2:$C$13,3,0)</f>
        <v>6</v>
      </c>
      <c r="D61" s="25">
        <v>-0.14000000000000001</v>
      </c>
      <c r="E61" s="25">
        <f t="shared" si="6"/>
        <v>-0.14000000000000001</v>
      </c>
      <c r="F61" s="25" t="e">
        <f t="shared" si="7"/>
        <v>#N/A</v>
      </c>
      <c r="G61" s="25">
        <v>0.1</v>
      </c>
      <c r="H61" s="25">
        <f t="shared" si="8"/>
        <v>-0.5</v>
      </c>
    </row>
    <row r="62" spans="1:8" x14ac:dyDescent="0.3">
      <c r="A62" s="28" t="s">
        <v>103</v>
      </c>
      <c r="B62" s="28" t="s">
        <v>38</v>
      </c>
      <c r="C62" s="28">
        <f>VLOOKUP(B62,List!$A$2:$C$13,3,0)</f>
        <v>7</v>
      </c>
      <c r="D62" s="25">
        <v>-0.26</v>
      </c>
      <c r="E62" s="25">
        <f t="shared" si="6"/>
        <v>-0.26</v>
      </c>
      <c r="F62" s="25" t="e">
        <f t="shared" si="7"/>
        <v>#N/A</v>
      </c>
      <c r="G62" s="25">
        <v>0.5</v>
      </c>
      <c r="H62" s="25">
        <v>-0.5</v>
      </c>
    </row>
    <row r="63" spans="1:8" x14ac:dyDescent="0.3">
      <c r="A63" s="28" t="s">
        <v>98</v>
      </c>
      <c r="B63" s="28" t="s">
        <v>38</v>
      </c>
      <c r="C63" s="28">
        <f>VLOOKUP(B63,List!$A$2:$C$13,3,0)</f>
        <v>7</v>
      </c>
      <c r="D63" s="25">
        <v>0.37</v>
      </c>
      <c r="E63" s="25" t="e">
        <f t="shared" si="6"/>
        <v>#N/A</v>
      </c>
      <c r="F63" s="25">
        <f t="shared" si="7"/>
        <v>0.37</v>
      </c>
      <c r="G63" s="25">
        <v>0.3</v>
      </c>
      <c r="H63" s="25">
        <f t="shared" ref="H63:H71" si="9">H62</f>
        <v>-0.5</v>
      </c>
    </row>
    <row r="64" spans="1:8" x14ac:dyDescent="0.3">
      <c r="A64" s="28" t="s">
        <v>67</v>
      </c>
      <c r="B64" s="28" t="s">
        <v>38</v>
      </c>
      <c r="C64" s="28">
        <f>VLOOKUP(B64,List!$A$2:$C$13,3,0)</f>
        <v>7</v>
      </c>
      <c r="D64" s="25">
        <v>0.09</v>
      </c>
      <c r="E64" s="25">
        <f t="shared" si="6"/>
        <v>0.09</v>
      </c>
      <c r="F64" s="25" t="e">
        <f t="shared" si="7"/>
        <v>#N/A</v>
      </c>
      <c r="G64" s="25">
        <v>0.1</v>
      </c>
      <c r="H64" s="25">
        <f t="shared" si="9"/>
        <v>-0.5</v>
      </c>
    </row>
    <row r="65" spans="1:8" x14ac:dyDescent="0.3">
      <c r="A65" s="28" t="s">
        <v>99</v>
      </c>
      <c r="B65" s="28" t="s">
        <v>38</v>
      </c>
      <c r="C65" s="28">
        <f>VLOOKUP(B65,List!$A$2:$C$13,3,0)</f>
        <v>7</v>
      </c>
      <c r="D65" s="25">
        <v>-0.13</v>
      </c>
      <c r="E65" s="25">
        <f t="shared" si="6"/>
        <v>-0.13</v>
      </c>
      <c r="F65" s="25" t="e">
        <f t="shared" si="7"/>
        <v>#N/A</v>
      </c>
      <c r="G65" s="25">
        <v>-0.12</v>
      </c>
      <c r="H65" s="25">
        <f t="shared" si="9"/>
        <v>-0.5</v>
      </c>
    </row>
    <row r="66" spans="1:8" x14ac:dyDescent="0.3">
      <c r="A66" s="28" t="s">
        <v>97</v>
      </c>
      <c r="B66" s="28" t="s">
        <v>38</v>
      </c>
      <c r="C66" s="28">
        <f>VLOOKUP(B66,List!$A$2:$C$13,3,0)</f>
        <v>7</v>
      </c>
      <c r="D66" s="25">
        <v>0.33</v>
      </c>
      <c r="E66" s="25" t="e">
        <f t="shared" si="6"/>
        <v>#N/A</v>
      </c>
      <c r="F66" s="25">
        <f t="shared" si="7"/>
        <v>0.33</v>
      </c>
      <c r="G66" s="25">
        <v>0.15</v>
      </c>
      <c r="H66" s="25">
        <f t="shared" si="9"/>
        <v>-0.5</v>
      </c>
    </row>
    <row r="67" spans="1:8" x14ac:dyDescent="0.3">
      <c r="A67" s="28" t="s">
        <v>101</v>
      </c>
      <c r="B67" s="28" t="s">
        <v>38</v>
      </c>
      <c r="C67" s="28">
        <f>VLOOKUP(B67,List!$A$2:$C$13,3,0)</f>
        <v>7</v>
      </c>
      <c r="D67" s="25">
        <v>0.11</v>
      </c>
      <c r="E67" s="25" t="e">
        <f t="shared" si="6"/>
        <v>#N/A</v>
      </c>
      <c r="F67" s="25">
        <f t="shared" si="7"/>
        <v>0.11</v>
      </c>
      <c r="G67" s="25">
        <v>-0.36</v>
      </c>
      <c r="H67" s="25">
        <f t="shared" si="9"/>
        <v>-0.5</v>
      </c>
    </row>
    <row r="68" spans="1:8" x14ac:dyDescent="0.3">
      <c r="A68" s="28" t="s">
        <v>96</v>
      </c>
      <c r="B68" s="28" t="s">
        <v>38</v>
      </c>
      <c r="C68" s="28">
        <f>VLOOKUP(B68,List!$A$2:$C$13,3,0)</f>
        <v>7</v>
      </c>
      <c r="D68" s="25">
        <v>-0.09</v>
      </c>
      <c r="E68" s="25">
        <f t="shared" si="6"/>
        <v>-0.09</v>
      </c>
      <c r="F68" s="25" t="e">
        <f t="shared" si="7"/>
        <v>#N/A</v>
      </c>
      <c r="G68" s="25">
        <v>0.05</v>
      </c>
      <c r="H68" s="25">
        <f t="shared" si="9"/>
        <v>-0.5</v>
      </c>
    </row>
    <row r="69" spans="1:8" x14ac:dyDescent="0.3">
      <c r="A69" s="28" t="s">
        <v>102</v>
      </c>
      <c r="B69" s="28" t="s">
        <v>38</v>
      </c>
      <c r="C69" s="28">
        <f>VLOOKUP(B69,List!$A$2:$C$13,3,0)</f>
        <v>7</v>
      </c>
      <c r="D69" s="25">
        <v>-0.09</v>
      </c>
      <c r="E69" s="25">
        <f t="shared" ref="E69:E132" si="10">IF(D69&lt;G69,D69,NA())</f>
        <v>-0.09</v>
      </c>
      <c r="F69" s="25" t="e">
        <f t="shared" ref="F69:F132" si="11">IF(D69&gt;G69,D69,NA())</f>
        <v>#N/A</v>
      </c>
      <c r="G69" s="26">
        <v>0.4</v>
      </c>
      <c r="H69" s="26">
        <f t="shared" si="9"/>
        <v>-0.5</v>
      </c>
    </row>
    <row r="70" spans="1:8" x14ac:dyDescent="0.3">
      <c r="A70" s="28" t="s">
        <v>66</v>
      </c>
      <c r="B70" s="28" t="s">
        <v>38</v>
      </c>
      <c r="C70" s="28">
        <f>VLOOKUP(B70,List!$A$2:$C$13,3,0)</f>
        <v>7</v>
      </c>
      <c r="D70" s="25">
        <v>0.3</v>
      </c>
      <c r="E70" s="25" t="e">
        <f t="shared" si="10"/>
        <v>#N/A</v>
      </c>
      <c r="F70" s="25" t="e">
        <f t="shared" si="11"/>
        <v>#N/A</v>
      </c>
      <c r="G70" s="25">
        <v>0.3</v>
      </c>
      <c r="H70" s="25">
        <f t="shared" si="9"/>
        <v>-0.5</v>
      </c>
    </row>
    <row r="71" spans="1:8" x14ac:dyDescent="0.3">
      <c r="A71" s="28" t="s">
        <v>100</v>
      </c>
      <c r="B71" s="28" t="s">
        <v>38</v>
      </c>
      <c r="C71" s="28">
        <f>VLOOKUP(B71,List!$A$2:$C$13,3,0)</f>
        <v>7</v>
      </c>
      <c r="D71" s="25">
        <v>-0.2</v>
      </c>
      <c r="E71" s="25">
        <f t="shared" si="10"/>
        <v>-0.2</v>
      </c>
      <c r="F71" s="25" t="e">
        <f t="shared" si="11"/>
        <v>#N/A</v>
      </c>
      <c r="G71" s="25">
        <v>0.1</v>
      </c>
      <c r="H71" s="25">
        <f t="shared" si="9"/>
        <v>-0.5</v>
      </c>
    </row>
    <row r="72" spans="1:8" x14ac:dyDescent="0.3">
      <c r="A72" s="28" t="s">
        <v>103</v>
      </c>
      <c r="B72" s="28" t="s">
        <v>39</v>
      </c>
      <c r="C72" s="28">
        <f>VLOOKUP(B72,List!$A$2:$C$13,3,0)</f>
        <v>8</v>
      </c>
      <c r="D72" s="25">
        <v>0.39</v>
      </c>
      <c r="E72" s="25">
        <f t="shared" si="10"/>
        <v>0.39</v>
      </c>
      <c r="F72" s="25" t="e">
        <f t="shared" si="11"/>
        <v>#N/A</v>
      </c>
      <c r="G72" s="25">
        <v>0.5</v>
      </c>
      <c r="H72" s="25">
        <v>-0.5</v>
      </c>
    </row>
    <row r="73" spans="1:8" x14ac:dyDescent="0.3">
      <c r="A73" s="28" t="s">
        <v>98</v>
      </c>
      <c r="B73" s="28" t="s">
        <v>39</v>
      </c>
      <c r="C73" s="28">
        <f>VLOOKUP(B73,List!$A$2:$C$13,3,0)</f>
        <v>8</v>
      </c>
      <c r="D73" s="25">
        <v>0.09</v>
      </c>
      <c r="E73" s="25">
        <f t="shared" si="10"/>
        <v>0.09</v>
      </c>
      <c r="F73" s="25" t="e">
        <f t="shared" si="11"/>
        <v>#N/A</v>
      </c>
      <c r="G73" s="25">
        <v>0.3</v>
      </c>
      <c r="H73" s="25">
        <f t="shared" ref="H73:H81" si="12">H72</f>
        <v>-0.5</v>
      </c>
    </row>
    <row r="74" spans="1:8" x14ac:dyDescent="0.3">
      <c r="A74" s="28" t="s">
        <v>67</v>
      </c>
      <c r="B74" s="28" t="s">
        <v>39</v>
      </c>
      <c r="C74" s="28">
        <f>VLOOKUP(B74,List!$A$2:$C$13,3,0)</f>
        <v>8</v>
      </c>
      <c r="D74" s="25">
        <v>0.28999999999999998</v>
      </c>
      <c r="E74" s="25" t="e">
        <f t="shared" si="10"/>
        <v>#N/A</v>
      </c>
      <c r="F74" s="25">
        <f t="shared" si="11"/>
        <v>0.28999999999999998</v>
      </c>
      <c r="G74" s="25">
        <v>0.1</v>
      </c>
      <c r="H74" s="25">
        <f t="shared" si="12"/>
        <v>-0.5</v>
      </c>
    </row>
    <row r="75" spans="1:8" x14ac:dyDescent="0.3">
      <c r="A75" s="28" t="s">
        <v>99</v>
      </c>
      <c r="B75" s="28" t="s">
        <v>39</v>
      </c>
      <c r="C75" s="28">
        <f>VLOOKUP(B75,List!$A$2:$C$13,3,0)</f>
        <v>8</v>
      </c>
      <c r="D75" s="25">
        <v>-0.05</v>
      </c>
      <c r="E75" s="25" t="e">
        <f t="shared" si="10"/>
        <v>#N/A</v>
      </c>
      <c r="F75" s="25">
        <f t="shared" si="11"/>
        <v>-0.05</v>
      </c>
      <c r="G75" s="25">
        <v>-0.12</v>
      </c>
      <c r="H75" s="25">
        <f t="shared" si="12"/>
        <v>-0.5</v>
      </c>
    </row>
    <row r="76" spans="1:8" x14ac:dyDescent="0.3">
      <c r="A76" s="28" t="s">
        <v>97</v>
      </c>
      <c r="B76" s="28" t="s">
        <v>39</v>
      </c>
      <c r="C76" s="28">
        <f>VLOOKUP(B76,List!$A$2:$C$13,3,0)</f>
        <v>8</v>
      </c>
      <c r="D76" s="25">
        <v>-0.02</v>
      </c>
      <c r="E76" s="25">
        <f t="shared" si="10"/>
        <v>-0.02</v>
      </c>
      <c r="F76" s="25" t="e">
        <f t="shared" si="11"/>
        <v>#N/A</v>
      </c>
      <c r="G76" s="25">
        <v>0.15</v>
      </c>
      <c r="H76" s="25">
        <f t="shared" si="12"/>
        <v>-0.5</v>
      </c>
    </row>
    <row r="77" spans="1:8" x14ac:dyDescent="0.3">
      <c r="A77" s="28" t="s">
        <v>101</v>
      </c>
      <c r="B77" s="28" t="s">
        <v>39</v>
      </c>
      <c r="C77" s="28">
        <f>VLOOKUP(B77,List!$A$2:$C$13,3,0)</f>
        <v>8</v>
      </c>
      <c r="D77" s="25">
        <v>-0.22</v>
      </c>
      <c r="E77" s="25" t="e">
        <f t="shared" si="10"/>
        <v>#N/A</v>
      </c>
      <c r="F77" s="25">
        <f t="shared" si="11"/>
        <v>-0.22</v>
      </c>
      <c r="G77" s="25">
        <v>-0.3</v>
      </c>
      <c r="H77" s="25">
        <f t="shared" si="12"/>
        <v>-0.5</v>
      </c>
    </row>
    <row r="78" spans="1:8" x14ac:dyDescent="0.3">
      <c r="A78" s="28" t="s">
        <v>96</v>
      </c>
      <c r="B78" s="28" t="s">
        <v>39</v>
      </c>
      <c r="C78" s="28">
        <f>VLOOKUP(B78,List!$A$2:$C$13,3,0)</f>
        <v>8</v>
      </c>
      <c r="D78" s="25">
        <v>0.3</v>
      </c>
      <c r="E78" s="25" t="e">
        <f t="shared" si="10"/>
        <v>#N/A</v>
      </c>
      <c r="F78" s="25">
        <f t="shared" si="11"/>
        <v>0.3</v>
      </c>
      <c r="G78" s="25">
        <v>0.05</v>
      </c>
      <c r="H78" s="25">
        <f t="shared" si="12"/>
        <v>-0.5</v>
      </c>
    </row>
    <row r="79" spans="1:8" x14ac:dyDescent="0.3">
      <c r="A79" s="28" t="s">
        <v>102</v>
      </c>
      <c r="B79" s="28" t="s">
        <v>39</v>
      </c>
      <c r="C79" s="28">
        <f>VLOOKUP(B79,List!$A$2:$C$13,3,0)</f>
        <v>8</v>
      </c>
      <c r="D79" s="25">
        <v>0.25</v>
      </c>
      <c r="E79" s="25">
        <f t="shared" si="10"/>
        <v>0.25</v>
      </c>
      <c r="F79" s="25" t="e">
        <f t="shared" si="11"/>
        <v>#N/A</v>
      </c>
      <c r="G79" s="26">
        <v>0.4</v>
      </c>
      <c r="H79" s="26">
        <f t="shared" si="12"/>
        <v>-0.5</v>
      </c>
    </row>
    <row r="80" spans="1:8" x14ac:dyDescent="0.3">
      <c r="A80" s="28" t="s">
        <v>66</v>
      </c>
      <c r="B80" s="28" t="s">
        <v>39</v>
      </c>
      <c r="C80" s="28">
        <f>VLOOKUP(B80,List!$A$2:$C$13,3,0)</f>
        <v>8</v>
      </c>
      <c r="D80" s="25">
        <v>0.2</v>
      </c>
      <c r="E80" s="25">
        <f t="shared" si="10"/>
        <v>0.2</v>
      </c>
      <c r="F80" s="25" t="e">
        <f t="shared" si="11"/>
        <v>#N/A</v>
      </c>
      <c r="G80" s="25">
        <v>0.3</v>
      </c>
      <c r="H80" s="25">
        <f t="shared" si="12"/>
        <v>-0.5</v>
      </c>
    </row>
    <row r="81" spans="1:8" x14ac:dyDescent="0.3">
      <c r="A81" s="28" t="s">
        <v>100</v>
      </c>
      <c r="B81" s="28" t="s">
        <v>39</v>
      </c>
      <c r="C81" s="28">
        <f>VLOOKUP(B81,List!$A$2:$C$13,3,0)</f>
        <v>8</v>
      </c>
      <c r="D81" s="25">
        <v>0.3</v>
      </c>
      <c r="E81" s="25" t="e">
        <f t="shared" si="10"/>
        <v>#N/A</v>
      </c>
      <c r="F81" s="25">
        <f t="shared" si="11"/>
        <v>0.3</v>
      </c>
      <c r="G81" s="25">
        <v>0.1</v>
      </c>
      <c r="H81" s="25">
        <f t="shared" si="12"/>
        <v>-0.5</v>
      </c>
    </row>
    <row r="82" spans="1:8" x14ac:dyDescent="0.3">
      <c r="A82" s="28" t="s">
        <v>103</v>
      </c>
      <c r="B82" s="28" t="s">
        <v>40</v>
      </c>
      <c r="C82" s="28">
        <f>VLOOKUP(B82,List!$A$2:$C$13,3,0)</f>
        <v>9</v>
      </c>
      <c r="D82" s="25">
        <v>0.19</v>
      </c>
      <c r="E82" s="25">
        <f t="shared" si="10"/>
        <v>0.19</v>
      </c>
      <c r="F82" s="25" t="e">
        <f t="shared" si="11"/>
        <v>#N/A</v>
      </c>
      <c r="G82" s="25">
        <v>0.5</v>
      </c>
      <c r="H82" s="25">
        <v>-0.5</v>
      </c>
    </row>
    <row r="83" spans="1:8" x14ac:dyDescent="0.3">
      <c r="A83" s="28" t="s">
        <v>98</v>
      </c>
      <c r="B83" s="28" t="s">
        <v>40</v>
      </c>
      <c r="C83" s="28">
        <f>VLOOKUP(B83,List!$A$2:$C$13,3,0)</f>
        <v>9</v>
      </c>
      <c r="D83" s="25">
        <v>-0.05</v>
      </c>
      <c r="E83" s="25">
        <f t="shared" si="10"/>
        <v>-0.05</v>
      </c>
      <c r="F83" s="25" t="e">
        <f t="shared" si="11"/>
        <v>#N/A</v>
      </c>
      <c r="G83" s="25">
        <v>0.3</v>
      </c>
      <c r="H83" s="25">
        <f t="shared" ref="H83:H91" si="13">H82</f>
        <v>-0.5</v>
      </c>
    </row>
    <row r="84" spans="1:8" x14ac:dyDescent="0.3">
      <c r="A84" s="28" t="s">
        <v>67</v>
      </c>
      <c r="B84" s="28" t="s">
        <v>40</v>
      </c>
      <c r="C84" s="28">
        <f>VLOOKUP(B84,List!$A$2:$C$13,3,0)</f>
        <v>9</v>
      </c>
      <c r="D84" s="25">
        <v>-0.03</v>
      </c>
      <c r="E84" s="25">
        <f t="shared" si="10"/>
        <v>-0.03</v>
      </c>
      <c r="F84" s="25" t="e">
        <f t="shared" si="11"/>
        <v>#N/A</v>
      </c>
      <c r="G84" s="25">
        <v>0.1</v>
      </c>
      <c r="H84" s="25">
        <f t="shared" si="13"/>
        <v>-0.5</v>
      </c>
    </row>
    <row r="85" spans="1:8" x14ac:dyDescent="0.3">
      <c r="A85" s="28" t="s">
        <v>99</v>
      </c>
      <c r="B85" s="28" t="s">
        <v>40</v>
      </c>
      <c r="C85" s="28">
        <f>VLOOKUP(B85,List!$A$2:$C$13,3,0)</f>
        <v>9</v>
      </c>
      <c r="D85" s="25">
        <v>-0.22</v>
      </c>
      <c r="E85" s="25">
        <f t="shared" si="10"/>
        <v>-0.22</v>
      </c>
      <c r="F85" s="25" t="e">
        <f t="shared" si="11"/>
        <v>#N/A</v>
      </c>
      <c r="G85" s="25">
        <v>-0.12</v>
      </c>
      <c r="H85" s="25">
        <f t="shared" si="13"/>
        <v>-0.5</v>
      </c>
    </row>
    <row r="86" spans="1:8" x14ac:dyDescent="0.3">
      <c r="A86" s="28" t="s">
        <v>97</v>
      </c>
      <c r="B86" s="28" t="s">
        <v>40</v>
      </c>
      <c r="C86" s="28">
        <f>VLOOKUP(B86,List!$A$2:$C$13,3,0)</f>
        <v>9</v>
      </c>
      <c r="D86" s="25">
        <v>-0.39</v>
      </c>
      <c r="E86" s="25">
        <f t="shared" si="10"/>
        <v>-0.39</v>
      </c>
      <c r="F86" s="25" t="e">
        <f t="shared" si="11"/>
        <v>#N/A</v>
      </c>
      <c r="G86" s="25">
        <v>0.15</v>
      </c>
      <c r="H86" s="25">
        <f t="shared" si="13"/>
        <v>-0.5</v>
      </c>
    </row>
    <row r="87" spans="1:8" x14ac:dyDescent="0.3">
      <c r="A87" s="28" t="s">
        <v>101</v>
      </c>
      <c r="B87" s="28" t="s">
        <v>40</v>
      </c>
      <c r="C87" s="28">
        <f>VLOOKUP(B87,List!$A$2:$C$13,3,0)</f>
        <v>9</v>
      </c>
      <c r="D87" s="25">
        <v>0.25</v>
      </c>
      <c r="E87" s="25" t="e">
        <f t="shared" si="10"/>
        <v>#N/A</v>
      </c>
      <c r="F87" s="25">
        <f t="shared" si="11"/>
        <v>0.25</v>
      </c>
      <c r="G87" s="25">
        <v>-0.3</v>
      </c>
      <c r="H87" s="25">
        <f t="shared" si="13"/>
        <v>-0.5</v>
      </c>
    </row>
    <row r="88" spans="1:8" x14ac:dyDescent="0.3">
      <c r="A88" s="28" t="s">
        <v>96</v>
      </c>
      <c r="B88" s="28" t="s">
        <v>40</v>
      </c>
      <c r="C88" s="28">
        <f>VLOOKUP(B88,List!$A$2:$C$13,3,0)</f>
        <v>9</v>
      </c>
      <c r="D88" s="25">
        <v>0.35</v>
      </c>
      <c r="E88" s="25" t="e">
        <f t="shared" si="10"/>
        <v>#N/A</v>
      </c>
      <c r="F88" s="25">
        <f t="shared" si="11"/>
        <v>0.35</v>
      </c>
      <c r="G88" s="25">
        <v>0.05</v>
      </c>
      <c r="H88" s="25">
        <f t="shared" si="13"/>
        <v>-0.5</v>
      </c>
    </row>
    <row r="89" spans="1:8" x14ac:dyDescent="0.3">
      <c r="A89" s="28" t="s">
        <v>102</v>
      </c>
      <c r="B89" s="28" t="s">
        <v>40</v>
      </c>
      <c r="C89" s="28">
        <f>VLOOKUP(B89,List!$A$2:$C$13,3,0)</f>
        <v>9</v>
      </c>
      <c r="D89" s="25">
        <v>-0.31</v>
      </c>
      <c r="E89" s="25">
        <f t="shared" si="10"/>
        <v>-0.31</v>
      </c>
      <c r="F89" s="25" t="e">
        <f t="shared" si="11"/>
        <v>#N/A</v>
      </c>
      <c r="G89" s="26">
        <v>0.4</v>
      </c>
      <c r="H89" s="26">
        <f t="shared" si="13"/>
        <v>-0.5</v>
      </c>
    </row>
    <row r="90" spans="1:8" x14ac:dyDescent="0.3">
      <c r="A90" s="28" t="s">
        <v>66</v>
      </c>
      <c r="B90" s="28" t="s">
        <v>40</v>
      </c>
      <c r="C90" s="28">
        <f>VLOOKUP(B90,List!$A$2:$C$13,3,0)</f>
        <v>9</v>
      </c>
      <c r="D90" s="25">
        <v>-0.04</v>
      </c>
      <c r="E90" s="25">
        <f t="shared" si="10"/>
        <v>-0.04</v>
      </c>
      <c r="F90" s="25" t="e">
        <f t="shared" si="11"/>
        <v>#N/A</v>
      </c>
      <c r="G90" s="25">
        <v>0.3</v>
      </c>
      <c r="H90" s="25">
        <f t="shared" si="13"/>
        <v>-0.5</v>
      </c>
    </row>
    <row r="91" spans="1:8" x14ac:dyDescent="0.3">
      <c r="A91" s="28" t="s">
        <v>100</v>
      </c>
      <c r="B91" s="28" t="s">
        <v>40</v>
      </c>
      <c r="C91" s="28">
        <f>VLOOKUP(B91,List!$A$2:$C$13,3,0)</f>
        <v>9</v>
      </c>
      <c r="D91" s="25">
        <v>-0.31</v>
      </c>
      <c r="E91" s="25">
        <f t="shared" si="10"/>
        <v>-0.31</v>
      </c>
      <c r="F91" s="25" t="e">
        <f t="shared" si="11"/>
        <v>#N/A</v>
      </c>
      <c r="G91" s="25">
        <v>0.1</v>
      </c>
      <c r="H91" s="25">
        <f t="shared" si="13"/>
        <v>-0.5</v>
      </c>
    </row>
    <row r="92" spans="1:8" x14ac:dyDescent="0.3">
      <c r="A92" s="28" t="s">
        <v>103</v>
      </c>
      <c r="B92" s="28" t="s">
        <v>41</v>
      </c>
      <c r="C92" s="28">
        <f>VLOOKUP(B92,List!$A$2:$C$13,3,0)</f>
        <v>10</v>
      </c>
      <c r="D92" s="25">
        <v>0.2</v>
      </c>
      <c r="E92" s="25">
        <f t="shared" si="10"/>
        <v>0.2</v>
      </c>
      <c r="F92" s="25" t="e">
        <f t="shared" si="11"/>
        <v>#N/A</v>
      </c>
      <c r="G92" s="25">
        <v>0.5</v>
      </c>
      <c r="H92" s="25">
        <v>-0.5</v>
      </c>
    </row>
    <row r="93" spans="1:8" x14ac:dyDescent="0.3">
      <c r="A93" s="28" t="s">
        <v>98</v>
      </c>
      <c r="B93" s="28" t="s">
        <v>41</v>
      </c>
      <c r="C93" s="28">
        <f>VLOOKUP(B93,List!$A$2:$C$13,3,0)</f>
        <v>10</v>
      </c>
      <c r="D93" s="25">
        <v>-0.03</v>
      </c>
      <c r="E93" s="25">
        <f t="shared" si="10"/>
        <v>-0.03</v>
      </c>
      <c r="F93" s="25" t="e">
        <f t="shared" si="11"/>
        <v>#N/A</v>
      </c>
      <c r="G93" s="25">
        <v>0.3</v>
      </c>
      <c r="H93" s="25">
        <f t="shared" ref="H93:H101" si="14">H92</f>
        <v>-0.5</v>
      </c>
    </row>
    <row r="94" spans="1:8" x14ac:dyDescent="0.3">
      <c r="A94" s="28" t="s">
        <v>67</v>
      </c>
      <c r="B94" s="28" t="s">
        <v>41</v>
      </c>
      <c r="C94" s="28">
        <f>VLOOKUP(B94,List!$A$2:$C$13,3,0)</f>
        <v>10</v>
      </c>
      <c r="D94" s="25">
        <v>0.25</v>
      </c>
      <c r="E94" s="25" t="e">
        <f t="shared" si="10"/>
        <v>#N/A</v>
      </c>
      <c r="F94" s="25">
        <f t="shared" si="11"/>
        <v>0.25</v>
      </c>
      <c r="G94" s="25">
        <v>0.1</v>
      </c>
      <c r="H94" s="25">
        <f t="shared" si="14"/>
        <v>-0.5</v>
      </c>
    </row>
    <row r="95" spans="1:8" x14ac:dyDescent="0.3">
      <c r="A95" s="28" t="s">
        <v>99</v>
      </c>
      <c r="B95" s="28" t="s">
        <v>41</v>
      </c>
      <c r="C95" s="28">
        <f>VLOOKUP(B95,List!$A$2:$C$13,3,0)</f>
        <v>10</v>
      </c>
      <c r="D95" s="25">
        <v>0.11</v>
      </c>
      <c r="E95" s="25" t="e">
        <f t="shared" si="10"/>
        <v>#N/A</v>
      </c>
      <c r="F95" s="25">
        <f t="shared" si="11"/>
        <v>0.11</v>
      </c>
      <c r="G95" s="25">
        <v>-0.12</v>
      </c>
      <c r="H95" s="25">
        <f t="shared" si="14"/>
        <v>-0.5</v>
      </c>
    </row>
    <row r="96" spans="1:8" x14ac:dyDescent="0.3">
      <c r="A96" s="28" t="s">
        <v>97</v>
      </c>
      <c r="B96" s="28" t="s">
        <v>41</v>
      </c>
      <c r="C96" s="28">
        <f>VLOOKUP(B96,List!$A$2:$C$13,3,0)</f>
        <v>10</v>
      </c>
      <c r="D96" s="25">
        <v>0.25</v>
      </c>
      <c r="E96" s="25" t="e">
        <f t="shared" si="10"/>
        <v>#N/A</v>
      </c>
      <c r="F96" s="25">
        <f t="shared" si="11"/>
        <v>0.25</v>
      </c>
      <c r="G96" s="25">
        <v>0.15</v>
      </c>
      <c r="H96" s="25">
        <f t="shared" si="14"/>
        <v>-0.5</v>
      </c>
    </row>
    <row r="97" spans="1:8" x14ac:dyDescent="0.3">
      <c r="A97" s="28" t="s">
        <v>101</v>
      </c>
      <c r="B97" s="28" t="s">
        <v>41</v>
      </c>
      <c r="C97" s="28">
        <f>VLOOKUP(B97,List!$A$2:$C$13,3,0)</f>
        <v>10</v>
      </c>
      <c r="D97" s="25">
        <v>7.0000000000000007E-2</v>
      </c>
      <c r="E97" s="25" t="e">
        <f t="shared" si="10"/>
        <v>#N/A</v>
      </c>
      <c r="F97" s="25">
        <f t="shared" si="11"/>
        <v>7.0000000000000007E-2</v>
      </c>
      <c r="G97" s="25">
        <v>-0.3</v>
      </c>
      <c r="H97" s="25">
        <f t="shared" si="14"/>
        <v>-0.5</v>
      </c>
    </row>
    <row r="98" spans="1:8" x14ac:dyDescent="0.3">
      <c r="A98" s="28" t="s">
        <v>96</v>
      </c>
      <c r="B98" s="28" t="s">
        <v>41</v>
      </c>
      <c r="C98" s="28">
        <f>VLOOKUP(B98,List!$A$2:$C$13,3,0)</f>
        <v>10</v>
      </c>
      <c r="D98" s="25">
        <v>-0.34</v>
      </c>
      <c r="E98" s="25">
        <f t="shared" si="10"/>
        <v>-0.34</v>
      </c>
      <c r="F98" s="25" t="e">
        <f t="shared" si="11"/>
        <v>#N/A</v>
      </c>
      <c r="G98" s="25">
        <v>0.05</v>
      </c>
      <c r="H98" s="25">
        <f t="shared" si="14"/>
        <v>-0.5</v>
      </c>
    </row>
    <row r="99" spans="1:8" x14ac:dyDescent="0.3">
      <c r="A99" s="28" t="s">
        <v>102</v>
      </c>
      <c r="B99" s="28" t="s">
        <v>41</v>
      </c>
      <c r="C99" s="28">
        <f>VLOOKUP(B99,List!$A$2:$C$13,3,0)</f>
        <v>10</v>
      </c>
      <c r="D99" s="25">
        <v>0.32</v>
      </c>
      <c r="E99" s="25">
        <f t="shared" si="10"/>
        <v>0.32</v>
      </c>
      <c r="F99" s="25" t="e">
        <f t="shared" si="11"/>
        <v>#N/A</v>
      </c>
      <c r="G99" s="26">
        <v>0.4</v>
      </c>
      <c r="H99" s="26">
        <f t="shared" si="14"/>
        <v>-0.5</v>
      </c>
    </row>
    <row r="100" spans="1:8" x14ac:dyDescent="0.3">
      <c r="A100" s="28" t="s">
        <v>66</v>
      </c>
      <c r="B100" s="28" t="s">
        <v>41</v>
      </c>
      <c r="C100" s="28">
        <f>VLOOKUP(B100,List!$A$2:$C$13,3,0)</f>
        <v>10</v>
      </c>
      <c r="D100" s="25">
        <v>0.35</v>
      </c>
      <c r="E100" s="25" t="e">
        <f t="shared" si="10"/>
        <v>#N/A</v>
      </c>
      <c r="F100" s="25">
        <f t="shared" si="11"/>
        <v>0.35</v>
      </c>
      <c r="G100" s="25">
        <v>0.3</v>
      </c>
      <c r="H100" s="25">
        <f t="shared" si="14"/>
        <v>-0.5</v>
      </c>
    </row>
    <row r="101" spans="1:8" x14ac:dyDescent="0.3">
      <c r="A101" s="28" t="s">
        <v>100</v>
      </c>
      <c r="B101" s="28" t="s">
        <v>41</v>
      </c>
      <c r="C101" s="28">
        <f>VLOOKUP(B101,List!$A$2:$C$13,3,0)</f>
        <v>10</v>
      </c>
      <c r="D101" s="25">
        <v>-0.02</v>
      </c>
      <c r="E101" s="25">
        <f t="shared" si="10"/>
        <v>-0.02</v>
      </c>
      <c r="F101" s="25" t="e">
        <f t="shared" si="11"/>
        <v>#N/A</v>
      </c>
      <c r="G101" s="25">
        <v>0.1</v>
      </c>
      <c r="H101" s="25">
        <f t="shared" si="14"/>
        <v>-0.5</v>
      </c>
    </row>
    <row r="102" spans="1:8" x14ac:dyDescent="0.3">
      <c r="A102" s="28" t="s">
        <v>103</v>
      </c>
      <c r="B102" s="28" t="s">
        <v>6</v>
      </c>
      <c r="C102" s="28">
        <f>VLOOKUP(B102,List!$A$2:$C$13,3,0)</f>
        <v>11</v>
      </c>
      <c r="D102" s="25">
        <v>-0.35</v>
      </c>
      <c r="E102" s="25">
        <f t="shared" si="10"/>
        <v>-0.35</v>
      </c>
      <c r="F102" s="25" t="e">
        <f t="shared" si="11"/>
        <v>#N/A</v>
      </c>
      <c r="G102" s="25">
        <v>0.5</v>
      </c>
      <c r="H102" s="25">
        <v>-0.5</v>
      </c>
    </row>
    <row r="103" spans="1:8" x14ac:dyDescent="0.3">
      <c r="A103" s="28" t="s">
        <v>98</v>
      </c>
      <c r="B103" s="28" t="s">
        <v>6</v>
      </c>
      <c r="C103" s="28">
        <f>VLOOKUP(B103,List!$A$2:$C$13,3,0)</f>
        <v>11</v>
      </c>
      <c r="D103" s="25">
        <v>0.32</v>
      </c>
      <c r="E103" s="25" t="e">
        <f t="shared" si="10"/>
        <v>#N/A</v>
      </c>
      <c r="F103" s="25">
        <f t="shared" si="11"/>
        <v>0.32</v>
      </c>
      <c r="G103" s="25">
        <v>0.3</v>
      </c>
      <c r="H103" s="25">
        <f t="shared" ref="H103:H111" si="15">H102</f>
        <v>-0.5</v>
      </c>
    </row>
    <row r="104" spans="1:8" x14ac:dyDescent="0.3">
      <c r="A104" s="28" t="s">
        <v>67</v>
      </c>
      <c r="B104" s="28" t="s">
        <v>6</v>
      </c>
      <c r="C104" s="28">
        <f>VLOOKUP(B104,List!$A$2:$C$13,3,0)</f>
        <v>11</v>
      </c>
      <c r="D104" s="25">
        <v>-0.11</v>
      </c>
      <c r="E104" s="25">
        <f t="shared" si="10"/>
        <v>-0.11</v>
      </c>
      <c r="F104" s="25" t="e">
        <f t="shared" si="11"/>
        <v>#N/A</v>
      </c>
      <c r="G104" s="25">
        <v>0.1</v>
      </c>
      <c r="H104" s="25">
        <f t="shared" si="15"/>
        <v>-0.5</v>
      </c>
    </row>
    <row r="105" spans="1:8" x14ac:dyDescent="0.3">
      <c r="A105" s="28" t="s">
        <v>99</v>
      </c>
      <c r="B105" s="28" t="s">
        <v>6</v>
      </c>
      <c r="C105" s="28">
        <f>VLOOKUP(B105,List!$A$2:$C$13,3,0)</f>
        <v>11</v>
      </c>
      <c r="D105" s="25">
        <v>-0.32</v>
      </c>
      <c r="E105" s="25">
        <f t="shared" si="10"/>
        <v>-0.32</v>
      </c>
      <c r="F105" s="25" t="e">
        <f t="shared" si="11"/>
        <v>#N/A</v>
      </c>
      <c r="G105" s="25">
        <v>-0.12</v>
      </c>
      <c r="H105" s="25">
        <f t="shared" si="15"/>
        <v>-0.5</v>
      </c>
    </row>
    <row r="106" spans="1:8" x14ac:dyDescent="0.3">
      <c r="A106" s="28" t="s">
        <v>97</v>
      </c>
      <c r="B106" s="28" t="s">
        <v>6</v>
      </c>
      <c r="C106" s="28">
        <f>VLOOKUP(B106,List!$A$2:$C$13,3,0)</f>
        <v>11</v>
      </c>
      <c r="D106" s="25">
        <v>0.03</v>
      </c>
      <c r="E106" s="25">
        <f t="shared" si="10"/>
        <v>0.03</v>
      </c>
      <c r="F106" s="25" t="e">
        <f t="shared" si="11"/>
        <v>#N/A</v>
      </c>
      <c r="G106" s="25">
        <v>0.15</v>
      </c>
      <c r="H106" s="25">
        <f t="shared" si="15"/>
        <v>-0.5</v>
      </c>
    </row>
    <row r="107" spans="1:8" x14ac:dyDescent="0.3">
      <c r="A107" s="28" t="s">
        <v>101</v>
      </c>
      <c r="B107" s="28" t="s">
        <v>6</v>
      </c>
      <c r="C107" s="28">
        <f>VLOOKUP(B107,List!$A$2:$C$13,3,0)</f>
        <v>11</v>
      </c>
      <c r="D107" s="25">
        <v>-0.35</v>
      </c>
      <c r="E107" s="25">
        <f t="shared" si="10"/>
        <v>-0.35</v>
      </c>
      <c r="F107" s="25" t="e">
        <f t="shared" si="11"/>
        <v>#N/A</v>
      </c>
      <c r="G107" s="25">
        <v>-0.3</v>
      </c>
      <c r="H107" s="25">
        <f t="shared" si="15"/>
        <v>-0.5</v>
      </c>
    </row>
    <row r="108" spans="1:8" x14ac:dyDescent="0.3">
      <c r="A108" s="28" t="s">
        <v>96</v>
      </c>
      <c r="B108" s="28" t="s">
        <v>6</v>
      </c>
      <c r="C108" s="28">
        <f>VLOOKUP(B108,List!$A$2:$C$13,3,0)</f>
        <v>11</v>
      </c>
      <c r="D108" s="25">
        <v>0.19</v>
      </c>
      <c r="E108" s="25" t="e">
        <f t="shared" si="10"/>
        <v>#N/A</v>
      </c>
      <c r="F108" s="25">
        <f t="shared" si="11"/>
        <v>0.19</v>
      </c>
      <c r="G108" s="25">
        <v>0.05</v>
      </c>
      <c r="H108" s="25">
        <f t="shared" si="15"/>
        <v>-0.5</v>
      </c>
    </row>
    <row r="109" spans="1:8" x14ac:dyDescent="0.3">
      <c r="A109" s="28" t="s">
        <v>102</v>
      </c>
      <c r="B109" s="28" t="s">
        <v>6</v>
      </c>
      <c r="C109" s="28">
        <f>VLOOKUP(B109,List!$A$2:$C$13,3,0)</f>
        <v>11</v>
      </c>
      <c r="D109" s="25">
        <v>0.23</v>
      </c>
      <c r="E109" s="25">
        <f t="shared" si="10"/>
        <v>0.23</v>
      </c>
      <c r="F109" s="25" t="e">
        <f t="shared" si="11"/>
        <v>#N/A</v>
      </c>
      <c r="G109" s="26">
        <v>0.4</v>
      </c>
      <c r="H109" s="26">
        <f t="shared" si="15"/>
        <v>-0.5</v>
      </c>
    </row>
    <row r="110" spans="1:8" x14ac:dyDescent="0.3">
      <c r="A110" s="28" t="s">
        <v>66</v>
      </c>
      <c r="B110" s="28" t="s">
        <v>6</v>
      </c>
      <c r="C110" s="28">
        <f>VLOOKUP(B110,List!$A$2:$C$13,3,0)</f>
        <v>11</v>
      </c>
      <c r="D110" s="25">
        <v>-0.2</v>
      </c>
      <c r="E110" s="25">
        <f t="shared" si="10"/>
        <v>-0.2</v>
      </c>
      <c r="F110" s="25" t="e">
        <f t="shared" si="11"/>
        <v>#N/A</v>
      </c>
      <c r="G110" s="25">
        <v>0.3</v>
      </c>
      <c r="H110" s="25">
        <f t="shared" si="15"/>
        <v>-0.5</v>
      </c>
    </row>
    <row r="111" spans="1:8" x14ac:dyDescent="0.3">
      <c r="A111" s="28" t="s">
        <v>100</v>
      </c>
      <c r="B111" s="28" t="s">
        <v>6</v>
      </c>
      <c r="C111" s="28">
        <f>VLOOKUP(B111,List!$A$2:$C$13,3,0)</f>
        <v>11</v>
      </c>
      <c r="D111" s="25">
        <v>0.02</v>
      </c>
      <c r="E111" s="25">
        <f t="shared" si="10"/>
        <v>0.02</v>
      </c>
      <c r="F111" s="25" t="e">
        <f t="shared" si="11"/>
        <v>#N/A</v>
      </c>
      <c r="G111" s="25">
        <v>0.1</v>
      </c>
      <c r="H111" s="25">
        <f t="shared" si="15"/>
        <v>-0.5</v>
      </c>
    </row>
    <row r="112" spans="1:8" x14ac:dyDescent="0.3">
      <c r="A112" s="28" t="s">
        <v>103</v>
      </c>
      <c r="B112" s="28" t="s">
        <v>42</v>
      </c>
      <c r="C112" s="28">
        <f>VLOOKUP(B112,List!$A$2:$C$13,3,0)</f>
        <v>12</v>
      </c>
      <c r="D112" s="25">
        <v>0.05</v>
      </c>
      <c r="E112" s="25">
        <f t="shared" si="10"/>
        <v>0.05</v>
      </c>
      <c r="F112" s="25" t="e">
        <f t="shared" si="11"/>
        <v>#N/A</v>
      </c>
      <c r="G112" s="25">
        <v>0.5</v>
      </c>
      <c r="H112" s="25">
        <v>-0.5</v>
      </c>
    </row>
    <row r="113" spans="1:8" x14ac:dyDescent="0.3">
      <c r="A113" s="28" t="s">
        <v>98</v>
      </c>
      <c r="B113" s="28" t="s">
        <v>42</v>
      </c>
      <c r="C113" s="28">
        <f>VLOOKUP(B113,List!$A$2:$C$13,3,0)</f>
        <v>12</v>
      </c>
      <c r="D113" s="25">
        <v>0.02</v>
      </c>
      <c r="E113" s="25">
        <f t="shared" si="10"/>
        <v>0.02</v>
      </c>
      <c r="F113" s="25" t="e">
        <f t="shared" si="11"/>
        <v>#N/A</v>
      </c>
      <c r="G113" s="25">
        <v>0.3</v>
      </c>
      <c r="H113" s="25">
        <f t="shared" ref="H113:H121" si="16">H112</f>
        <v>-0.5</v>
      </c>
    </row>
    <row r="114" spans="1:8" x14ac:dyDescent="0.3">
      <c r="A114" s="28" t="s">
        <v>67</v>
      </c>
      <c r="B114" s="28" t="s">
        <v>42</v>
      </c>
      <c r="C114" s="28">
        <f>VLOOKUP(B114,List!$A$2:$C$13,3,0)</f>
        <v>12</v>
      </c>
      <c r="D114" s="25">
        <v>-0.36</v>
      </c>
      <c r="E114" s="25">
        <f t="shared" si="10"/>
        <v>-0.36</v>
      </c>
      <c r="F114" s="25" t="e">
        <f t="shared" si="11"/>
        <v>#N/A</v>
      </c>
      <c r="G114" s="25">
        <v>0.1</v>
      </c>
      <c r="H114" s="25">
        <f t="shared" si="16"/>
        <v>-0.5</v>
      </c>
    </row>
    <row r="115" spans="1:8" x14ac:dyDescent="0.3">
      <c r="A115" s="28" t="s">
        <v>99</v>
      </c>
      <c r="B115" s="28" t="s">
        <v>42</v>
      </c>
      <c r="C115" s="28">
        <f>VLOOKUP(B115,List!$A$2:$C$13,3,0)</f>
        <v>12</v>
      </c>
      <c r="D115" s="25">
        <v>-0.12</v>
      </c>
      <c r="E115" s="25" t="e">
        <f t="shared" si="10"/>
        <v>#N/A</v>
      </c>
      <c r="F115" s="25" t="e">
        <f t="shared" si="11"/>
        <v>#N/A</v>
      </c>
      <c r="G115" s="25">
        <v>-0.12</v>
      </c>
      <c r="H115" s="25">
        <f t="shared" si="16"/>
        <v>-0.5</v>
      </c>
    </row>
    <row r="116" spans="1:8" x14ac:dyDescent="0.3">
      <c r="A116" s="28" t="s">
        <v>97</v>
      </c>
      <c r="B116" s="28" t="s">
        <v>42</v>
      </c>
      <c r="C116" s="28">
        <f>VLOOKUP(B116,List!$A$2:$C$13,3,0)</f>
        <v>12</v>
      </c>
      <c r="D116" s="25">
        <v>-0.08</v>
      </c>
      <c r="E116" s="25">
        <f t="shared" si="10"/>
        <v>-0.08</v>
      </c>
      <c r="F116" s="25" t="e">
        <f t="shared" si="11"/>
        <v>#N/A</v>
      </c>
      <c r="G116" s="25">
        <v>0.15</v>
      </c>
      <c r="H116" s="25">
        <f t="shared" si="16"/>
        <v>-0.5</v>
      </c>
    </row>
    <row r="117" spans="1:8" x14ac:dyDescent="0.3">
      <c r="A117" s="28" t="s">
        <v>101</v>
      </c>
      <c r="B117" s="28" t="s">
        <v>42</v>
      </c>
      <c r="C117" s="28">
        <f>VLOOKUP(B117,List!$A$2:$C$13,3,0)</f>
        <v>12</v>
      </c>
      <c r="D117" s="25">
        <v>-0.05</v>
      </c>
      <c r="E117" s="25" t="e">
        <f t="shared" si="10"/>
        <v>#N/A</v>
      </c>
      <c r="F117" s="25">
        <f t="shared" si="11"/>
        <v>-0.05</v>
      </c>
      <c r="G117" s="25">
        <v>-0.32</v>
      </c>
      <c r="H117" s="25">
        <f t="shared" si="16"/>
        <v>-0.5</v>
      </c>
    </row>
    <row r="118" spans="1:8" x14ac:dyDescent="0.3">
      <c r="A118" s="28" t="s">
        <v>96</v>
      </c>
      <c r="B118" s="28" t="s">
        <v>42</v>
      </c>
      <c r="C118" s="28">
        <f>VLOOKUP(B118,List!$A$2:$C$13,3,0)</f>
        <v>12</v>
      </c>
      <c r="D118" s="25">
        <v>0.13</v>
      </c>
      <c r="E118" s="25" t="e">
        <f t="shared" si="10"/>
        <v>#N/A</v>
      </c>
      <c r="F118" s="25">
        <f t="shared" si="11"/>
        <v>0.13</v>
      </c>
      <c r="G118" s="25">
        <v>0.05</v>
      </c>
      <c r="H118" s="25">
        <f t="shared" si="16"/>
        <v>-0.5</v>
      </c>
    </row>
    <row r="119" spans="1:8" x14ac:dyDescent="0.3">
      <c r="A119" s="28" t="s">
        <v>102</v>
      </c>
      <c r="B119" s="28" t="s">
        <v>42</v>
      </c>
      <c r="C119" s="28">
        <f>VLOOKUP(B119,List!$A$2:$C$13,3,0)</f>
        <v>12</v>
      </c>
      <c r="D119" s="25">
        <v>0.02</v>
      </c>
      <c r="E119" s="25">
        <f t="shared" si="10"/>
        <v>0.02</v>
      </c>
      <c r="F119" s="25" t="e">
        <f t="shared" si="11"/>
        <v>#N/A</v>
      </c>
      <c r="G119" s="26">
        <v>0.4</v>
      </c>
      <c r="H119" s="26">
        <f t="shared" si="16"/>
        <v>-0.5</v>
      </c>
    </row>
    <row r="120" spans="1:8" x14ac:dyDescent="0.3">
      <c r="A120" s="28" t="s">
        <v>66</v>
      </c>
      <c r="B120" s="28" t="s">
        <v>42</v>
      </c>
      <c r="C120" s="28">
        <f>VLOOKUP(B120,List!$A$2:$C$13,3,0)</f>
        <v>12</v>
      </c>
      <c r="D120" s="25">
        <v>0.27</v>
      </c>
      <c r="E120" s="25">
        <f t="shared" si="10"/>
        <v>0.27</v>
      </c>
      <c r="F120" s="25" t="e">
        <f t="shared" si="11"/>
        <v>#N/A</v>
      </c>
      <c r="G120" s="25">
        <v>0.3</v>
      </c>
      <c r="H120" s="25">
        <f t="shared" si="16"/>
        <v>-0.5</v>
      </c>
    </row>
    <row r="121" spans="1:8" x14ac:dyDescent="0.3">
      <c r="A121" s="28" t="s">
        <v>100</v>
      </c>
      <c r="B121" s="28" t="s">
        <v>42</v>
      </c>
      <c r="C121" s="28">
        <f>VLOOKUP(B121,List!$A$2:$C$13,3,0)</f>
        <v>12</v>
      </c>
      <c r="D121" s="25">
        <v>-0.1</v>
      </c>
      <c r="E121" s="25">
        <f t="shared" si="10"/>
        <v>-0.1</v>
      </c>
      <c r="F121" s="25" t="e">
        <f t="shared" si="11"/>
        <v>#N/A</v>
      </c>
      <c r="G121" s="25">
        <v>0.1</v>
      </c>
      <c r="H121" s="25">
        <f t="shared" si="16"/>
        <v>-0.5</v>
      </c>
    </row>
    <row r="122" spans="1:8" x14ac:dyDescent="0.3">
      <c r="A122" t="s">
        <v>68</v>
      </c>
      <c r="B122" s="28" t="s">
        <v>32</v>
      </c>
      <c r="C122" s="28">
        <v>1</v>
      </c>
      <c r="D122" s="25">
        <v>0.37</v>
      </c>
      <c r="E122" s="25" t="e">
        <f t="shared" si="10"/>
        <v>#N/A</v>
      </c>
      <c r="F122" s="25">
        <f t="shared" si="11"/>
        <v>0.37</v>
      </c>
      <c r="G122" s="25">
        <v>-0.41</v>
      </c>
      <c r="H122" s="25">
        <v>-0.5</v>
      </c>
    </row>
    <row r="123" spans="1:8" x14ac:dyDescent="0.3">
      <c r="A123" t="s">
        <v>107</v>
      </c>
      <c r="B123" s="28" t="s">
        <v>32</v>
      </c>
      <c r="C123" s="28">
        <v>1</v>
      </c>
      <c r="D123" s="25">
        <v>0.02</v>
      </c>
      <c r="E123" s="25" t="e">
        <f t="shared" si="10"/>
        <v>#N/A</v>
      </c>
      <c r="F123" s="25">
        <f t="shared" si="11"/>
        <v>0.02</v>
      </c>
      <c r="G123" s="25">
        <v>-0.28000000000000003</v>
      </c>
      <c r="H123" s="25">
        <v>-0.5</v>
      </c>
    </row>
    <row r="124" spans="1:8" x14ac:dyDescent="0.3">
      <c r="A124" t="s">
        <v>109</v>
      </c>
      <c r="B124" s="28" t="s">
        <v>32</v>
      </c>
      <c r="C124" s="28">
        <v>1</v>
      </c>
      <c r="D124" s="25">
        <v>0.05</v>
      </c>
      <c r="E124" s="25" t="e">
        <f t="shared" si="10"/>
        <v>#N/A</v>
      </c>
      <c r="F124" s="25">
        <f t="shared" si="11"/>
        <v>0.05</v>
      </c>
      <c r="G124" s="25">
        <v>-7.0000000000000007E-2</v>
      </c>
      <c r="H124" s="25">
        <v>-0.5</v>
      </c>
    </row>
    <row r="125" spans="1:8" x14ac:dyDescent="0.3">
      <c r="A125" t="s">
        <v>69</v>
      </c>
      <c r="B125" s="28" t="s">
        <v>32</v>
      </c>
      <c r="C125" s="28">
        <v>1</v>
      </c>
      <c r="D125" s="25">
        <v>-0.43</v>
      </c>
      <c r="E125" s="25">
        <f t="shared" si="10"/>
        <v>-0.43</v>
      </c>
      <c r="F125" s="25" t="e">
        <f t="shared" si="11"/>
        <v>#N/A</v>
      </c>
      <c r="G125" s="25">
        <v>-0.18</v>
      </c>
      <c r="H125" s="25">
        <v>-0.5</v>
      </c>
    </row>
    <row r="126" spans="1:8" x14ac:dyDescent="0.3">
      <c r="A126" t="s">
        <v>105</v>
      </c>
      <c r="B126" s="28" t="s">
        <v>32</v>
      </c>
      <c r="C126" s="28">
        <v>1</v>
      </c>
      <c r="D126" s="25">
        <v>-0.19</v>
      </c>
      <c r="E126" s="25">
        <f t="shared" si="10"/>
        <v>-0.19</v>
      </c>
      <c r="F126" s="25" t="e">
        <f t="shared" si="11"/>
        <v>#N/A</v>
      </c>
      <c r="G126" s="25">
        <v>0.06</v>
      </c>
      <c r="H126" s="25">
        <v>-0.5</v>
      </c>
    </row>
    <row r="127" spans="1:8" x14ac:dyDescent="0.3">
      <c r="A127" t="s">
        <v>70</v>
      </c>
      <c r="B127" s="28" t="s">
        <v>32</v>
      </c>
      <c r="C127" s="28">
        <v>1</v>
      </c>
      <c r="D127" s="25">
        <v>-0.14000000000000001</v>
      </c>
      <c r="E127" s="25">
        <f t="shared" si="10"/>
        <v>-0.14000000000000001</v>
      </c>
      <c r="F127" s="25" t="e">
        <f t="shared" si="11"/>
        <v>#N/A</v>
      </c>
      <c r="G127" s="25">
        <v>0.44</v>
      </c>
      <c r="H127" s="25">
        <v>-0.5</v>
      </c>
    </row>
    <row r="128" spans="1:8" x14ac:dyDescent="0.3">
      <c r="A128" t="s">
        <v>110</v>
      </c>
      <c r="B128" s="28" t="s">
        <v>32</v>
      </c>
      <c r="C128" s="28">
        <v>1</v>
      </c>
      <c r="D128" s="25">
        <v>-0.03</v>
      </c>
      <c r="E128" s="25">
        <f t="shared" si="10"/>
        <v>-0.03</v>
      </c>
      <c r="F128" s="25" t="e">
        <f t="shared" si="11"/>
        <v>#N/A</v>
      </c>
      <c r="G128" s="25">
        <v>0.37</v>
      </c>
      <c r="H128" s="25">
        <v>-0.5</v>
      </c>
    </row>
    <row r="129" spans="1:8" x14ac:dyDescent="0.3">
      <c r="A129" t="s">
        <v>104</v>
      </c>
      <c r="B129" s="28" t="s">
        <v>32</v>
      </c>
      <c r="C129" s="28">
        <v>1</v>
      </c>
      <c r="D129" s="25">
        <v>0.17</v>
      </c>
      <c r="E129" s="25">
        <f t="shared" si="10"/>
        <v>0.17</v>
      </c>
      <c r="F129" s="25" t="e">
        <f t="shared" si="11"/>
        <v>#N/A</v>
      </c>
      <c r="G129" s="25">
        <v>0.35</v>
      </c>
      <c r="H129" s="26">
        <v>-0.5</v>
      </c>
    </row>
    <row r="130" spans="1:8" x14ac:dyDescent="0.3">
      <c r="A130" t="s">
        <v>106</v>
      </c>
      <c r="B130" s="28" t="s">
        <v>32</v>
      </c>
      <c r="C130" s="28">
        <v>1</v>
      </c>
      <c r="D130" s="25">
        <v>-0.26</v>
      </c>
      <c r="E130" s="25" t="e">
        <f t="shared" si="10"/>
        <v>#N/A</v>
      </c>
      <c r="F130" s="25">
        <f t="shared" si="11"/>
        <v>-0.26</v>
      </c>
      <c r="G130" s="25">
        <v>-0.5</v>
      </c>
      <c r="H130" s="25">
        <v>-0.5</v>
      </c>
    </row>
    <row r="131" spans="1:8" x14ac:dyDescent="0.3">
      <c r="A131" t="s">
        <v>108</v>
      </c>
      <c r="B131" s="28" t="s">
        <v>32</v>
      </c>
      <c r="C131" s="28">
        <v>1</v>
      </c>
      <c r="D131" s="25">
        <v>-0.04</v>
      </c>
      <c r="E131" s="25">
        <f t="shared" si="10"/>
        <v>-0.04</v>
      </c>
      <c r="F131" s="25" t="e">
        <f t="shared" si="11"/>
        <v>#N/A</v>
      </c>
      <c r="G131" s="25">
        <v>0.35</v>
      </c>
      <c r="H131" s="25">
        <v>-0.5</v>
      </c>
    </row>
    <row r="132" spans="1:8" x14ac:dyDescent="0.3">
      <c r="A132" t="s">
        <v>68</v>
      </c>
      <c r="B132" s="28" t="s">
        <v>33</v>
      </c>
      <c r="C132" s="28">
        <f>VLOOKUP(B132,List!$A$2:$C$13,3,0)</f>
        <v>2</v>
      </c>
      <c r="D132" s="25">
        <v>-0.43</v>
      </c>
      <c r="E132" s="25">
        <f t="shared" si="10"/>
        <v>-0.43</v>
      </c>
      <c r="F132" s="25" t="e">
        <f t="shared" si="11"/>
        <v>#N/A</v>
      </c>
      <c r="G132" s="25">
        <v>0.23</v>
      </c>
      <c r="H132" s="25">
        <v>-0.5</v>
      </c>
    </row>
    <row r="133" spans="1:8" x14ac:dyDescent="0.3">
      <c r="A133" t="s">
        <v>107</v>
      </c>
      <c r="B133" s="28" t="s">
        <v>33</v>
      </c>
      <c r="C133" s="28">
        <f>VLOOKUP(B133,List!$A$2:$C$13,3,0)</f>
        <v>2</v>
      </c>
      <c r="D133" s="25">
        <v>0</v>
      </c>
      <c r="E133" s="25">
        <f t="shared" ref="E133:E196" si="17">IF(D133&lt;G133,D133,NA())</f>
        <v>0</v>
      </c>
      <c r="F133" s="25" t="e">
        <f t="shared" ref="F133:F196" si="18">IF(D133&gt;G133,D133,NA())</f>
        <v>#N/A</v>
      </c>
      <c r="G133" s="25">
        <v>0.01</v>
      </c>
      <c r="H133" s="25">
        <f t="shared" ref="H133:H141" si="19">H132</f>
        <v>-0.5</v>
      </c>
    </row>
    <row r="134" spans="1:8" x14ac:dyDescent="0.3">
      <c r="A134" t="s">
        <v>109</v>
      </c>
      <c r="B134" s="28" t="s">
        <v>33</v>
      </c>
      <c r="C134" s="28">
        <f>VLOOKUP(B134,List!$A$2:$C$13,3,0)</f>
        <v>2</v>
      </c>
      <c r="D134" s="25">
        <v>-0.32</v>
      </c>
      <c r="E134" s="25">
        <f t="shared" si="17"/>
        <v>-0.32</v>
      </c>
      <c r="F134" s="25" t="e">
        <f t="shared" si="18"/>
        <v>#N/A</v>
      </c>
      <c r="G134" s="25">
        <v>-0.22</v>
      </c>
      <c r="H134" s="25">
        <f t="shared" si="19"/>
        <v>-0.5</v>
      </c>
    </row>
    <row r="135" spans="1:8" x14ac:dyDescent="0.3">
      <c r="A135" t="s">
        <v>69</v>
      </c>
      <c r="B135" s="28" t="s">
        <v>33</v>
      </c>
      <c r="C135" s="28">
        <f>VLOOKUP(B135,List!$A$2:$C$13,3,0)</f>
        <v>2</v>
      </c>
      <c r="D135" s="25">
        <v>-0.42</v>
      </c>
      <c r="E135" s="25">
        <f t="shared" si="17"/>
        <v>-0.42</v>
      </c>
      <c r="F135" s="25" t="e">
        <f t="shared" si="18"/>
        <v>#N/A</v>
      </c>
      <c r="G135" s="25">
        <v>0.12</v>
      </c>
      <c r="H135" s="25">
        <f t="shared" si="19"/>
        <v>-0.5</v>
      </c>
    </row>
    <row r="136" spans="1:8" x14ac:dyDescent="0.3">
      <c r="A136" t="s">
        <v>105</v>
      </c>
      <c r="B136" s="28" t="s">
        <v>33</v>
      </c>
      <c r="C136" s="28">
        <f>VLOOKUP(B136,List!$A$2:$C$13,3,0)</f>
        <v>2</v>
      </c>
      <c r="D136" s="25">
        <v>0.36</v>
      </c>
      <c r="E136" s="25" t="e">
        <f t="shared" si="17"/>
        <v>#N/A</v>
      </c>
      <c r="F136" s="25">
        <f t="shared" si="18"/>
        <v>0.36</v>
      </c>
      <c r="G136" s="25">
        <v>0.22</v>
      </c>
      <c r="H136" s="25">
        <f t="shared" si="19"/>
        <v>-0.5</v>
      </c>
    </row>
    <row r="137" spans="1:8" x14ac:dyDescent="0.3">
      <c r="A137" t="s">
        <v>70</v>
      </c>
      <c r="B137" s="28" t="s">
        <v>33</v>
      </c>
      <c r="C137" s="28">
        <f>VLOOKUP(B137,List!$A$2:$C$13,3,0)</f>
        <v>2</v>
      </c>
      <c r="D137" s="25">
        <v>0.09</v>
      </c>
      <c r="E137" s="25" t="e">
        <f t="shared" si="17"/>
        <v>#N/A</v>
      </c>
      <c r="F137" s="25">
        <f t="shared" si="18"/>
        <v>0.09</v>
      </c>
      <c r="G137" s="25">
        <v>-0.4</v>
      </c>
      <c r="H137" s="25">
        <f t="shared" si="19"/>
        <v>-0.5</v>
      </c>
    </row>
    <row r="138" spans="1:8" x14ac:dyDescent="0.3">
      <c r="A138" t="s">
        <v>110</v>
      </c>
      <c r="B138" s="28" t="s">
        <v>33</v>
      </c>
      <c r="C138" s="28">
        <f>VLOOKUP(B138,List!$A$2:$C$13,3,0)</f>
        <v>2</v>
      </c>
      <c r="D138" s="25">
        <v>-0.4</v>
      </c>
      <c r="E138" s="25">
        <f t="shared" si="17"/>
        <v>-0.4</v>
      </c>
      <c r="F138" s="25" t="e">
        <f t="shared" si="18"/>
        <v>#N/A</v>
      </c>
      <c r="G138" s="25">
        <v>0.26</v>
      </c>
      <c r="H138" s="25">
        <f t="shared" si="19"/>
        <v>-0.5</v>
      </c>
    </row>
    <row r="139" spans="1:8" x14ac:dyDescent="0.3">
      <c r="A139" t="s">
        <v>104</v>
      </c>
      <c r="B139" s="28" t="s">
        <v>33</v>
      </c>
      <c r="C139" s="28">
        <f>VLOOKUP(B139,List!$A$2:$C$13,3,0)</f>
        <v>2</v>
      </c>
      <c r="D139" s="25">
        <v>0.1</v>
      </c>
      <c r="E139" s="25" t="e">
        <f t="shared" si="17"/>
        <v>#N/A</v>
      </c>
      <c r="F139" s="25">
        <f t="shared" si="18"/>
        <v>0.1</v>
      </c>
      <c r="G139" s="25">
        <v>-0.12</v>
      </c>
      <c r="H139" s="26">
        <f t="shared" si="19"/>
        <v>-0.5</v>
      </c>
    </row>
    <row r="140" spans="1:8" x14ac:dyDescent="0.3">
      <c r="A140" t="s">
        <v>106</v>
      </c>
      <c r="B140" s="28" t="s">
        <v>33</v>
      </c>
      <c r="C140" s="28">
        <f>VLOOKUP(B140,List!$A$2:$C$13,3,0)</f>
        <v>2</v>
      </c>
      <c r="D140" s="25">
        <v>0.28999999999999998</v>
      </c>
      <c r="E140" s="25">
        <f t="shared" si="17"/>
        <v>0.28999999999999998</v>
      </c>
      <c r="F140" s="25" t="e">
        <f t="shared" si="18"/>
        <v>#N/A</v>
      </c>
      <c r="G140" s="25">
        <v>0.33</v>
      </c>
      <c r="H140" s="25">
        <f t="shared" si="19"/>
        <v>-0.5</v>
      </c>
    </row>
    <row r="141" spans="1:8" x14ac:dyDescent="0.3">
      <c r="A141" t="s">
        <v>108</v>
      </c>
      <c r="B141" s="28" t="s">
        <v>33</v>
      </c>
      <c r="C141" s="28">
        <f>VLOOKUP(B141,List!$A$2:$C$13,3,0)</f>
        <v>2</v>
      </c>
      <c r="D141" s="25">
        <v>-0.19</v>
      </c>
      <c r="E141" s="25">
        <f t="shared" si="17"/>
        <v>-0.19</v>
      </c>
      <c r="F141" s="25" t="e">
        <f t="shared" si="18"/>
        <v>#N/A</v>
      </c>
      <c r="G141" s="25">
        <v>0.46</v>
      </c>
      <c r="H141" s="25">
        <f t="shared" si="19"/>
        <v>-0.5</v>
      </c>
    </row>
    <row r="142" spans="1:8" x14ac:dyDescent="0.3">
      <c r="A142" t="s">
        <v>68</v>
      </c>
      <c r="B142" s="28" t="s">
        <v>34</v>
      </c>
      <c r="C142" s="28">
        <f>VLOOKUP(B142,List!$A$2:$C$13,3,0)</f>
        <v>3</v>
      </c>
      <c r="D142" s="25">
        <v>0.2</v>
      </c>
      <c r="E142" s="25" t="e">
        <f t="shared" si="17"/>
        <v>#N/A</v>
      </c>
      <c r="F142" s="25">
        <f t="shared" si="18"/>
        <v>0.2</v>
      </c>
      <c r="G142" s="25">
        <v>-0.48</v>
      </c>
      <c r="H142" s="25">
        <v>-0.5</v>
      </c>
    </row>
    <row r="143" spans="1:8" x14ac:dyDescent="0.3">
      <c r="A143" t="s">
        <v>107</v>
      </c>
      <c r="B143" s="28" t="s">
        <v>34</v>
      </c>
      <c r="C143" s="28">
        <f>VLOOKUP(B143,List!$A$2:$C$13,3,0)</f>
        <v>3</v>
      </c>
      <c r="D143" s="25">
        <v>-0.1</v>
      </c>
      <c r="E143" s="25" t="e">
        <f t="shared" si="17"/>
        <v>#N/A</v>
      </c>
      <c r="F143" s="25">
        <f t="shared" si="18"/>
        <v>-0.1</v>
      </c>
      <c r="G143" s="25">
        <v>-0.5</v>
      </c>
      <c r="H143" s="25">
        <f t="shared" ref="H143:H151" si="20">H142</f>
        <v>-0.5</v>
      </c>
    </row>
    <row r="144" spans="1:8" x14ac:dyDescent="0.3">
      <c r="A144" t="s">
        <v>109</v>
      </c>
      <c r="B144" s="28" t="s">
        <v>34</v>
      </c>
      <c r="C144" s="28">
        <f>VLOOKUP(B144,List!$A$2:$C$13,3,0)</f>
        <v>3</v>
      </c>
      <c r="D144" s="25">
        <v>0.13</v>
      </c>
      <c r="E144" s="25">
        <f t="shared" si="17"/>
        <v>0.13</v>
      </c>
      <c r="F144" s="25" t="e">
        <f t="shared" si="18"/>
        <v>#N/A</v>
      </c>
      <c r="G144" s="25">
        <v>0.25</v>
      </c>
      <c r="H144" s="25">
        <f t="shared" si="20"/>
        <v>-0.5</v>
      </c>
    </row>
    <row r="145" spans="1:8" x14ac:dyDescent="0.3">
      <c r="A145" t="s">
        <v>69</v>
      </c>
      <c r="B145" s="28" t="s">
        <v>34</v>
      </c>
      <c r="C145" s="28">
        <f>VLOOKUP(B145,List!$A$2:$C$13,3,0)</f>
        <v>3</v>
      </c>
      <c r="D145" s="25">
        <v>0.02</v>
      </c>
      <c r="E145" s="25" t="e">
        <f t="shared" si="17"/>
        <v>#N/A</v>
      </c>
      <c r="F145" s="25">
        <f t="shared" si="18"/>
        <v>0.02</v>
      </c>
      <c r="G145" s="25">
        <v>-0.37</v>
      </c>
      <c r="H145" s="25">
        <f t="shared" si="20"/>
        <v>-0.5</v>
      </c>
    </row>
    <row r="146" spans="1:8" x14ac:dyDescent="0.3">
      <c r="A146" t="s">
        <v>105</v>
      </c>
      <c r="B146" s="28" t="s">
        <v>34</v>
      </c>
      <c r="C146" s="28">
        <f>VLOOKUP(B146,List!$A$2:$C$13,3,0)</f>
        <v>3</v>
      </c>
      <c r="D146" s="25">
        <v>0.2</v>
      </c>
      <c r="E146" s="25" t="e">
        <f t="shared" si="17"/>
        <v>#N/A</v>
      </c>
      <c r="F146" s="25" t="e">
        <f t="shared" si="18"/>
        <v>#N/A</v>
      </c>
      <c r="G146" s="25">
        <v>0.2</v>
      </c>
      <c r="H146" s="25">
        <f t="shared" si="20"/>
        <v>-0.5</v>
      </c>
    </row>
    <row r="147" spans="1:8" x14ac:dyDescent="0.3">
      <c r="A147" t="s">
        <v>70</v>
      </c>
      <c r="B147" s="28" t="s">
        <v>34</v>
      </c>
      <c r="C147" s="28">
        <f>VLOOKUP(B147,List!$A$2:$C$13,3,0)</f>
        <v>3</v>
      </c>
      <c r="D147" s="25">
        <v>-0.08</v>
      </c>
      <c r="E147" s="25" t="e">
        <f t="shared" si="17"/>
        <v>#N/A</v>
      </c>
      <c r="F147" s="25">
        <f t="shared" si="18"/>
        <v>-0.08</v>
      </c>
      <c r="G147" s="25">
        <v>-0.2</v>
      </c>
      <c r="H147" s="25">
        <f t="shared" si="20"/>
        <v>-0.5</v>
      </c>
    </row>
    <row r="148" spans="1:8" x14ac:dyDescent="0.3">
      <c r="A148" t="s">
        <v>110</v>
      </c>
      <c r="B148" s="28" t="s">
        <v>34</v>
      </c>
      <c r="C148" s="28">
        <f>VLOOKUP(B148,List!$A$2:$C$13,3,0)</f>
        <v>3</v>
      </c>
      <c r="D148" s="25">
        <v>-0.22</v>
      </c>
      <c r="E148" s="25">
        <f t="shared" si="17"/>
        <v>-0.22</v>
      </c>
      <c r="F148" s="25" t="e">
        <f t="shared" si="18"/>
        <v>#N/A</v>
      </c>
      <c r="G148" s="25">
        <v>0.43</v>
      </c>
      <c r="H148" s="25">
        <f t="shared" si="20"/>
        <v>-0.5</v>
      </c>
    </row>
    <row r="149" spans="1:8" x14ac:dyDescent="0.3">
      <c r="A149" t="s">
        <v>104</v>
      </c>
      <c r="B149" s="28" t="s">
        <v>34</v>
      </c>
      <c r="C149" s="28">
        <f>VLOOKUP(B149,List!$A$2:$C$13,3,0)</f>
        <v>3</v>
      </c>
      <c r="D149" s="25">
        <v>-0.21</v>
      </c>
      <c r="E149" s="25">
        <f t="shared" si="17"/>
        <v>-0.21</v>
      </c>
      <c r="F149" s="25" t="e">
        <f t="shared" si="18"/>
        <v>#N/A</v>
      </c>
      <c r="G149" s="25">
        <v>0.14000000000000001</v>
      </c>
      <c r="H149" s="26">
        <f t="shared" si="20"/>
        <v>-0.5</v>
      </c>
    </row>
    <row r="150" spans="1:8" x14ac:dyDescent="0.3">
      <c r="A150" t="s">
        <v>106</v>
      </c>
      <c r="B150" s="28" t="s">
        <v>34</v>
      </c>
      <c r="C150" s="28">
        <f>VLOOKUP(B150,List!$A$2:$C$13,3,0)</f>
        <v>3</v>
      </c>
      <c r="D150" s="25">
        <v>-0.33</v>
      </c>
      <c r="E150" s="25">
        <f t="shared" si="17"/>
        <v>-0.33</v>
      </c>
      <c r="F150" s="25" t="e">
        <f t="shared" si="18"/>
        <v>#N/A</v>
      </c>
      <c r="G150" s="25">
        <v>0.03</v>
      </c>
      <c r="H150" s="25">
        <f t="shared" si="20"/>
        <v>-0.5</v>
      </c>
    </row>
    <row r="151" spans="1:8" x14ac:dyDescent="0.3">
      <c r="A151" t="s">
        <v>108</v>
      </c>
      <c r="B151" s="28" t="s">
        <v>34</v>
      </c>
      <c r="C151" s="28">
        <f>VLOOKUP(B151,List!$A$2:$C$13,3,0)</f>
        <v>3</v>
      </c>
      <c r="D151" s="25">
        <v>0.49</v>
      </c>
      <c r="E151" s="25" t="e">
        <f t="shared" si="17"/>
        <v>#N/A</v>
      </c>
      <c r="F151" s="25">
        <f t="shared" si="18"/>
        <v>0.49</v>
      </c>
      <c r="G151" s="25">
        <v>-0.16</v>
      </c>
      <c r="H151" s="25">
        <f t="shared" si="20"/>
        <v>-0.5</v>
      </c>
    </row>
    <row r="152" spans="1:8" x14ac:dyDescent="0.3">
      <c r="A152" t="s">
        <v>68</v>
      </c>
      <c r="B152" s="28" t="s">
        <v>35</v>
      </c>
      <c r="C152" s="28">
        <f>VLOOKUP(B152,List!$A$2:$C$13,3,0)</f>
        <v>4</v>
      </c>
      <c r="D152" s="25">
        <v>0.01</v>
      </c>
      <c r="E152" s="25">
        <f t="shared" si="17"/>
        <v>0.01</v>
      </c>
      <c r="F152" s="25" t="e">
        <f t="shared" si="18"/>
        <v>#N/A</v>
      </c>
      <c r="G152" s="25">
        <v>0.45</v>
      </c>
      <c r="H152" s="25">
        <v>-0.5</v>
      </c>
    </row>
    <row r="153" spans="1:8" x14ac:dyDescent="0.3">
      <c r="A153" t="s">
        <v>107</v>
      </c>
      <c r="B153" s="28" t="s">
        <v>35</v>
      </c>
      <c r="C153" s="28">
        <f>VLOOKUP(B153,List!$A$2:$C$13,3,0)</f>
        <v>4</v>
      </c>
      <c r="D153" s="25">
        <v>-0.24</v>
      </c>
      <c r="E153" s="25">
        <f t="shared" si="17"/>
        <v>-0.24</v>
      </c>
      <c r="F153" s="25" t="e">
        <f t="shared" si="18"/>
        <v>#N/A</v>
      </c>
      <c r="G153" s="25">
        <v>-0.09</v>
      </c>
      <c r="H153" s="25">
        <f t="shared" ref="H153:H161" si="21">H152</f>
        <v>-0.5</v>
      </c>
    </row>
    <row r="154" spans="1:8" x14ac:dyDescent="0.3">
      <c r="A154" t="s">
        <v>109</v>
      </c>
      <c r="B154" s="28" t="s">
        <v>35</v>
      </c>
      <c r="C154" s="28">
        <f>VLOOKUP(B154,List!$A$2:$C$13,3,0)</f>
        <v>4</v>
      </c>
      <c r="D154" s="25">
        <v>0.48</v>
      </c>
      <c r="E154" s="25" t="e">
        <f t="shared" si="17"/>
        <v>#N/A</v>
      </c>
      <c r="F154" s="25">
        <f t="shared" si="18"/>
        <v>0.48</v>
      </c>
      <c r="G154" s="25">
        <v>0.23</v>
      </c>
      <c r="H154" s="25">
        <f t="shared" si="21"/>
        <v>-0.5</v>
      </c>
    </row>
    <row r="155" spans="1:8" x14ac:dyDescent="0.3">
      <c r="A155" t="s">
        <v>69</v>
      </c>
      <c r="B155" s="28" t="s">
        <v>35</v>
      </c>
      <c r="C155" s="28">
        <f>VLOOKUP(B155,List!$A$2:$C$13,3,0)</f>
        <v>4</v>
      </c>
      <c r="D155" s="25">
        <v>-0.48</v>
      </c>
      <c r="E155" s="25">
        <f t="shared" si="17"/>
        <v>-0.48</v>
      </c>
      <c r="F155" s="25" t="e">
        <f t="shared" si="18"/>
        <v>#N/A</v>
      </c>
      <c r="G155" s="25">
        <v>-0.31</v>
      </c>
      <c r="H155" s="25">
        <f t="shared" si="21"/>
        <v>-0.5</v>
      </c>
    </row>
    <row r="156" spans="1:8" x14ac:dyDescent="0.3">
      <c r="A156" t="s">
        <v>105</v>
      </c>
      <c r="B156" s="28" t="s">
        <v>35</v>
      </c>
      <c r="C156" s="28">
        <f>VLOOKUP(B156,List!$A$2:$C$13,3,0)</f>
        <v>4</v>
      </c>
      <c r="D156" s="25">
        <v>-0.33</v>
      </c>
      <c r="E156" s="25">
        <f t="shared" si="17"/>
        <v>-0.33</v>
      </c>
      <c r="F156" s="25" t="e">
        <f t="shared" si="18"/>
        <v>#N/A</v>
      </c>
      <c r="G156" s="25">
        <v>-0.32</v>
      </c>
      <c r="H156" s="25">
        <f t="shared" si="21"/>
        <v>-0.5</v>
      </c>
    </row>
    <row r="157" spans="1:8" x14ac:dyDescent="0.3">
      <c r="A157" t="s">
        <v>70</v>
      </c>
      <c r="B157" s="28" t="s">
        <v>35</v>
      </c>
      <c r="C157" s="28">
        <f>VLOOKUP(B157,List!$A$2:$C$13,3,0)</f>
        <v>4</v>
      </c>
      <c r="D157" s="25">
        <v>0.38</v>
      </c>
      <c r="E157" s="25">
        <f t="shared" si="17"/>
        <v>0.38</v>
      </c>
      <c r="F157" s="25" t="e">
        <f t="shared" si="18"/>
        <v>#N/A</v>
      </c>
      <c r="G157" s="25">
        <v>0.47</v>
      </c>
      <c r="H157" s="25">
        <f t="shared" si="21"/>
        <v>-0.5</v>
      </c>
    </row>
    <row r="158" spans="1:8" x14ac:dyDescent="0.3">
      <c r="A158" t="s">
        <v>110</v>
      </c>
      <c r="B158" s="28" t="s">
        <v>35</v>
      </c>
      <c r="C158" s="28">
        <f>VLOOKUP(B158,List!$A$2:$C$13,3,0)</f>
        <v>4</v>
      </c>
      <c r="D158" s="25">
        <v>-0.08</v>
      </c>
      <c r="E158" s="25">
        <f t="shared" si="17"/>
        <v>-0.08</v>
      </c>
      <c r="F158" s="25" t="e">
        <f t="shared" si="18"/>
        <v>#N/A</v>
      </c>
      <c r="G158" s="25">
        <v>0.2</v>
      </c>
      <c r="H158" s="25">
        <f t="shared" si="21"/>
        <v>-0.5</v>
      </c>
    </row>
    <row r="159" spans="1:8" x14ac:dyDescent="0.3">
      <c r="A159" t="s">
        <v>104</v>
      </c>
      <c r="B159" s="28" t="s">
        <v>35</v>
      </c>
      <c r="C159" s="28">
        <f>VLOOKUP(B159,List!$A$2:$C$13,3,0)</f>
        <v>4</v>
      </c>
      <c r="D159" s="25">
        <v>-0.18</v>
      </c>
      <c r="E159" s="25" t="e">
        <f t="shared" si="17"/>
        <v>#N/A</v>
      </c>
      <c r="F159" s="25">
        <f t="shared" si="18"/>
        <v>-0.18</v>
      </c>
      <c r="G159" s="25">
        <v>-0.27</v>
      </c>
      <c r="H159" s="26">
        <f t="shared" si="21"/>
        <v>-0.5</v>
      </c>
    </row>
    <row r="160" spans="1:8" x14ac:dyDescent="0.3">
      <c r="A160" t="s">
        <v>106</v>
      </c>
      <c r="B160" s="28" t="s">
        <v>35</v>
      </c>
      <c r="C160" s="28">
        <f>VLOOKUP(B160,List!$A$2:$C$13,3,0)</f>
        <v>4</v>
      </c>
      <c r="D160" s="25">
        <v>0.01</v>
      </c>
      <c r="E160" s="25" t="e">
        <f t="shared" si="17"/>
        <v>#N/A</v>
      </c>
      <c r="F160" s="25">
        <f t="shared" si="18"/>
        <v>0.01</v>
      </c>
      <c r="G160" s="25">
        <v>-0.03</v>
      </c>
      <c r="H160" s="25">
        <f t="shared" si="21"/>
        <v>-0.5</v>
      </c>
    </row>
    <row r="161" spans="1:8" x14ac:dyDescent="0.3">
      <c r="A161" t="s">
        <v>108</v>
      </c>
      <c r="B161" s="28" t="s">
        <v>35</v>
      </c>
      <c r="C161" s="28">
        <f>VLOOKUP(B161,List!$A$2:$C$13,3,0)</f>
        <v>4</v>
      </c>
      <c r="D161" s="25">
        <v>-0.36</v>
      </c>
      <c r="E161" s="25">
        <f t="shared" si="17"/>
        <v>-0.36</v>
      </c>
      <c r="F161" s="25" t="e">
        <f t="shared" si="18"/>
        <v>#N/A</v>
      </c>
      <c r="G161" s="25">
        <v>0.36</v>
      </c>
      <c r="H161" s="25">
        <f t="shared" si="21"/>
        <v>-0.5</v>
      </c>
    </row>
    <row r="162" spans="1:8" x14ac:dyDescent="0.3">
      <c r="A162" t="s">
        <v>68</v>
      </c>
      <c r="B162" s="28" t="s">
        <v>36</v>
      </c>
      <c r="C162" s="28">
        <f>VLOOKUP(B162,List!$A$2:$C$13,3,0)</f>
        <v>5</v>
      </c>
      <c r="D162" s="25">
        <v>0.49</v>
      </c>
      <c r="E162" s="25" t="e">
        <f t="shared" si="17"/>
        <v>#N/A</v>
      </c>
      <c r="F162" s="25">
        <f t="shared" si="18"/>
        <v>0.49</v>
      </c>
      <c r="G162" s="25">
        <v>-0.46</v>
      </c>
      <c r="H162" s="25">
        <v>-0.5</v>
      </c>
    </row>
    <row r="163" spans="1:8" x14ac:dyDescent="0.3">
      <c r="A163" t="s">
        <v>107</v>
      </c>
      <c r="B163" s="28" t="s">
        <v>36</v>
      </c>
      <c r="C163" s="28">
        <f>VLOOKUP(B163,List!$A$2:$C$13,3,0)</f>
        <v>5</v>
      </c>
      <c r="D163" s="25">
        <v>0.18</v>
      </c>
      <c r="E163" s="25" t="e">
        <f t="shared" si="17"/>
        <v>#N/A</v>
      </c>
      <c r="F163" s="25">
        <f t="shared" si="18"/>
        <v>0.18</v>
      </c>
      <c r="G163" s="25">
        <v>-0.39</v>
      </c>
      <c r="H163" s="25">
        <f t="shared" ref="H163:H171" si="22">H162</f>
        <v>-0.5</v>
      </c>
    </row>
    <row r="164" spans="1:8" x14ac:dyDescent="0.3">
      <c r="A164" t="s">
        <v>109</v>
      </c>
      <c r="B164" s="28" t="s">
        <v>36</v>
      </c>
      <c r="C164" s="28">
        <f>VLOOKUP(B164,List!$A$2:$C$13,3,0)</f>
        <v>5</v>
      </c>
      <c r="D164" s="25">
        <v>0.19</v>
      </c>
      <c r="E164" s="25" t="e">
        <f t="shared" si="17"/>
        <v>#N/A</v>
      </c>
      <c r="F164" s="25">
        <f t="shared" si="18"/>
        <v>0.19</v>
      </c>
      <c r="G164" s="25">
        <v>-0.45</v>
      </c>
      <c r="H164" s="25">
        <f t="shared" si="22"/>
        <v>-0.5</v>
      </c>
    </row>
    <row r="165" spans="1:8" x14ac:dyDescent="0.3">
      <c r="A165" t="s">
        <v>69</v>
      </c>
      <c r="B165" s="28" t="s">
        <v>36</v>
      </c>
      <c r="C165" s="28">
        <f>VLOOKUP(B165,List!$A$2:$C$13,3,0)</f>
        <v>5</v>
      </c>
      <c r="D165" s="25">
        <v>-0.02</v>
      </c>
      <c r="E165" s="25">
        <f t="shared" si="17"/>
        <v>-0.02</v>
      </c>
      <c r="F165" s="25" t="e">
        <f t="shared" si="18"/>
        <v>#N/A</v>
      </c>
      <c r="G165" s="25">
        <v>0.48</v>
      </c>
      <c r="H165" s="25">
        <f t="shared" si="22"/>
        <v>-0.5</v>
      </c>
    </row>
    <row r="166" spans="1:8" x14ac:dyDescent="0.3">
      <c r="A166" t="s">
        <v>105</v>
      </c>
      <c r="B166" s="28" t="s">
        <v>36</v>
      </c>
      <c r="C166" s="28">
        <f>VLOOKUP(B166,List!$A$2:$C$13,3,0)</f>
        <v>5</v>
      </c>
      <c r="D166" s="25">
        <v>-0.05</v>
      </c>
      <c r="E166" s="25">
        <f t="shared" si="17"/>
        <v>-0.05</v>
      </c>
      <c r="F166" s="25" t="e">
        <f t="shared" si="18"/>
        <v>#N/A</v>
      </c>
      <c r="G166" s="25">
        <v>0.11</v>
      </c>
      <c r="H166" s="25">
        <f t="shared" si="22"/>
        <v>-0.5</v>
      </c>
    </row>
    <row r="167" spans="1:8" x14ac:dyDescent="0.3">
      <c r="A167" t="s">
        <v>70</v>
      </c>
      <c r="B167" s="28" t="s">
        <v>36</v>
      </c>
      <c r="C167" s="28">
        <f>VLOOKUP(B167,List!$A$2:$C$13,3,0)</f>
        <v>5</v>
      </c>
      <c r="D167" s="25">
        <v>0.32</v>
      </c>
      <c r="E167" s="25" t="e">
        <f t="shared" si="17"/>
        <v>#N/A</v>
      </c>
      <c r="F167" s="25">
        <f t="shared" si="18"/>
        <v>0.32</v>
      </c>
      <c r="G167" s="25">
        <v>-0.24</v>
      </c>
      <c r="H167" s="25">
        <f t="shared" si="22"/>
        <v>-0.5</v>
      </c>
    </row>
    <row r="168" spans="1:8" x14ac:dyDescent="0.3">
      <c r="A168" t="s">
        <v>110</v>
      </c>
      <c r="B168" s="28" t="s">
        <v>36</v>
      </c>
      <c r="C168" s="28">
        <f>VLOOKUP(B168,List!$A$2:$C$13,3,0)</f>
        <v>5</v>
      </c>
      <c r="D168" s="25">
        <v>-0.23</v>
      </c>
      <c r="E168" s="25">
        <f t="shared" si="17"/>
        <v>-0.23</v>
      </c>
      <c r="F168" s="25" t="e">
        <f t="shared" si="18"/>
        <v>#N/A</v>
      </c>
      <c r="G168" s="25">
        <v>0.14000000000000001</v>
      </c>
      <c r="H168" s="25">
        <f t="shared" si="22"/>
        <v>-0.5</v>
      </c>
    </row>
    <row r="169" spans="1:8" x14ac:dyDescent="0.3">
      <c r="A169" t="s">
        <v>104</v>
      </c>
      <c r="B169" s="28" t="s">
        <v>36</v>
      </c>
      <c r="C169" s="28">
        <f>VLOOKUP(B169,List!$A$2:$C$13,3,0)</f>
        <v>5</v>
      </c>
      <c r="D169" s="25">
        <v>-0.31</v>
      </c>
      <c r="E169" s="25">
        <f t="shared" si="17"/>
        <v>-0.31</v>
      </c>
      <c r="F169" s="25" t="e">
        <f t="shared" si="18"/>
        <v>#N/A</v>
      </c>
      <c r="G169" s="25">
        <v>7.0000000000000007E-2</v>
      </c>
      <c r="H169" s="26">
        <f t="shared" si="22"/>
        <v>-0.5</v>
      </c>
    </row>
    <row r="170" spans="1:8" x14ac:dyDescent="0.3">
      <c r="A170" t="s">
        <v>106</v>
      </c>
      <c r="B170" s="28" t="s">
        <v>36</v>
      </c>
      <c r="C170" s="28">
        <f>VLOOKUP(B170,List!$A$2:$C$13,3,0)</f>
        <v>5</v>
      </c>
      <c r="D170" s="25">
        <v>0.19</v>
      </c>
      <c r="E170" s="25">
        <f t="shared" si="17"/>
        <v>0.19</v>
      </c>
      <c r="F170" s="25" t="e">
        <f t="shared" si="18"/>
        <v>#N/A</v>
      </c>
      <c r="G170" s="25">
        <v>0.32</v>
      </c>
      <c r="H170" s="25">
        <f t="shared" si="22"/>
        <v>-0.5</v>
      </c>
    </row>
    <row r="171" spans="1:8" x14ac:dyDescent="0.3">
      <c r="A171" t="s">
        <v>108</v>
      </c>
      <c r="B171" s="28" t="s">
        <v>36</v>
      </c>
      <c r="C171" s="28">
        <f>VLOOKUP(B171,List!$A$2:$C$13,3,0)</f>
        <v>5</v>
      </c>
      <c r="D171" s="25">
        <v>-0.44</v>
      </c>
      <c r="E171" s="25">
        <f t="shared" si="17"/>
        <v>-0.44</v>
      </c>
      <c r="F171" s="25" t="e">
        <f t="shared" si="18"/>
        <v>#N/A</v>
      </c>
      <c r="G171" s="25">
        <v>0.17</v>
      </c>
      <c r="H171" s="25">
        <f t="shared" si="22"/>
        <v>-0.5</v>
      </c>
    </row>
    <row r="172" spans="1:8" x14ac:dyDescent="0.3">
      <c r="A172" t="s">
        <v>68</v>
      </c>
      <c r="B172" s="28" t="s">
        <v>37</v>
      </c>
      <c r="C172" s="28">
        <f>VLOOKUP(B172,List!$A$2:$C$13,3,0)</f>
        <v>6</v>
      </c>
      <c r="D172" s="25">
        <v>-0.24</v>
      </c>
      <c r="E172" s="25">
        <f t="shared" si="17"/>
        <v>-0.24</v>
      </c>
      <c r="F172" s="25" t="e">
        <f t="shared" si="18"/>
        <v>#N/A</v>
      </c>
      <c r="G172" s="25">
        <v>0.11</v>
      </c>
      <c r="H172" s="25">
        <v>-0.5</v>
      </c>
    </row>
    <row r="173" spans="1:8" x14ac:dyDescent="0.3">
      <c r="A173" t="s">
        <v>107</v>
      </c>
      <c r="B173" s="28" t="s">
        <v>37</v>
      </c>
      <c r="C173" s="28">
        <f>VLOOKUP(B173,List!$A$2:$C$13,3,0)</f>
        <v>6</v>
      </c>
      <c r="D173" s="25">
        <v>0.5</v>
      </c>
      <c r="E173" s="25" t="e">
        <f t="shared" si="17"/>
        <v>#N/A</v>
      </c>
      <c r="F173" s="25">
        <f t="shared" si="18"/>
        <v>0.5</v>
      </c>
      <c r="G173" s="25">
        <v>-0.5</v>
      </c>
      <c r="H173" s="25">
        <f t="shared" ref="H173:H181" si="23">H172</f>
        <v>-0.5</v>
      </c>
    </row>
    <row r="174" spans="1:8" x14ac:dyDescent="0.3">
      <c r="A174" t="s">
        <v>109</v>
      </c>
      <c r="B174" s="28" t="s">
        <v>37</v>
      </c>
      <c r="C174" s="28">
        <f>VLOOKUP(B174,List!$A$2:$C$13,3,0)</f>
        <v>6</v>
      </c>
      <c r="D174" s="25">
        <v>-0.28000000000000003</v>
      </c>
      <c r="E174" s="25">
        <f t="shared" si="17"/>
        <v>-0.28000000000000003</v>
      </c>
      <c r="F174" s="25" t="e">
        <f t="shared" si="18"/>
        <v>#N/A</v>
      </c>
      <c r="G174" s="25">
        <v>0.1</v>
      </c>
      <c r="H174" s="25">
        <f t="shared" si="23"/>
        <v>-0.5</v>
      </c>
    </row>
    <row r="175" spans="1:8" x14ac:dyDescent="0.3">
      <c r="A175" t="s">
        <v>69</v>
      </c>
      <c r="B175" s="28" t="s">
        <v>37</v>
      </c>
      <c r="C175" s="28">
        <f>VLOOKUP(B175,List!$A$2:$C$13,3,0)</f>
        <v>6</v>
      </c>
      <c r="D175" s="25">
        <v>0.34</v>
      </c>
      <c r="E175" s="25" t="e">
        <f t="shared" si="17"/>
        <v>#N/A</v>
      </c>
      <c r="F175" s="25">
        <f t="shared" si="18"/>
        <v>0.34</v>
      </c>
      <c r="G175" s="25">
        <v>-0.18</v>
      </c>
      <c r="H175" s="25">
        <f t="shared" si="23"/>
        <v>-0.5</v>
      </c>
    </row>
    <row r="176" spans="1:8" x14ac:dyDescent="0.3">
      <c r="A176" t="s">
        <v>105</v>
      </c>
      <c r="B176" s="28" t="s">
        <v>37</v>
      </c>
      <c r="C176" s="28">
        <f>VLOOKUP(B176,List!$A$2:$C$13,3,0)</f>
        <v>6</v>
      </c>
      <c r="D176" s="25">
        <v>0.34</v>
      </c>
      <c r="E176" s="25" t="e">
        <f t="shared" si="17"/>
        <v>#N/A</v>
      </c>
      <c r="F176" s="25">
        <f t="shared" si="18"/>
        <v>0.34</v>
      </c>
      <c r="G176" s="25">
        <v>-0.17</v>
      </c>
      <c r="H176" s="25">
        <f t="shared" si="23"/>
        <v>-0.5</v>
      </c>
    </row>
    <row r="177" spans="1:8" x14ac:dyDescent="0.3">
      <c r="A177" t="s">
        <v>70</v>
      </c>
      <c r="B177" s="28" t="s">
        <v>37</v>
      </c>
      <c r="C177" s="28">
        <f>VLOOKUP(B177,List!$A$2:$C$13,3,0)</f>
        <v>6</v>
      </c>
      <c r="D177" s="25">
        <v>-0.44</v>
      </c>
      <c r="E177" s="25">
        <f t="shared" si="17"/>
        <v>-0.44</v>
      </c>
      <c r="F177" s="25" t="e">
        <f t="shared" si="18"/>
        <v>#N/A</v>
      </c>
      <c r="G177" s="25">
        <v>0.3</v>
      </c>
      <c r="H177" s="25">
        <f t="shared" si="23"/>
        <v>-0.5</v>
      </c>
    </row>
    <row r="178" spans="1:8" x14ac:dyDescent="0.3">
      <c r="A178" t="s">
        <v>110</v>
      </c>
      <c r="B178" s="28" t="s">
        <v>37</v>
      </c>
      <c r="C178" s="28">
        <f>VLOOKUP(B178,List!$A$2:$C$13,3,0)</f>
        <v>6</v>
      </c>
      <c r="D178" s="25">
        <v>7.0000000000000007E-2</v>
      </c>
      <c r="E178" s="25">
        <f t="shared" si="17"/>
        <v>7.0000000000000007E-2</v>
      </c>
      <c r="F178" s="25" t="e">
        <f t="shared" si="18"/>
        <v>#N/A</v>
      </c>
      <c r="G178" s="25">
        <v>0.28999999999999998</v>
      </c>
      <c r="H178" s="25">
        <f t="shared" si="23"/>
        <v>-0.5</v>
      </c>
    </row>
    <row r="179" spans="1:8" x14ac:dyDescent="0.3">
      <c r="A179" t="s">
        <v>104</v>
      </c>
      <c r="B179" s="28" t="s">
        <v>37</v>
      </c>
      <c r="C179" s="28">
        <f>VLOOKUP(B179,List!$A$2:$C$13,3,0)</f>
        <v>6</v>
      </c>
      <c r="D179" s="25">
        <v>-0.3</v>
      </c>
      <c r="E179" s="25" t="e">
        <f t="shared" si="17"/>
        <v>#N/A</v>
      </c>
      <c r="F179" s="25">
        <f t="shared" si="18"/>
        <v>-0.3</v>
      </c>
      <c r="G179" s="25">
        <v>-0.47</v>
      </c>
      <c r="H179" s="26">
        <f t="shared" si="23"/>
        <v>-0.5</v>
      </c>
    </row>
    <row r="180" spans="1:8" x14ac:dyDescent="0.3">
      <c r="A180" t="s">
        <v>106</v>
      </c>
      <c r="B180" s="28" t="s">
        <v>37</v>
      </c>
      <c r="C180" s="28">
        <f>VLOOKUP(B180,List!$A$2:$C$13,3,0)</f>
        <v>6</v>
      </c>
      <c r="D180" s="25">
        <v>-0.49</v>
      </c>
      <c r="E180" s="25">
        <f t="shared" si="17"/>
        <v>-0.49</v>
      </c>
      <c r="F180" s="25" t="e">
        <f t="shared" si="18"/>
        <v>#N/A</v>
      </c>
      <c r="G180" s="25">
        <v>-0.23</v>
      </c>
      <c r="H180" s="25">
        <f t="shared" si="23"/>
        <v>-0.5</v>
      </c>
    </row>
    <row r="181" spans="1:8" x14ac:dyDescent="0.3">
      <c r="A181" t="s">
        <v>108</v>
      </c>
      <c r="B181" s="28" t="s">
        <v>37</v>
      </c>
      <c r="C181" s="28">
        <f>VLOOKUP(B181,List!$A$2:$C$13,3,0)</f>
        <v>6</v>
      </c>
      <c r="D181" s="25">
        <v>0.36</v>
      </c>
      <c r="E181" s="25">
        <f t="shared" si="17"/>
        <v>0.36</v>
      </c>
      <c r="F181" s="25" t="e">
        <f t="shared" si="18"/>
        <v>#N/A</v>
      </c>
      <c r="G181" s="25">
        <v>0.47</v>
      </c>
      <c r="H181" s="25">
        <f t="shared" si="23"/>
        <v>-0.5</v>
      </c>
    </row>
    <row r="182" spans="1:8" x14ac:dyDescent="0.3">
      <c r="A182" t="s">
        <v>68</v>
      </c>
      <c r="B182" s="28" t="s">
        <v>38</v>
      </c>
      <c r="C182" s="28">
        <f>VLOOKUP(B182,List!$A$2:$C$13,3,0)</f>
        <v>7</v>
      </c>
      <c r="D182" s="25">
        <v>0.3</v>
      </c>
      <c r="E182" s="25">
        <f t="shared" si="17"/>
        <v>0.3</v>
      </c>
      <c r="F182" s="25" t="e">
        <f t="shared" si="18"/>
        <v>#N/A</v>
      </c>
      <c r="G182" s="25">
        <v>0.49</v>
      </c>
      <c r="H182" s="25">
        <v>-0.5</v>
      </c>
    </row>
    <row r="183" spans="1:8" x14ac:dyDescent="0.3">
      <c r="A183" t="s">
        <v>107</v>
      </c>
      <c r="B183" s="28" t="s">
        <v>38</v>
      </c>
      <c r="C183" s="28">
        <f>VLOOKUP(B183,List!$A$2:$C$13,3,0)</f>
        <v>7</v>
      </c>
      <c r="D183" s="25">
        <v>0.13</v>
      </c>
      <c r="E183" s="25">
        <f t="shared" si="17"/>
        <v>0.13</v>
      </c>
      <c r="F183" s="25" t="e">
        <f t="shared" si="18"/>
        <v>#N/A</v>
      </c>
      <c r="G183" s="25">
        <v>0.24</v>
      </c>
      <c r="H183" s="25">
        <f t="shared" ref="H183:H191" si="24">H182</f>
        <v>-0.5</v>
      </c>
    </row>
    <row r="184" spans="1:8" x14ac:dyDescent="0.3">
      <c r="A184" t="s">
        <v>109</v>
      </c>
      <c r="B184" s="28" t="s">
        <v>38</v>
      </c>
      <c r="C184" s="28">
        <f>VLOOKUP(B184,List!$A$2:$C$13,3,0)</f>
        <v>7</v>
      </c>
      <c r="D184" s="25">
        <v>-0.06</v>
      </c>
      <c r="E184" s="25" t="e">
        <f t="shared" si="17"/>
        <v>#N/A</v>
      </c>
      <c r="F184" s="25">
        <f t="shared" si="18"/>
        <v>-0.06</v>
      </c>
      <c r="G184" s="25">
        <v>-0.11</v>
      </c>
      <c r="H184" s="25">
        <f t="shared" si="24"/>
        <v>-0.5</v>
      </c>
    </row>
    <row r="185" spans="1:8" x14ac:dyDescent="0.3">
      <c r="A185" t="s">
        <v>69</v>
      </c>
      <c r="B185" s="28" t="s">
        <v>38</v>
      </c>
      <c r="C185" s="28">
        <f>VLOOKUP(B185,List!$A$2:$C$13,3,0)</f>
        <v>7</v>
      </c>
      <c r="D185" s="25">
        <v>0.08</v>
      </c>
      <c r="E185" s="25">
        <f t="shared" si="17"/>
        <v>0.08</v>
      </c>
      <c r="F185" s="25" t="e">
        <f t="shared" si="18"/>
        <v>#N/A</v>
      </c>
      <c r="G185" s="25">
        <v>0.31</v>
      </c>
      <c r="H185" s="25">
        <f t="shared" si="24"/>
        <v>-0.5</v>
      </c>
    </row>
    <row r="186" spans="1:8" x14ac:dyDescent="0.3">
      <c r="A186" t="s">
        <v>105</v>
      </c>
      <c r="B186" s="28" t="s">
        <v>38</v>
      </c>
      <c r="C186" s="28">
        <f>VLOOKUP(B186,List!$A$2:$C$13,3,0)</f>
        <v>7</v>
      </c>
      <c r="D186" s="25">
        <v>0.08</v>
      </c>
      <c r="E186" s="25">
        <f t="shared" si="17"/>
        <v>0.08</v>
      </c>
      <c r="F186" s="25" t="e">
        <f t="shared" si="18"/>
        <v>#N/A</v>
      </c>
      <c r="G186" s="25">
        <v>0.28999999999999998</v>
      </c>
      <c r="H186" s="25">
        <f t="shared" si="24"/>
        <v>-0.5</v>
      </c>
    </row>
    <row r="187" spans="1:8" x14ac:dyDescent="0.3">
      <c r="A187" t="s">
        <v>70</v>
      </c>
      <c r="B187" s="28" t="s">
        <v>38</v>
      </c>
      <c r="C187" s="28">
        <f>VLOOKUP(B187,List!$A$2:$C$13,3,0)</f>
        <v>7</v>
      </c>
      <c r="D187" s="25">
        <v>0.25</v>
      </c>
      <c r="E187" s="25" t="e">
        <f t="shared" si="17"/>
        <v>#N/A</v>
      </c>
      <c r="F187" s="25">
        <f t="shared" si="18"/>
        <v>0.25</v>
      </c>
      <c r="G187" s="25">
        <v>-0.01</v>
      </c>
      <c r="H187" s="25">
        <f t="shared" si="24"/>
        <v>-0.5</v>
      </c>
    </row>
    <row r="188" spans="1:8" x14ac:dyDescent="0.3">
      <c r="A188" t="s">
        <v>110</v>
      </c>
      <c r="B188" s="28" t="s">
        <v>38</v>
      </c>
      <c r="C188" s="28">
        <f>VLOOKUP(B188,List!$A$2:$C$13,3,0)</f>
        <v>7</v>
      </c>
      <c r="D188" s="25">
        <v>-0.31</v>
      </c>
      <c r="E188" s="25">
        <f t="shared" si="17"/>
        <v>-0.31</v>
      </c>
      <c r="F188" s="25" t="e">
        <f t="shared" si="18"/>
        <v>#N/A</v>
      </c>
      <c r="G188" s="25">
        <v>0.03</v>
      </c>
      <c r="H188" s="25">
        <f t="shared" si="24"/>
        <v>-0.5</v>
      </c>
    </row>
    <row r="189" spans="1:8" x14ac:dyDescent="0.3">
      <c r="A189" t="s">
        <v>104</v>
      </c>
      <c r="B189" s="28" t="s">
        <v>38</v>
      </c>
      <c r="C189" s="28">
        <f>VLOOKUP(B189,List!$A$2:$C$13,3,0)</f>
        <v>7</v>
      </c>
      <c r="D189" s="25">
        <v>-0.13</v>
      </c>
      <c r="E189" s="25" t="e">
        <f t="shared" si="17"/>
        <v>#N/A</v>
      </c>
      <c r="F189" s="25">
        <f t="shared" si="18"/>
        <v>-0.13</v>
      </c>
      <c r="G189" s="25">
        <v>-0.45</v>
      </c>
      <c r="H189" s="26">
        <f t="shared" si="24"/>
        <v>-0.5</v>
      </c>
    </row>
    <row r="190" spans="1:8" x14ac:dyDescent="0.3">
      <c r="A190" t="s">
        <v>106</v>
      </c>
      <c r="B190" s="28" t="s">
        <v>38</v>
      </c>
      <c r="C190" s="28">
        <f>VLOOKUP(B190,List!$A$2:$C$13,3,0)</f>
        <v>7</v>
      </c>
      <c r="D190" s="25">
        <v>-0.31</v>
      </c>
      <c r="E190" s="25">
        <f t="shared" si="17"/>
        <v>-0.31</v>
      </c>
      <c r="F190" s="25" t="e">
        <f t="shared" si="18"/>
        <v>#N/A</v>
      </c>
      <c r="G190" s="25">
        <v>-0.23</v>
      </c>
      <c r="H190" s="25">
        <f t="shared" si="24"/>
        <v>-0.5</v>
      </c>
    </row>
    <row r="191" spans="1:8" x14ac:dyDescent="0.3">
      <c r="A191" t="s">
        <v>108</v>
      </c>
      <c r="B191" s="28" t="s">
        <v>38</v>
      </c>
      <c r="C191" s="28">
        <f>VLOOKUP(B191,List!$A$2:$C$13,3,0)</f>
        <v>7</v>
      </c>
      <c r="D191" s="25">
        <v>-0.19</v>
      </c>
      <c r="E191" s="25">
        <f t="shared" si="17"/>
        <v>-0.19</v>
      </c>
      <c r="F191" s="25" t="e">
        <f t="shared" si="18"/>
        <v>#N/A</v>
      </c>
      <c r="G191" s="25">
        <v>0.12</v>
      </c>
      <c r="H191" s="25">
        <f t="shared" si="24"/>
        <v>-0.5</v>
      </c>
    </row>
    <row r="192" spans="1:8" x14ac:dyDescent="0.3">
      <c r="A192" t="s">
        <v>68</v>
      </c>
      <c r="B192" s="28" t="s">
        <v>39</v>
      </c>
      <c r="C192" s="28">
        <f>VLOOKUP(B192,List!$A$2:$C$13,3,0)</f>
        <v>8</v>
      </c>
      <c r="D192" s="25">
        <v>-0.44</v>
      </c>
      <c r="E192" s="25">
        <f t="shared" si="17"/>
        <v>-0.44</v>
      </c>
      <c r="F192" s="25" t="e">
        <f t="shared" si="18"/>
        <v>#N/A</v>
      </c>
      <c r="G192" s="25">
        <v>0.31</v>
      </c>
      <c r="H192" s="25">
        <v>-0.5</v>
      </c>
    </row>
    <row r="193" spans="1:8" x14ac:dyDescent="0.3">
      <c r="A193" t="s">
        <v>107</v>
      </c>
      <c r="B193" s="28" t="s">
        <v>39</v>
      </c>
      <c r="C193" s="28">
        <f>VLOOKUP(B193,List!$A$2:$C$13,3,0)</f>
        <v>8</v>
      </c>
      <c r="D193" s="25">
        <v>0.33</v>
      </c>
      <c r="E193" s="25" t="e">
        <f t="shared" si="17"/>
        <v>#N/A</v>
      </c>
      <c r="F193" s="25">
        <f t="shared" si="18"/>
        <v>0.33</v>
      </c>
      <c r="G193" s="25">
        <v>-0.21</v>
      </c>
      <c r="H193" s="25">
        <f t="shared" ref="H193:H201" si="25">H192</f>
        <v>-0.5</v>
      </c>
    </row>
    <row r="194" spans="1:8" x14ac:dyDescent="0.3">
      <c r="A194" t="s">
        <v>109</v>
      </c>
      <c r="B194" s="28" t="s">
        <v>39</v>
      </c>
      <c r="C194" s="28">
        <f>VLOOKUP(B194,List!$A$2:$C$13,3,0)</f>
        <v>8</v>
      </c>
      <c r="D194" s="25">
        <v>0.37</v>
      </c>
      <c r="E194" s="25" t="e">
        <f t="shared" si="17"/>
        <v>#N/A</v>
      </c>
      <c r="F194" s="25">
        <f t="shared" si="18"/>
        <v>0.37</v>
      </c>
      <c r="G194" s="25">
        <v>-0.17</v>
      </c>
      <c r="H194" s="25">
        <f t="shared" si="25"/>
        <v>-0.5</v>
      </c>
    </row>
    <row r="195" spans="1:8" x14ac:dyDescent="0.3">
      <c r="A195" t="s">
        <v>69</v>
      </c>
      <c r="B195" s="28" t="s">
        <v>39</v>
      </c>
      <c r="C195" s="28">
        <f>VLOOKUP(B195,List!$A$2:$C$13,3,0)</f>
        <v>8</v>
      </c>
      <c r="D195" s="25">
        <v>-0.44</v>
      </c>
      <c r="E195" s="25">
        <f t="shared" si="17"/>
        <v>-0.44</v>
      </c>
      <c r="F195" s="25" t="e">
        <f t="shared" si="18"/>
        <v>#N/A</v>
      </c>
      <c r="G195" s="25">
        <v>-0.26</v>
      </c>
      <c r="H195" s="25">
        <f t="shared" si="25"/>
        <v>-0.5</v>
      </c>
    </row>
    <row r="196" spans="1:8" x14ac:dyDescent="0.3">
      <c r="A196" t="s">
        <v>105</v>
      </c>
      <c r="B196" s="28" t="s">
        <v>39</v>
      </c>
      <c r="C196" s="28">
        <f>VLOOKUP(B196,List!$A$2:$C$13,3,0)</f>
        <v>8</v>
      </c>
      <c r="D196" s="25">
        <v>0.09</v>
      </c>
      <c r="E196" s="25" t="e">
        <f t="shared" si="17"/>
        <v>#N/A</v>
      </c>
      <c r="F196" s="25">
        <f t="shared" si="18"/>
        <v>0.09</v>
      </c>
      <c r="G196" s="25">
        <v>-0.46</v>
      </c>
      <c r="H196" s="25">
        <f t="shared" si="25"/>
        <v>-0.5</v>
      </c>
    </row>
    <row r="197" spans="1:8" x14ac:dyDescent="0.3">
      <c r="A197" t="s">
        <v>70</v>
      </c>
      <c r="B197" s="28" t="s">
        <v>39</v>
      </c>
      <c r="C197" s="28">
        <f>VLOOKUP(B197,List!$A$2:$C$13,3,0)</f>
        <v>8</v>
      </c>
      <c r="D197" s="25">
        <v>0.46</v>
      </c>
      <c r="E197" s="25" t="e">
        <f t="shared" ref="E197:E260" si="26">IF(D197&lt;G197,D197,NA())</f>
        <v>#N/A</v>
      </c>
      <c r="F197" s="25">
        <f t="shared" ref="F197:F260" si="27">IF(D197&gt;G197,D197,NA())</f>
        <v>0.46</v>
      </c>
      <c r="G197" s="25">
        <v>-0.02</v>
      </c>
      <c r="H197" s="25">
        <f t="shared" si="25"/>
        <v>-0.5</v>
      </c>
    </row>
    <row r="198" spans="1:8" x14ac:dyDescent="0.3">
      <c r="A198" t="s">
        <v>110</v>
      </c>
      <c r="B198" s="28" t="s">
        <v>39</v>
      </c>
      <c r="C198" s="28">
        <f>VLOOKUP(B198,List!$A$2:$C$13,3,0)</f>
        <v>8</v>
      </c>
      <c r="D198" s="25">
        <v>-0.15</v>
      </c>
      <c r="E198" s="25" t="e">
        <f t="shared" si="26"/>
        <v>#N/A</v>
      </c>
      <c r="F198" s="25">
        <f t="shared" si="27"/>
        <v>-0.15</v>
      </c>
      <c r="G198" s="25">
        <v>-0.46</v>
      </c>
      <c r="H198" s="25">
        <f t="shared" si="25"/>
        <v>-0.5</v>
      </c>
    </row>
    <row r="199" spans="1:8" x14ac:dyDescent="0.3">
      <c r="A199" t="s">
        <v>104</v>
      </c>
      <c r="B199" s="28" t="s">
        <v>39</v>
      </c>
      <c r="C199" s="28">
        <f>VLOOKUP(B199,List!$A$2:$C$13,3,0)</f>
        <v>8</v>
      </c>
      <c r="D199" s="25">
        <v>0.42</v>
      </c>
      <c r="E199" s="25" t="e">
        <f t="shared" si="26"/>
        <v>#N/A</v>
      </c>
      <c r="F199" s="25">
        <f t="shared" si="27"/>
        <v>0.42</v>
      </c>
      <c r="G199" s="25">
        <v>0.31</v>
      </c>
      <c r="H199" s="26">
        <f t="shared" si="25"/>
        <v>-0.5</v>
      </c>
    </row>
    <row r="200" spans="1:8" x14ac:dyDescent="0.3">
      <c r="A200" t="s">
        <v>106</v>
      </c>
      <c r="B200" s="28" t="s">
        <v>39</v>
      </c>
      <c r="C200" s="28">
        <f>VLOOKUP(B200,List!$A$2:$C$13,3,0)</f>
        <v>8</v>
      </c>
      <c r="D200" s="25">
        <v>0.09</v>
      </c>
      <c r="E200" s="25">
        <f t="shared" si="26"/>
        <v>0.09</v>
      </c>
      <c r="F200" s="25" t="e">
        <f t="shared" si="27"/>
        <v>#N/A</v>
      </c>
      <c r="G200" s="25">
        <v>0.31</v>
      </c>
      <c r="H200" s="25">
        <f t="shared" si="25"/>
        <v>-0.5</v>
      </c>
    </row>
    <row r="201" spans="1:8" x14ac:dyDescent="0.3">
      <c r="A201" t="s">
        <v>108</v>
      </c>
      <c r="B201" s="28" t="s">
        <v>39</v>
      </c>
      <c r="C201" s="28">
        <f>VLOOKUP(B201,List!$A$2:$C$13,3,0)</f>
        <v>8</v>
      </c>
      <c r="D201" s="25">
        <v>0.5</v>
      </c>
      <c r="E201" s="25" t="e">
        <f t="shared" si="26"/>
        <v>#N/A</v>
      </c>
      <c r="F201" s="25">
        <f t="shared" si="27"/>
        <v>0.5</v>
      </c>
      <c r="G201" s="25">
        <v>0.24</v>
      </c>
      <c r="H201" s="25">
        <f t="shared" si="25"/>
        <v>-0.5</v>
      </c>
    </row>
    <row r="202" spans="1:8" x14ac:dyDescent="0.3">
      <c r="A202" t="s">
        <v>68</v>
      </c>
      <c r="B202" s="28" t="s">
        <v>40</v>
      </c>
      <c r="C202" s="28">
        <f>VLOOKUP(B202,List!$A$2:$C$13,3,0)</f>
        <v>9</v>
      </c>
      <c r="D202" s="25">
        <v>-0.37</v>
      </c>
      <c r="E202" s="25">
        <f t="shared" si="26"/>
        <v>-0.37</v>
      </c>
      <c r="F202" s="25" t="e">
        <f t="shared" si="27"/>
        <v>#N/A</v>
      </c>
      <c r="G202" s="25">
        <v>0.2</v>
      </c>
      <c r="H202" s="25">
        <v>-0.5</v>
      </c>
    </row>
    <row r="203" spans="1:8" x14ac:dyDescent="0.3">
      <c r="A203" t="s">
        <v>107</v>
      </c>
      <c r="B203" s="28" t="s">
        <v>40</v>
      </c>
      <c r="C203" s="28">
        <f>VLOOKUP(B203,List!$A$2:$C$13,3,0)</f>
        <v>9</v>
      </c>
      <c r="D203" s="25">
        <v>0.47</v>
      </c>
      <c r="E203" s="25" t="e">
        <f t="shared" si="26"/>
        <v>#N/A</v>
      </c>
      <c r="F203" s="25">
        <f t="shared" si="27"/>
        <v>0.47</v>
      </c>
      <c r="G203" s="25">
        <v>-0.01</v>
      </c>
      <c r="H203" s="25">
        <f t="shared" ref="H203:H211" si="28">H202</f>
        <v>-0.5</v>
      </c>
    </row>
    <row r="204" spans="1:8" x14ac:dyDescent="0.3">
      <c r="A204" t="s">
        <v>109</v>
      </c>
      <c r="B204" s="28" t="s">
        <v>40</v>
      </c>
      <c r="C204" s="28">
        <f>VLOOKUP(B204,List!$A$2:$C$13,3,0)</f>
        <v>9</v>
      </c>
      <c r="D204" s="25">
        <v>-0.27</v>
      </c>
      <c r="E204" s="25">
        <f t="shared" si="26"/>
        <v>-0.27</v>
      </c>
      <c r="F204" s="25" t="e">
        <f t="shared" si="27"/>
        <v>#N/A</v>
      </c>
      <c r="G204" s="25">
        <v>-0.12</v>
      </c>
      <c r="H204" s="25">
        <f t="shared" si="28"/>
        <v>-0.5</v>
      </c>
    </row>
    <row r="205" spans="1:8" x14ac:dyDescent="0.3">
      <c r="A205" t="s">
        <v>69</v>
      </c>
      <c r="B205" s="28" t="s">
        <v>40</v>
      </c>
      <c r="C205" s="28">
        <f>VLOOKUP(B205,List!$A$2:$C$13,3,0)</f>
        <v>9</v>
      </c>
      <c r="D205" s="25">
        <v>-0.1</v>
      </c>
      <c r="E205" s="25" t="e">
        <f t="shared" si="26"/>
        <v>#N/A</v>
      </c>
      <c r="F205" s="25">
        <f t="shared" si="27"/>
        <v>-0.1</v>
      </c>
      <c r="G205" s="25">
        <v>-0.45</v>
      </c>
      <c r="H205" s="25">
        <f t="shared" si="28"/>
        <v>-0.5</v>
      </c>
    </row>
    <row r="206" spans="1:8" x14ac:dyDescent="0.3">
      <c r="A206" t="s">
        <v>105</v>
      </c>
      <c r="B206" s="28" t="s">
        <v>40</v>
      </c>
      <c r="C206" s="28">
        <f>VLOOKUP(B206,List!$A$2:$C$13,3,0)</f>
        <v>9</v>
      </c>
      <c r="D206" s="25">
        <v>0.21</v>
      </c>
      <c r="E206" s="25">
        <f t="shared" si="26"/>
        <v>0.21</v>
      </c>
      <c r="F206" s="25" t="e">
        <f t="shared" si="27"/>
        <v>#N/A</v>
      </c>
      <c r="G206" s="25">
        <v>0.39</v>
      </c>
      <c r="H206" s="25">
        <f t="shared" si="28"/>
        <v>-0.5</v>
      </c>
    </row>
    <row r="207" spans="1:8" x14ac:dyDescent="0.3">
      <c r="A207" t="s">
        <v>70</v>
      </c>
      <c r="B207" s="28" t="s">
        <v>40</v>
      </c>
      <c r="C207" s="28">
        <f>VLOOKUP(B207,List!$A$2:$C$13,3,0)</f>
        <v>9</v>
      </c>
      <c r="D207" s="25">
        <v>0.01</v>
      </c>
      <c r="E207" s="25">
        <f t="shared" si="26"/>
        <v>0.01</v>
      </c>
      <c r="F207" s="25" t="e">
        <f t="shared" si="27"/>
        <v>#N/A</v>
      </c>
      <c r="G207" s="25">
        <v>0.21</v>
      </c>
      <c r="H207" s="25">
        <f t="shared" si="28"/>
        <v>-0.5</v>
      </c>
    </row>
    <row r="208" spans="1:8" x14ac:dyDescent="0.3">
      <c r="A208" t="s">
        <v>110</v>
      </c>
      <c r="B208" s="28" t="s">
        <v>40</v>
      </c>
      <c r="C208" s="28">
        <f>VLOOKUP(B208,List!$A$2:$C$13,3,0)</f>
        <v>9</v>
      </c>
      <c r="D208" s="25">
        <v>-0.4</v>
      </c>
      <c r="E208" s="25" t="e">
        <f t="shared" si="26"/>
        <v>#N/A</v>
      </c>
      <c r="F208" s="25">
        <f t="shared" si="27"/>
        <v>-0.4</v>
      </c>
      <c r="G208" s="25">
        <v>-0.42</v>
      </c>
      <c r="H208" s="25">
        <f t="shared" si="28"/>
        <v>-0.5</v>
      </c>
    </row>
    <row r="209" spans="1:8" x14ac:dyDescent="0.3">
      <c r="A209" t="s">
        <v>104</v>
      </c>
      <c r="B209" s="28" t="s">
        <v>40</v>
      </c>
      <c r="C209" s="28">
        <f>VLOOKUP(B209,List!$A$2:$C$13,3,0)</f>
        <v>9</v>
      </c>
      <c r="D209" s="25">
        <v>7.0000000000000007E-2</v>
      </c>
      <c r="E209" s="25">
        <f t="shared" si="26"/>
        <v>7.0000000000000007E-2</v>
      </c>
      <c r="F209" s="25" t="e">
        <f t="shared" si="27"/>
        <v>#N/A</v>
      </c>
      <c r="G209" s="25">
        <v>0.45</v>
      </c>
      <c r="H209" s="26">
        <f t="shared" si="28"/>
        <v>-0.5</v>
      </c>
    </row>
    <row r="210" spans="1:8" x14ac:dyDescent="0.3">
      <c r="A210" t="s">
        <v>106</v>
      </c>
      <c r="B210" s="28" t="s">
        <v>40</v>
      </c>
      <c r="C210" s="28">
        <f>VLOOKUP(B210,List!$A$2:$C$13,3,0)</f>
        <v>9</v>
      </c>
      <c r="D210" s="25">
        <v>0.19</v>
      </c>
      <c r="E210" s="25" t="e">
        <f t="shared" si="26"/>
        <v>#N/A</v>
      </c>
      <c r="F210" s="25">
        <f t="shared" si="27"/>
        <v>0.19</v>
      </c>
      <c r="G210" s="25">
        <v>0.18</v>
      </c>
      <c r="H210" s="25">
        <f t="shared" si="28"/>
        <v>-0.5</v>
      </c>
    </row>
    <row r="211" spans="1:8" x14ac:dyDescent="0.3">
      <c r="A211" t="s">
        <v>108</v>
      </c>
      <c r="B211" s="28" t="s">
        <v>40</v>
      </c>
      <c r="C211" s="28">
        <f>VLOOKUP(B211,List!$A$2:$C$13,3,0)</f>
        <v>9</v>
      </c>
      <c r="D211" s="25">
        <v>0</v>
      </c>
      <c r="E211" s="25" t="e">
        <f t="shared" si="26"/>
        <v>#N/A</v>
      </c>
      <c r="F211" s="25">
        <f t="shared" si="27"/>
        <v>0</v>
      </c>
      <c r="G211" s="25">
        <v>-0.1</v>
      </c>
      <c r="H211" s="25">
        <f t="shared" si="28"/>
        <v>-0.5</v>
      </c>
    </row>
    <row r="212" spans="1:8" x14ac:dyDescent="0.3">
      <c r="A212" t="s">
        <v>68</v>
      </c>
      <c r="B212" s="28" t="s">
        <v>41</v>
      </c>
      <c r="C212" s="28">
        <f>VLOOKUP(B212,List!$A$2:$C$13,3,0)</f>
        <v>10</v>
      </c>
      <c r="D212" s="25">
        <v>-0.13</v>
      </c>
      <c r="E212" s="25" t="e">
        <f t="shared" si="26"/>
        <v>#N/A</v>
      </c>
      <c r="F212" s="25">
        <f t="shared" si="27"/>
        <v>-0.13</v>
      </c>
      <c r="G212" s="25">
        <v>-0.23</v>
      </c>
      <c r="H212" s="25">
        <v>-0.5</v>
      </c>
    </row>
    <row r="213" spans="1:8" x14ac:dyDescent="0.3">
      <c r="A213" t="s">
        <v>107</v>
      </c>
      <c r="B213" s="28" t="s">
        <v>41</v>
      </c>
      <c r="C213" s="28">
        <f>VLOOKUP(B213,List!$A$2:$C$13,3,0)</f>
        <v>10</v>
      </c>
      <c r="D213" s="25">
        <v>0.34</v>
      </c>
      <c r="E213" s="25">
        <f t="shared" si="26"/>
        <v>0.34</v>
      </c>
      <c r="F213" s="25" t="e">
        <f t="shared" si="27"/>
        <v>#N/A</v>
      </c>
      <c r="G213" s="25">
        <v>0.48</v>
      </c>
      <c r="H213" s="25">
        <f t="shared" ref="H213:H221" si="29">H212</f>
        <v>-0.5</v>
      </c>
    </row>
    <row r="214" spans="1:8" x14ac:dyDescent="0.3">
      <c r="A214" t="s">
        <v>109</v>
      </c>
      <c r="B214" s="28" t="s">
        <v>41</v>
      </c>
      <c r="C214" s="28">
        <f>VLOOKUP(B214,List!$A$2:$C$13,3,0)</f>
        <v>10</v>
      </c>
      <c r="D214" s="25">
        <v>-0.37</v>
      </c>
      <c r="E214" s="25">
        <f t="shared" si="26"/>
        <v>-0.37</v>
      </c>
      <c r="F214" s="25" t="e">
        <f t="shared" si="27"/>
        <v>#N/A</v>
      </c>
      <c r="G214" s="25">
        <v>0.26</v>
      </c>
      <c r="H214" s="25">
        <f t="shared" si="29"/>
        <v>-0.5</v>
      </c>
    </row>
    <row r="215" spans="1:8" x14ac:dyDescent="0.3">
      <c r="A215" t="s">
        <v>69</v>
      </c>
      <c r="B215" s="28" t="s">
        <v>41</v>
      </c>
      <c r="C215" s="28">
        <f>VLOOKUP(B215,List!$A$2:$C$13,3,0)</f>
        <v>10</v>
      </c>
      <c r="D215" s="25">
        <v>0.33</v>
      </c>
      <c r="E215" s="25" t="e">
        <f t="shared" si="26"/>
        <v>#N/A</v>
      </c>
      <c r="F215" s="25">
        <f t="shared" si="27"/>
        <v>0.33</v>
      </c>
      <c r="G215" s="25">
        <v>-0.24</v>
      </c>
      <c r="H215" s="25">
        <f t="shared" si="29"/>
        <v>-0.5</v>
      </c>
    </row>
    <row r="216" spans="1:8" x14ac:dyDescent="0.3">
      <c r="A216" t="s">
        <v>105</v>
      </c>
      <c r="B216" s="28" t="s">
        <v>41</v>
      </c>
      <c r="C216" s="28">
        <f>VLOOKUP(B216,List!$A$2:$C$13,3,0)</f>
        <v>10</v>
      </c>
      <c r="D216" s="25">
        <v>-0.19</v>
      </c>
      <c r="E216" s="25" t="e">
        <f t="shared" si="26"/>
        <v>#N/A</v>
      </c>
      <c r="F216" s="25">
        <f t="shared" si="27"/>
        <v>-0.19</v>
      </c>
      <c r="G216" s="25">
        <v>-0.32</v>
      </c>
      <c r="H216" s="25">
        <f t="shared" si="29"/>
        <v>-0.5</v>
      </c>
    </row>
    <row r="217" spans="1:8" x14ac:dyDescent="0.3">
      <c r="A217" t="s">
        <v>70</v>
      </c>
      <c r="B217" s="28" t="s">
        <v>41</v>
      </c>
      <c r="C217" s="28">
        <f>VLOOKUP(B217,List!$A$2:$C$13,3,0)</f>
        <v>10</v>
      </c>
      <c r="D217" s="25">
        <v>-0.23</v>
      </c>
      <c r="E217" s="25">
        <f t="shared" si="26"/>
        <v>-0.23</v>
      </c>
      <c r="F217" s="25" t="e">
        <f t="shared" si="27"/>
        <v>#N/A</v>
      </c>
      <c r="G217" s="25">
        <v>-0.21</v>
      </c>
      <c r="H217" s="25">
        <f t="shared" si="29"/>
        <v>-0.5</v>
      </c>
    </row>
    <row r="218" spans="1:8" x14ac:dyDescent="0.3">
      <c r="A218" t="s">
        <v>110</v>
      </c>
      <c r="B218" s="28" t="s">
        <v>41</v>
      </c>
      <c r="C218" s="28">
        <f>VLOOKUP(B218,List!$A$2:$C$13,3,0)</f>
        <v>10</v>
      </c>
      <c r="D218" s="25">
        <v>0.06</v>
      </c>
      <c r="E218" s="25">
        <f t="shared" si="26"/>
        <v>0.06</v>
      </c>
      <c r="F218" s="25" t="e">
        <f t="shared" si="27"/>
        <v>#N/A</v>
      </c>
      <c r="G218" s="25">
        <v>7.0000000000000007E-2</v>
      </c>
      <c r="H218" s="25">
        <f t="shared" si="29"/>
        <v>-0.5</v>
      </c>
    </row>
    <row r="219" spans="1:8" x14ac:dyDescent="0.3">
      <c r="A219" t="s">
        <v>104</v>
      </c>
      <c r="B219" s="28" t="s">
        <v>41</v>
      </c>
      <c r="C219" s="28">
        <f>VLOOKUP(B219,List!$A$2:$C$13,3,0)</f>
        <v>10</v>
      </c>
      <c r="D219" s="25">
        <v>-0.06</v>
      </c>
      <c r="E219" s="25">
        <f t="shared" si="26"/>
        <v>-0.06</v>
      </c>
      <c r="F219" s="25" t="e">
        <f t="shared" si="27"/>
        <v>#N/A</v>
      </c>
      <c r="G219" s="25">
        <v>0.5</v>
      </c>
      <c r="H219" s="26">
        <f t="shared" si="29"/>
        <v>-0.5</v>
      </c>
    </row>
    <row r="220" spans="1:8" x14ac:dyDescent="0.3">
      <c r="A220" t="s">
        <v>106</v>
      </c>
      <c r="B220" s="28" t="s">
        <v>41</v>
      </c>
      <c r="C220" s="28">
        <f>VLOOKUP(B220,List!$A$2:$C$13,3,0)</f>
        <v>10</v>
      </c>
      <c r="D220" s="25">
        <v>0.06</v>
      </c>
      <c r="E220" s="25" t="e">
        <f t="shared" si="26"/>
        <v>#N/A</v>
      </c>
      <c r="F220" s="25">
        <f t="shared" si="27"/>
        <v>0.06</v>
      </c>
      <c r="G220" s="25">
        <v>-0.45</v>
      </c>
      <c r="H220" s="25">
        <f t="shared" si="29"/>
        <v>-0.5</v>
      </c>
    </row>
    <row r="221" spans="1:8" x14ac:dyDescent="0.3">
      <c r="A221" t="s">
        <v>108</v>
      </c>
      <c r="B221" s="28" t="s">
        <v>41</v>
      </c>
      <c r="C221" s="28">
        <f>VLOOKUP(B221,List!$A$2:$C$13,3,0)</f>
        <v>10</v>
      </c>
      <c r="D221" s="25">
        <v>-0.1</v>
      </c>
      <c r="E221" s="25">
        <f t="shared" si="26"/>
        <v>-0.1</v>
      </c>
      <c r="F221" s="25" t="e">
        <f t="shared" si="27"/>
        <v>#N/A</v>
      </c>
      <c r="G221" s="25">
        <v>0.21</v>
      </c>
      <c r="H221" s="25">
        <f t="shared" si="29"/>
        <v>-0.5</v>
      </c>
    </row>
    <row r="222" spans="1:8" x14ac:dyDescent="0.3">
      <c r="A222" t="s">
        <v>68</v>
      </c>
      <c r="B222" s="28" t="s">
        <v>6</v>
      </c>
      <c r="C222" s="28">
        <f>VLOOKUP(B222,List!$A$2:$C$13,3,0)</f>
        <v>11</v>
      </c>
      <c r="D222" s="25">
        <v>0.09</v>
      </c>
      <c r="E222" s="25" t="e">
        <f t="shared" si="26"/>
        <v>#N/A</v>
      </c>
      <c r="F222" s="25" t="e">
        <f t="shared" si="27"/>
        <v>#N/A</v>
      </c>
      <c r="G222" s="25">
        <v>0.09</v>
      </c>
      <c r="H222" s="25">
        <v>-0.5</v>
      </c>
    </row>
    <row r="223" spans="1:8" x14ac:dyDescent="0.3">
      <c r="A223" t="s">
        <v>107</v>
      </c>
      <c r="B223" s="28" t="s">
        <v>6</v>
      </c>
      <c r="C223" s="28">
        <f>VLOOKUP(B223,List!$A$2:$C$13,3,0)</f>
        <v>11</v>
      </c>
      <c r="D223" s="25">
        <v>-0.15</v>
      </c>
      <c r="E223" s="25">
        <f t="shared" si="26"/>
        <v>-0.15</v>
      </c>
      <c r="F223" s="25" t="e">
        <f t="shared" si="27"/>
        <v>#N/A</v>
      </c>
      <c r="G223" s="25">
        <v>0.13</v>
      </c>
      <c r="H223" s="25">
        <f t="shared" ref="H223:H231" si="30">H222</f>
        <v>-0.5</v>
      </c>
    </row>
    <row r="224" spans="1:8" x14ac:dyDescent="0.3">
      <c r="A224" t="s">
        <v>109</v>
      </c>
      <c r="B224" s="28" t="s">
        <v>6</v>
      </c>
      <c r="C224" s="28">
        <f>VLOOKUP(B224,List!$A$2:$C$13,3,0)</f>
        <v>11</v>
      </c>
      <c r="D224" s="25">
        <v>0.05</v>
      </c>
      <c r="E224" s="25" t="e">
        <f t="shared" si="26"/>
        <v>#N/A</v>
      </c>
      <c r="F224" s="25">
        <f t="shared" si="27"/>
        <v>0.05</v>
      </c>
      <c r="G224" s="25">
        <v>-0.26</v>
      </c>
      <c r="H224" s="25">
        <f t="shared" si="30"/>
        <v>-0.5</v>
      </c>
    </row>
    <row r="225" spans="1:8" x14ac:dyDescent="0.3">
      <c r="A225" t="s">
        <v>69</v>
      </c>
      <c r="B225" s="28" t="s">
        <v>6</v>
      </c>
      <c r="C225" s="28">
        <f>VLOOKUP(B225,List!$A$2:$C$13,3,0)</f>
        <v>11</v>
      </c>
      <c r="D225" s="25">
        <v>-0.26</v>
      </c>
      <c r="E225" s="25">
        <f t="shared" si="26"/>
        <v>-0.26</v>
      </c>
      <c r="F225" s="25" t="e">
        <f t="shared" si="27"/>
        <v>#N/A</v>
      </c>
      <c r="G225" s="25">
        <v>0.06</v>
      </c>
      <c r="H225" s="25">
        <f t="shared" si="30"/>
        <v>-0.5</v>
      </c>
    </row>
    <row r="226" spans="1:8" x14ac:dyDescent="0.3">
      <c r="A226" t="s">
        <v>105</v>
      </c>
      <c r="B226" s="28" t="s">
        <v>6</v>
      </c>
      <c r="C226" s="28">
        <f>VLOOKUP(B226,List!$A$2:$C$13,3,0)</f>
        <v>11</v>
      </c>
      <c r="D226" s="25">
        <v>0.26</v>
      </c>
      <c r="E226" s="25">
        <f t="shared" si="26"/>
        <v>0.26</v>
      </c>
      <c r="F226" s="25" t="e">
        <f t="shared" si="27"/>
        <v>#N/A</v>
      </c>
      <c r="G226" s="25">
        <v>0.4</v>
      </c>
      <c r="H226" s="25">
        <f t="shared" si="30"/>
        <v>-0.5</v>
      </c>
    </row>
    <row r="227" spans="1:8" x14ac:dyDescent="0.3">
      <c r="A227" t="s">
        <v>70</v>
      </c>
      <c r="B227" s="28" t="s">
        <v>6</v>
      </c>
      <c r="C227" s="28">
        <f>VLOOKUP(B227,List!$A$2:$C$13,3,0)</f>
        <v>11</v>
      </c>
      <c r="D227" s="25">
        <v>-0.12</v>
      </c>
      <c r="E227" s="25">
        <f t="shared" si="26"/>
        <v>-0.12</v>
      </c>
      <c r="F227" s="25" t="e">
        <f t="shared" si="27"/>
        <v>#N/A</v>
      </c>
      <c r="G227" s="25">
        <v>0.08</v>
      </c>
      <c r="H227" s="25">
        <f t="shared" si="30"/>
        <v>-0.5</v>
      </c>
    </row>
    <row r="228" spans="1:8" x14ac:dyDescent="0.3">
      <c r="A228" t="s">
        <v>110</v>
      </c>
      <c r="B228" s="28" t="s">
        <v>6</v>
      </c>
      <c r="C228" s="28">
        <f>VLOOKUP(B228,List!$A$2:$C$13,3,0)</f>
        <v>11</v>
      </c>
      <c r="D228" s="25">
        <v>-0.25</v>
      </c>
      <c r="E228" s="25" t="e">
        <f t="shared" si="26"/>
        <v>#N/A</v>
      </c>
      <c r="F228" s="25">
        <f t="shared" si="27"/>
        <v>-0.25</v>
      </c>
      <c r="G228" s="25">
        <v>-0.27</v>
      </c>
      <c r="H228" s="25">
        <f t="shared" si="30"/>
        <v>-0.5</v>
      </c>
    </row>
    <row r="229" spans="1:8" x14ac:dyDescent="0.3">
      <c r="A229" t="s">
        <v>104</v>
      </c>
      <c r="B229" s="28" t="s">
        <v>6</v>
      </c>
      <c r="C229" s="28">
        <f>VLOOKUP(B229,List!$A$2:$C$13,3,0)</f>
        <v>11</v>
      </c>
      <c r="D229" s="25">
        <v>0.17</v>
      </c>
      <c r="E229" s="25" t="e">
        <f t="shared" si="26"/>
        <v>#N/A</v>
      </c>
      <c r="F229" s="25">
        <f t="shared" si="27"/>
        <v>0.17</v>
      </c>
      <c r="G229" s="25">
        <v>-0.21</v>
      </c>
      <c r="H229" s="26">
        <f t="shared" si="30"/>
        <v>-0.5</v>
      </c>
    </row>
    <row r="230" spans="1:8" x14ac:dyDescent="0.3">
      <c r="A230" t="s">
        <v>106</v>
      </c>
      <c r="B230" s="28" t="s">
        <v>6</v>
      </c>
      <c r="C230" s="28">
        <f>VLOOKUP(B230,List!$A$2:$C$13,3,0)</f>
        <v>11</v>
      </c>
      <c r="D230" s="25">
        <v>-0.4</v>
      </c>
      <c r="E230" s="25">
        <f t="shared" si="26"/>
        <v>-0.4</v>
      </c>
      <c r="F230" s="25" t="e">
        <f t="shared" si="27"/>
        <v>#N/A</v>
      </c>
      <c r="G230" s="25">
        <v>-0.21</v>
      </c>
      <c r="H230" s="25">
        <f t="shared" si="30"/>
        <v>-0.5</v>
      </c>
    </row>
    <row r="231" spans="1:8" x14ac:dyDescent="0.3">
      <c r="A231" t="s">
        <v>108</v>
      </c>
      <c r="B231" s="28" t="s">
        <v>6</v>
      </c>
      <c r="C231" s="28">
        <f>VLOOKUP(B231,List!$A$2:$C$13,3,0)</f>
        <v>11</v>
      </c>
      <c r="D231" s="25">
        <v>0.43</v>
      </c>
      <c r="E231" s="25" t="e">
        <f t="shared" si="26"/>
        <v>#N/A</v>
      </c>
      <c r="F231" s="25">
        <f t="shared" si="27"/>
        <v>0.43</v>
      </c>
      <c r="G231" s="25">
        <v>0.22</v>
      </c>
      <c r="H231" s="25">
        <f t="shared" si="30"/>
        <v>-0.5</v>
      </c>
    </row>
    <row r="232" spans="1:8" x14ac:dyDescent="0.3">
      <c r="A232" t="s">
        <v>68</v>
      </c>
      <c r="B232" s="28" t="s">
        <v>42</v>
      </c>
      <c r="C232" s="28">
        <f>VLOOKUP(B232,List!$A$2:$C$13,3,0)</f>
        <v>12</v>
      </c>
      <c r="D232" s="25">
        <v>-0.27</v>
      </c>
      <c r="E232" s="25">
        <f t="shared" si="26"/>
        <v>-0.27</v>
      </c>
      <c r="F232" s="25" t="e">
        <f t="shared" si="27"/>
        <v>#N/A</v>
      </c>
      <c r="G232" s="25">
        <v>0</v>
      </c>
      <c r="H232" s="25">
        <v>-0.5</v>
      </c>
    </row>
    <row r="233" spans="1:8" x14ac:dyDescent="0.3">
      <c r="A233" t="s">
        <v>107</v>
      </c>
      <c r="B233" s="28" t="s">
        <v>42</v>
      </c>
      <c r="C233" s="28">
        <f>VLOOKUP(B233,List!$A$2:$C$13,3,0)</f>
        <v>12</v>
      </c>
      <c r="D233" s="25">
        <v>0.14000000000000001</v>
      </c>
      <c r="E233" s="25" t="e">
        <f t="shared" si="26"/>
        <v>#N/A</v>
      </c>
      <c r="F233" s="25">
        <f t="shared" si="27"/>
        <v>0.14000000000000001</v>
      </c>
      <c r="G233" s="25">
        <v>-0.1</v>
      </c>
      <c r="H233" s="25">
        <f t="shared" ref="H233:H241" si="31">H232</f>
        <v>-0.5</v>
      </c>
    </row>
    <row r="234" spans="1:8" x14ac:dyDescent="0.3">
      <c r="A234" t="s">
        <v>109</v>
      </c>
      <c r="B234" s="28" t="s">
        <v>42</v>
      </c>
      <c r="C234" s="28">
        <f>VLOOKUP(B234,List!$A$2:$C$13,3,0)</f>
        <v>12</v>
      </c>
      <c r="D234" s="25">
        <v>0.38</v>
      </c>
      <c r="E234" s="25" t="e">
        <f t="shared" si="26"/>
        <v>#N/A</v>
      </c>
      <c r="F234" s="25">
        <f t="shared" si="27"/>
        <v>0.38</v>
      </c>
      <c r="G234" s="25">
        <v>-0.37</v>
      </c>
      <c r="H234" s="25">
        <f t="shared" si="31"/>
        <v>-0.5</v>
      </c>
    </row>
    <row r="235" spans="1:8" x14ac:dyDescent="0.3">
      <c r="A235" t="s">
        <v>69</v>
      </c>
      <c r="B235" s="28" t="s">
        <v>42</v>
      </c>
      <c r="C235" s="28">
        <f>VLOOKUP(B235,List!$A$2:$C$13,3,0)</f>
        <v>12</v>
      </c>
      <c r="D235" s="25">
        <v>-0.36</v>
      </c>
      <c r="E235" s="25">
        <f t="shared" si="26"/>
        <v>-0.36</v>
      </c>
      <c r="F235" s="25" t="e">
        <f t="shared" si="27"/>
        <v>#N/A</v>
      </c>
      <c r="G235" s="25">
        <v>0.08</v>
      </c>
      <c r="H235" s="25">
        <f t="shared" si="31"/>
        <v>-0.5</v>
      </c>
    </row>
    <row r="236" spans="1:8" x14ac:dyDescent="0.3">
      <c r="A236" t="s">
        <v>105</v>
      </c>
      <c r="B236" s="28" t="s">
        <v>42</v>
      </c>
      <c r="C236" s="28">
        <f>VLOOKUP(B236,List!$A$2:$C$13,3,0)</f>
        <v>12</v>
      </c>
      <c r="D236" s="25">
        <v>0.25</v>
      </c>
      <c r="E236" s="25">
        <f t="shared" si="26"/>
        <v>0.25</v>
      </c>
      <c r="F236" s="25" t="e">
        <f t="shared" si="27"/>
        <v>#N/A</v>
      </c>
      <c r="G236" s="25">
        <v>0.26</v>
      </c>
      <c r="H236" s="25">
        <f t="shared" si="31"/>
        <v>-0.5</v>
      </c>
    </row>
    <row r="237" spans="1:8" x14ac:dyDescent="0.3">
      <c r="A237" t="s">
        <v>70</v>
      </c>
      <c r="B237" s="28" t="s">
        <v>42</v>
      </c>
      <c r="C237" s="28">
        <f>VLOOKUP(B237,List!$A$2:$C$13,3,0)</f>
        <v>12</v>
      </c>
      <c r="D237" s="25">
        <v>-0.44</v>
      </c>
      <c r="E237" s="25" t="e">
        <f t="shared" si="26"/>
        <v>#N/A</v>
      </c>
      <c r="F237" s="25">
        <f t="shared" si="27"/>
        <v>-0.44</v>
      </c>
      <c r="G237" s="25">
        <v>-0.47</v>
      </c>
      <c r="H237" s="25">
        <f t="shared" si="31"/>
        <v>-0.5</v>
      </c>
    </row>
    <row r="238" spans="1:8" x14ac:dyDescent="0.3">
      <c r="A238" t="s">
        <v>110</v>
      </c>
      <c r="B238" s="28" t="s">
        <v>42</v>
      </c>
      <c r="C238" s="28">
        <f>VLOOKUP(B238,List!$A$2:$C$13,3,0)</f>
        <v>12</v>
      </c>
      <c r="D238" s="25">
        <v>0.06</v>
      </c>
      <c r="E238" s="25" t="e">
        <f t="shared" si="26"/>
        <v>#N/A</v>
      </c>
      <c r="F238" s="25">
        <f t="shared" si="27"/>
        <v>0.06</v>
      </c>
      <c r="G238" s="25">
        <v>-0.18</v>
      </c>
      <c r="H238" s="25">
        <f t="shared" si="31"/>
        <v>-0.5</v>
      </c>
    </row>
    <row r="239" spans="1:8" x14ac:dyDescent="0.3">
      <c r="A239" t="s">
        <v>104</v>
      </c>
      <c r="B239" s="28" t="s">
        <v>42</v>
      </c>
      <c r="C239" s="28">
        <f>VLOOKUP(B239,List!$A$2:$C$13,3,0)</f>
        <v>12</v>
      </c>
      <c r="D239" s="25">
        <v>0.01</v>
      </c>
      <c r="E239" s="25">
        <f t="shared" si="26"/>
        <v>0.01</v>
      </c>
      <c r="F239" s="25" t="e">
        <f t="shared" si="27"/>
        <v>#N/A</v>
      </c>
      <c r="G239" s="25">
        <v>0.45</v>
      </c>
      <c r="H239" s="26">
        <f t="shared" si="31"/>
        <v>-0.5</v>
      </c>
    </row>
    <row r="240" spans="1:8" x14ac:dyDescent="0.3">
      <c r="A240" t="s">
        <v>106</v>
      </c>
      <c r="B240" s="28" t="s">
        <v>42</v>
      </c>
      <c r="C240" s="28">
        <f>VLOOKUP(B240,List!$A$2:$C$13,3,0)</f>
        <v>12</v>
      </c>
      <c r="D240" s="25">
        <v>0.06</v>
      </c>
      <c r="E240" s="25" t="e">
        <f t="shared" si="26"/>
        <v>#N/A</v>
      </c>
      <c r="F240" s="25">
        <f t="shared" si="27"/>
        <v>0.06</v>
      </c>
      <c r="G240" s="25">
        <v>0.05</v>
      </c>
      <c r="H240" s="25">
        <f t="shared" si="31"/>
        <v>-0.5</v>
      </c>
    </row>
    <row r="241" spans="1:8" x14ac:dyDescent="0.3">
      <c r="A241" t="s">
        <v>108</v>
      </c>
      <c r="B241" s="28" t="s">
        <v>42</v>
      </c>
      <c r="C241" s="28">
        <f>VLOOKUP(B241,List!$A$2:$C$13,3,0)</f>
        <v>12</v>
      </c>
      <c r="D241" s="25">
        <v>-0.05</v>
      </c>
      <c r="E241" s="25">
        <f t="shared" si="26"/>
        <v>-0.05</v>
      </c>
      <c r="F241" s="25" t="e">
        <f t="shared" si="27"/>
        <v>#N/A</v>
      </c>
      <c r="G241" s="25">
        <v>0.39</v>
      </c>
      <c r="H241" s="25">
        <f t="shared" si="31"/>
        <v>-0.5</v>
      </c>
    </row>
    <row r="242" spans="1:8" x14ac:dyDescent="0.3">
      <c r="A242" t="s">
        <v>88</v>
      </c>
      <c r="B242" s="28" t="s">
        <v>32</v>
      </c>
      <c r="C242" s="28">
        <v>1</v>
      </c>
      <c r="D242" s="25">
        <v>0.23</v>
      </c>
      <c r="E242" s="25" t="e">
        <f t="shared" si="26"/>
        <v>#N/A</v>
      </c>
      <c r="F242" s="25">
        <f t="shared" si="27"/>
        <v>0.23</v>
      </c>
      <c r="G242" s="25">
        <v>0.2</v>
      </c>
      <c r="H242" s="25">
        <v>-0.5</v>
      </c>
    </row>
    <row r="243" spans="1:8" x14ac:dyDescent="0.3">
      <c r="A243" t="s">
        <v>71</v>
      </c>
      <c r="B243" s="28" t="s">
        <v>32</v>
      </c>
      <c r="C243" s="28">
        <v>1</v>
      </c>
      <c r="D243" s="25">
        <v>-0.17</v>
      </c>
      <c r="E243" s="25" t="e">
        <f t="shared" si="26"/>
        <v>#N/A</v>
      </c>
      <c r="F243" s="25">
        <f t="shared" si="27"/>
        <v>-0.17</v>
      </c>
      <c r="G243" s="25">
        <v>-0.32</v>
      </c>
      <c r="H243" s="25">
        <v>-0.5</v>
      </c>
    </row>
    <row r="244" spans="1:8" x14ac:dyDescent="0.3">
      <c r="A244" t="s">
        <v>72</v>
      </c>
      <c r="B244" s="28" t="s">
        <v>32</v>
      </c>
      <c r="C244" s="28">
        <v>1</v>
      </c>
      <c r="D244" s="25">
        <v>0.43</v>
      </c>
      <c r="E244" s="25" t="e">
        <f t="shared" si="26"/>
        <v>#N/A</v>
      </c>
      <c r="F244" s="25">
        <f t="shared" si="27"/>
        <v>0.43</v>
      </c>
      <c r="G244" s="25">
        <v>-0.27</v>
      </c>
      <c r="H244" s="25">
        <v>-0.5</v>
      </c>
    </row>
    <row r="245" spans="1:8" x14ac:dyDescent="0.3">
      <c r="A245" t="s">
        <v>94</v>
      </c>
      <c r="B245" s="28" t="s">
        <v>32</v>
      </c>
      <c r="C245" s="28">
        <v>1</v>
      </c>
      <c r="D245" s="25">
        <v>-0.04</v>
      </c>
      <c r="E245" s="25">
        <f t="shared" si="26"/>
        <v>-0.04</v>
      </c>
      <c r="F245" s="25" t="e">
        <f t="shared" si="27"/>
        <v>#N/A</v>
      </c>
      <c r="G245" s="25">
        <v>0.15</v>
      </c>
      <c r="H245" s="25">
        <v>-0.5</v>
      </c>
    </row>
    <row r="246" spans="1:8" x14ac:dyDescent="0.3">
      <c r="A246" t="s">
        <v>91</v>
      </c>
      <c r="B246" s="28" t="s">
        <v>32</v>
      </c>
      <c r="C246" s="28">
        <v>1</v>
      </c>
      <c r="D246" s="25">
        <v>-0.23</v>
      </c>
      <c r="E246" s="25">
        <f t="shared" si="26"/>
        <v>-0.23</v>
      </c>
      <c r="F246" s="25" t="e">
        <f t="shared" si="27"/>
        <v>#N/A</v>
      </c>
      <c r="G246" s="25">
        <v>0</v>
      </c>
      <c r="H246" s="25">
        <v>-0.5</v>
      </c>
    </row>
    <row r="247" spans="1:8" x14ac:dyDescent="0.3">
      <c r="A247" t="s">
        <v>92</v>
      </c>
      <c r="B247" s="28" t="s">
        <v>32</v>
      </c>
      <c r="C247" s="28">
        <v>1</v>
      </c>
      <c r="D247" s="25">
        <v>0.47</v>
      </c>
      <c r="E247" s="25" t="e">
        <f t="shared" si="26"/>
        <v>#N/A</v>
      </c>
      <c r="F247" s="25">
        <f t="shared" si="27"/>
        <v>0.47</v>
      </c>
      <c r="G247" s="25">
        <v>-0.42</v>
      </c>
      <c r="H247" s="25">
        <v>-0.5</v>
      </c>
    </row>
    <row r="248" spans="1:8" x14ac:dyDescent="0.3">
      <c r="A248" t="s">
        <v>95</v>
      </c>
      <c r="B248" s="28" t="s">
        <v>32</v>
      </c>
      <c r="C248" s="28">
        <v>1</v>
      </c>
      <c r="D248" s="25">
        <v>-0.06</v>
      </c>
      <c r="E248" s="25" t="e">
        <f t="shared" si="26"/>
        <v>#N/A</v>
      </c>
      <c r="F248" s="25">
        <f t="shared" si="27"/>
        <v>-0.06</v>
      </c>
      <c r="G248" s="25">
        <v>-0.22</v>
      </c>
      <c r="H248" s="25">
        <v>-0.5</v>
      </c>
    </row>
    <row r="249" spans="1:8" x14ac:dyDescent="0.3">
      <c r="A249" t="s">
        <v>89</v>
      </c>
      <c r="B249" s="28" t="s">
        <v>32</v>
      </c>
      <c r="C249" s="28">
        <v>1</v>
      </c>
      <c r="D249" s="25">
        <v>-0.48</v>
      </c>
      <c r="E249" s="25">
        <f t="shared" si="26"/>
        <v>-0.48</v>
      </c>
      <c r="F249" s="25" t="e">
        <f t="shared" si="27"/>
        <v>#N/A</v>
      </c>
      <c r="G249" s="25">
        <v>0.01</v>
      </c>
      <c r="H249" s="26">
        <v>-0.5</v>
      </c>
    </row>
    <row r="250" spans="1:8" x14ac:dyDescent="0.3">
      <c r="A250" t="s">
        <v>93</v>
      </c>
      <c r="B250" s="28" t="s">
        <v>32</v>
      </c>
      <c r="C250" s="28">
        <v>1</v>
      </c>
      <c r="D250" s="25">
        <v>0.42</v>
      </c>
      <c r="E250" s="25" t="e">
        <f t="shared" si="26"/>
        <v>#N/A</v>
      </c>
      <c r="F250" s="25">
        <f t="shared" si="27"/>
        <v>0.42</v>
      </c>
      <c r="G250" s="25">
        <v>0.16</v>
      </c>
      <c r="H250" s="25">
        <v>-0.5</v>
      </c>
    </row>
    <row r="251" spans="1:8" x14ac:dyDescent="0.3">
      <c r="A251" t="s">
        <v>90</v>
      </c>
      <c r="B251" s="28" t="s">
        <v>32</v>
      </c>
      <c r="C251" s="28">
        <v>1</v>
      </c>
      <c r="D251" s="25">
        <v>-0.02</v>
      </c>
      <c r="E251" s="25" t="e">
        <f t="shared" si="26"/>
        <v>#N/A</v>
      </c>
      <c r="F251" s="25">
        <f t="shared" si="27"/>
        <v>-0.02</v>
      </c>
      <c r="G251" s="25">
        <v>-0.41</v>
      </c>
      <c r="H251" s="25">
        <v>-0.5</v>
      </c>
    </row>
    <row r="252" spans="1:8" x14ac:dyDescent="0.3">
      <c r="A252" t="s">
        <v>88</v>
      </c>
      <c r="B252" s="28" t="s">
        <v>33</v>
      </c>
      <c r="C252" s="28">
        <f>VLOOKUP(B252,List!$A$2:$C$13,3,0)</f>
        <v>2</v>
      </c>
      <c r="D252" s="25">
        <v>-0.42</v>
      </c>
      <c r="E252" s="25">
        <f t="shared" si="26"/>
        <v>-0.42</v>
      </c>
      <c r="F252" s="25" t="e">
        <f t="shared" si="27"/>
        <v>#N/A</v>
      </c>
      <c r="G252" s="25">
        <v>-0.09</v>
      </c>
      <c r="H252" s="25">
        <v>-0.5</v>
      </c>
    </row>
    <row r="253" spans="1:8" x14ac:dyDescent="0.3">
      <c r="A253" t="s">
        <v>71</v>
      </c>
      <c r="B253" s="28" t="s">
        <v>33</v>
      </c>
      <c r="C253" s="28">
        <f>VLOOKUP(B253,List!$A$2:$C$13,3,0)</f>
        <v>2</v>
      </c>
      <c r="D253" s="25">
        <v>-0.38</v>
      </c>
      <c r="E253" s="25">
        <f t="shared" si="26"/>
        <v>-0.38</v>
      </c>
      <c r="F253" s="25" t="e">
        <f t="shared" si="27"/>
        <v>#N/A</v>
      </c>
      <c r="G253" s="25">
        <v>0.43</v>
      </c>
      <c r="H253" s="25">
        <f t="shared" ref="H253:H261" si="32">H252</f>
        <v>-0.5</v>
      </c>
    </row>
    <row r="254" spans="1:8" x14ac:dyDescent="0.3">
      <c r="A254" t="s">
        <v>72</v>
      </c>
      <c r="B254" s="28" t="s">
        <v>33</v>
      </c>
      <c r="C254" s="28">
        <f>VLOOKUP(B254,List!$A$2:$C$13,3,0)</f>
        <v>2</v>
      </c>
      <c r="D254" s="25">
        <v>0.26</v>
      </c>
      <c r="E254" s="25" t="e">
        <f t="shared" si="26"/>
        <v>#N/A</v>
      </c>
      <c r="F254" s="25">
        <f t="shared" si="27"/>
        <v>0.26</v>
      </c>
      <c r="G254" s="25">
        <v>0.24</v>
      </c>
      <c r="H254" s="25">
        <f t="shared" si="32"/>
        <v>-0.5</v>
      </c>
    </row>
    <row r="255" spans="1:8" x14ac:dyDescent="0.3">
      <c r="A255" t="s">
        <v>94</v>
      </c>
      <c r="B255" s="28" t="s">
        <v>33</v>
      </c>
      <c r="C255" s="28">
        <f>VLOOKUP(B255,List!$A$2:$C$13,3,0)</f>
        <v>2</v>
      </c>
      <c r="D255" s="25">
        <v>0.08</v>
      </c>
      <c r="E255" s="25">
        <f t="shared" si="26"/>
        <v>0.08</v>
      </c>
      <c r="F255" s="25" t="e">
        <f t="shared" si="27"/>
        <v>#N/A</v>
      </c>
      <c r="G255" s="25">
        <v>0.35</v>
      </c>
      <c r="H255" s="25">
        <f t="shared" si="32"/>
        <v>-0.5</v>
      </c>
    </row>
    <row r="256" spans="1:8" x14ac:dyDescent="0.3">
      <c r="A256" t="s">
        <v>91</v>
      </c>
      <c r="B256" s="28" t="s">
        <v>33</v>
      </c>
      <c r="C256" s="28">
        <f>VLOOKUP(B256,List!$A$2:$C$13,3,0)</f>
        <v>2</v>
      </c>
      <c r="D256" s="25">
        <v>-0.43</v>
      </c>
      <c r="E256" s="25" t="e">
        <f t="shared" si="26"/>
        <v>#N/A</v>
      </c>
      <c r="F256" s="25">
        <f t="shared" si="27"/>
        <v>-0.43</v>
      </c>
      <c r="G256" s="25">
        <v>-0.48</v>
      </c>
      <c r="H256" s="25">
        <f t="shared" si="32"/>
        <v>-0.5</v>
      </c>
    </row>
    <row r="257" spans="1:8" x14ac:dyDescent="0.3">
      <c r="A257" t="s">
        <v>92</v>
      </c>
      <c r="B257" s="28" t="s">
        <v>33</v>
      </c>
      <c r="C257" s="28">
        <f>VLOOKUP(B257,List!$A$2:$C$13,3,0)</f>
        <v>2</v>
      </c>
      <c r="D257" s="25">
        <v>0.18</v>
      </c>
      <c r="E257" s="25">
        <f t="shared" si="26"/>
        <v>0.18</v>
      </c>
      <c r="F257" s="25" t="e">
        <f t="shared" si="27"/>
        <v>#N/A</v>
      </c>
      <c r="G257" s="25">
        <v>0.5</v>
      </c>
      <c r="H257" s="25">
        <f t="shared" si="32"/>
        <v>-0.5</v>
      </c>
    </row>
    <row r="258" spans="1:8" x14ac:dyDescent="0.3">
      <c r="A258" t="s">
        <v>95</v>
      </c>
      <c r="B258" s="28" t="s">
        <v>33</v>
      </c>
      <c r="C258" s="28">
        <f>VLOOKUP(B258,List!$A$2:$C$13,3,0)</f>
        <v>2</v>
      </c>
      <c r="D258" s="25">
        <v>7.0000000000000007E-2</v>
      </c>
      <c r="E258" s="25">
        <f t="shared" si="26"/>
        <v>7.0000000000000007E-2</v>
      </c>
      <c r="F258" s="25" t="e">
        <f t="shared" si="27"/>
        <v>#N/A</v>
      </c>
      <c r="G258" s="25">
        <v>0.16</v>
      </c>
      <c r="H258" s="25">
        <f t="shared" si="32"/>
        <v>-0.5</v>
      </c>
    </row>
    <row r="259" spans="1:8" x14ac:dyDescent="0.3">
      <c r="A259" t="s">
        <v>89</v>
      </c>
      <c r="B259" s="28" t="s">
        <v>33</v>
      </c>
      <c r="C259" s="28">
        <f>VLOOKUP(B259,List!$A$2:$C$13,3,0)</f>
        <v>2</v>
      </c>
      <c r="D259" s="25">
        <v>0.1</v>
      </c>
      <c r="E259" s="25" t="e">
        <f t="shared" si="26"/>
        <v>#N/A</v>
      </c>
      <c r="F259" s="25">
        <f t="shared" si="27"/>
        <v>0.1</v>
      </c>
      <c r="G259" s="25">
        <v>-0.05</v>
      </c>
      <c r="H259" s="26">
        <f t="shared" si="32"/>
        <v>-0.5</v>
      </c>
    </row>
    <row r="260" spans="1:8" x14ac:dyDescent="0.3">
      <c r="A260" t="s">
        <v>93</v>
      </c>
      <c r="B260" s="28" t="s">
        <v>33</v>
      </c>
      <c r="C260" s="28">
        <f>VLOOKUP(B260,List!$A$2:$C$13,3,0)</f>
        <v>2</v>
      </c>
      <c r="D260" s="25">
        <v>0.32</v>
      </c>
      <c r="E260" s="25" t="e">
        <f t="shared" si="26"/>
        <v>#N/A</v>
      </c>
      <c r="F260" s="25">
        <f t="shared" si="27"/>
        <v>0.32</v>
      </c>
      <c r="G260" s="25">
        <v>0.27</v>
      </c>
      <c r="H260" s="25">
        <f t="shared" si="32"/>
        <v>-0.5</v>
      </c>
    </row>
    <row r="261" spans="1:8" x14ac:dyDescent="0.3">
      <c r="A261" t="s">
        <v>90</v>
      </c>
      <c r="B261" s="28" t="s">
        <v>33</v>
      </c>
      <c r="C261" s="28">
        <f>VLOOKUP(B261,List!$A$2:$C$13,3,0)</f>
        <v>2</v>
      </c>
      <c r="D261" s="25">
        <v>-0.42</v>
      </c>
      <c r="E261" s="25">
        <f t="shared" ref="E261:E324" si="33">IF(D261&lt;G261,D261,NA())</f>
        <v>-0.42</v>
      </c>
      <c r="F261" s="25" t="e">
        <f t="shared" ref="F261:F324" si="34">IF(D261&gt;G261,D261,NA())</f>
        <v>#N/A</v>
      </c>
      <c r="G261" s="25">
        <v>-0.14000000000000001</v>
      </c>
      <c r="H261" s="25">
        <f t="shared" si="32"/>
        <v>-0.5</v>
      </c>
    </row>
    <row r="262" spans="1:8" x14ac:dyDescent="0.3">
      <c r="A262" t="s">
        <v>88</v>
      </c>
      <c r="B262" s="28" t="s">
        <v>34</v>
      </c>
      <c r="C262" s="28">
        <f>VLOOKUP(B262,List!$A$2:$C$13,3,0)</f>
        <v>3</v>
      </c>
      <c r="D262" s="25">
        <v>-0.05</v>
      </c>
      <c r="E262" s="25" t="e">
        <f t="shared" si="33"/>
        <v>#N/A</v>
      </c>
      <c r="F262" s="25">
        <f t="shared" si="34"/>
        <v>-0.05</v>
      </c>
      <c r="G262" s="25">
        <v>-0.2</v>
      </c>
      <c r="H262" s="25">
        <v>-0.5</v>
      </c>
    </row>
    <row r="263" spans="1:8" x14ac:dyDescent="0.3">
      <c r="A263" t="s">
        <v>71</v>
      </c>
      <c r="B263" s="28" t="s">
        <v>34</v>
      </c>
      <c r="C263" s="28">
        <f>VLOOKUP(B263,List!$A$2:$C$13,3,0)</f>
        <v>3</v>
      </c>
      <c r="D263" s="25">
        <v>-0.03</v>
      </c>
      <c r="E263" s="25">
        <f t="shared" si="33"/>
        <v>-0.03</v>
      </c>
      <c r="F263" s="25" t="e">
        <f t="shared" si="34"/>
        <v>#N/A</v>
      </c>
      <c r="G263" s="25">
        <v>0.15</v>
      </c>
      <c r="H263" s="25">
        <f t="shared" ref="H263:H271" si="35">H262</f>
        <v>-0.5</v>
      </c>
    </row>
    <row r="264" spans="1:8" x14ac:dyDescent="0.3">
      <c r="A264" t="s">
        <v>72</v>
      </c>
      <c r="B264" s="28" t="s">
        <v>34</v>
      </c>
      <c r="C264" s="28">
        <f>VLOOKUP(B264,List!$A$2:$C$13,3,0)</f>
        <v>3</v>
      </c>
      <c r="D264" s="25">
        <v>-0.28000000000000003</v>
      </c>
      <c r="E264" s="25">
        <f t="shared" si="33"/>
        <v>-0.28000000000000003</v>
      </c>
      <c r="F264" s="25" t="e">
        <f t="shared" si="34"/>
        <v>#N/A</v>
      </c>
      <c r="G264" s="25">
        <v>-0.21</v>
      </c>
      <c r="H264" s="25">
        <f t="shared" si="35"/>
        <v>-0.5</v>
      </c>
    </row>
    <row r="265" spans="1:8" x14ac:dyDescent="0.3">
      <c r="A265" t="s">
        <v>94</v>
      </c>
      <c r="B265" s="28" t="s">
        <v>34</v>
      </c>
      <c r="C265" s="28">
        <f>VLOOKUP(B265,List!$A$2:$C$13,3,0)</f>
        <v>3</v>
      </c>
      <c r="D265" s="25">
        <v>-0.32</v>
      </c>
      <c r="E265" s="25">
        <f t="shared" si="33"/>
        <v>-0.32</v>
      </c>
      <c r="F265" s="25" t="e">
        <f t="shared" si="34"/>
        <v>#N/A</v>
      </c>
      <c r="G265" s="25">
        <v>0.03</v>
      </c>
      <c r="H265" s="25">
        <f t="shared" si="35"/>
        <v>-0.5</v>
      </c>
    </row>
    <row r="266" spans="1:8" x14ac:dyDescent="0.3">
      <c r="A266" t="s">
        <v>91</v>
      </c>
      <c r="B266" s="28" t="s">
        <v>34</v>
      </c>
      <c r="C266" s="28">
        <f>VLOOKUP(B266,List!$A$2:$C$13,3,0)</f>
        <v>3</v>
      </c>
      <c r="D266" s="25">
        <v>0.15</v>
      </c>
      <c r="E266" s="25">
        <f t="shared" si="33"/>
        <v>0.15</v>
      </c>
      <c r="F266" s="25" t="e">
        <f t="shared" si="34"/>
        <v>#N/A</v>
      </c>
      <c r="G266" s="25">
        <v>0.35</v>
      </c>
      <c r="H266" s="25">
        <f t="shared" si="35"/>
        <v>-0.5</v>
      </c>
    </row>
    <row r="267" spans="1:8" x14ac:dyDescent="0.3">
      <c r="A267" t="s">
        <v>92</v>
      </c>
      <c r="B267" s="28" t="s">
        <v>34</v>
      </c>
      <c r="C267" s="28">
        <f>VLOOKUP(B267,List!$A$2:$C$13,3,0)</f>
        <v>3</v>
      </c>
      <c r="D267" s="25">
        <v>-0.33</v>
      </c>
      <c r="E267" s="25">
        <f t="shared" si="33"/>
        <v>-0.33</v>
      </c>
      <c r="F267" s="25" t="e">
        <f t="shared" si="34"/>
        <v>#N/A</v>
      </c>
      <c r="G267" s="25">
        <v>-0.09</v>
      </c>
      <c r="H267" s="25">
        <f t="shared" si="35"/>
        <v>-0.5</v>
      </c>
    </row>
    <row r="268" spans="1:8" x14ac:dyDescent="0.3">
      <c r="A268" t="s">
        <v>95</v>
      </c>
      <c r="B268" s="28" t="s">
        <v>34</v>
      </c>
      <c r="C268" s="28">
        <f>VLOOKUP(B268,List!$A$2:$C$13,3,0)</f>
        <v>3</v>
      </c>
      <c r="D268" s="25">
        <v>0.02</v>
      </c>
      <c r="E268" s="25" t="e">
        <f t="shared" si="33"/>
        <v>#N/A</v>
      </c>
      <c r="F268" s="25">
        <f t="shared" si="34"/>
        <v>0.02</v>
      </c>
      <c r="G268" s="25">
        <v>-0.46</v>
      </c>
      <c r="H268" s="25">
        <f t="shared" si="35"/>
        <v>-0.5</v>
      </c>
    </row>
    <row r="269" spans="1:8" x14ac:dyDescent="0.3">
      <c r="A269" t="s">
        <v>89</v>
      </c>
      <c r="B269" s="28" t="s">
        <v>34</v>
      </c>
      <c r="C269" s="28">
        <f>VLOOKUP(B269,List!$A$2:$C$13,3,0)</f>
        <v>3</v>
      </c>
      <c r="D269" s="25">
        <v>0.27</v>
      </c>
      <c r="E269" s="25">
        <f t="shared" si="33"/>
        <v>0.27</v>
      </c>
      <c r="F269" s="25" t="e">
        <f t="shared" si="34"/>
        <v>#N/A</v>
      </c>
      <c r="G269" s="25">
        <v>0.3</v>
      </c>
      <c r="H269" s="26">
        <f t="shared" si="35"/>
        <v>-0.5</v>
      </c>
    </row>
    <row r="270" spans="1:8" x14ac:dyDescent="0.3">
      <c r="A270" t="s">
        <v>93</v>
      </c>
      <c r="B270" s="28" t="s">
        <v>34</v>
      </c>
      <c r="C270" s="28">
        <f>VLOOKUP(B270,List!$A$2:$C$13,3,0)</f>
        <v>3</v>
      </c>
      <c r="D270" s="25">
        <v>-0.32</v>
      </c>
      <c r="E270" s="25">
        <f t="shared" si="33"/>
        <v>-0.32</v>
      </c>
      <c r="F270" s="25" t="e">
        <f t="shared" si="34"/>
        <v>#N/A</v>
      </c>
      <c r="G270" s="25">
        <v>-0.23</v>
      </c>
      <c r="H270" s="25">
        <f t="shared" si="35"/>
        <v>-0.5</v>
      </c>
    </row>
    <row r="271" spans="1:8" x14ac:dyDescent="0.3">
      <c r="A271" t="s">
        <v>90</v>
      </c>
      <c r="B271" s="28" t="s">
        <v>34</v>
      </c>
      <c r="C271" s="28">
        <f>VLOOKUP(B271,List!$A$2:$C$13,3,0)</f>
        <v>3</v>
      </c>
      <c r="D271" s="25">
        <v>-0.43</v>
      </c>
      <c r="E271" s="25" t="e">
        <f t="shared" si="33"/>
        <v>#N/A</v>
      </c>
      <c r="F271" s="25">
        <f t="shared" si="34"/>
        <v>-0.43</v>
      </c>
      <c r="G271" s="25">
        <v>-0.47</v>
      </c>
      <c r="H271" s="25">
        <f t="shared" si="35"/>
        <v>-0.5</v>
      </c>
    </row>
    <row r="272" spans="1:8" x14ac:dyDescent="0.3">
      <c r="A272" t="s">
        <v>88</v>
      </c>
      <c r="B272" s="28" t="s">
        <v>35</v>
      </c>
      <c r="C272" s="28">
        <f>VLOOKUP(B272,List!$A$2:$C$13,3,0)</f>
        <v>4</v>
      </c>
      <c r="D272" s="25">
        <v>-0.28000000000000003</v>
      </c>
      <c r="E272" s="25">
        <f t="shared" si="33"/>
        <v>-0.28000000000000003</v>
      </c>
      <c r="F272" s="25" t="e">
        <f t="shared" si="34"/>
        <v>#N/A</v>
      </c>
      <c r="G272" s="25">
        <v>0.37</v>
      </c>
      <c r="H272" s="25">
        <v>-0.5</v>
      </c>
    </row>
    <row r="273" spans="1:8" x14ac:dyDescent="0.3">
      <c r="A273" t="s">
        <v>71</v>
      </c>
      <c r="B273" s="28" t="s">
        <v>35</v>
      </c>
      <c r="C273" s="28">
        <f>VLOOKUP(B273,List!$A$2:$C$13,3,0)</f>
        <v>4</v>
      </c>
      <c r="D273" s="25">
        <v>-0.47</v>
      </c>
      <c r="E273" s="25">
        <f t="shared" si="33"/>
        <v>-0.47</v>
      </c>
      <c r="F273" s="25" t="e">
        <f t="shared" si="34"/>
        <v>#N/A</v>
      </c>
      <c r="G273" s="25">
        <v>0.43</v>
      </c>
      <c r="H273" s="25">
        <f t="shared" ref="H273:H281" si="36">H272</f>
        <v>-0.5</v>
      </c>
    </row>
    <row r="274" spans="1:8" x14ac:dyDescent="0.3">
      <c r="A274" t="s">
        <v>72</v>
      </c>
      <c r="B274" s="28" t="s">
        <v>35</v>
      </c>
      <c r="C274" s="28">
        <f>VLOOKUP(B274,List!$A$2:$C$13,3,0)</f>
        <v>4</v>
      </c>
      <c r="D274" s="25">
        <v>-0.13</v>
      </c>
      <c r="E274" s="25">
        <f t="shared" si="33"/>
        <v>-0.13</v>
      </c>
      <c r="F274" s="25" t="e">
        <f t="shared" si="34"/>
        <v>#N/A</v>
      </c>
      <c r="G274" s="25">
        <v>0.44</v>
      </c>
      <c r="H274" s="25">
        <f t="shared" si="36"/>
        <v>-0.5</v>
      </c>
    </row>
    <row r="275" spans="1:8" x14ac:dyDescent="0.3">
      <c r="A275" t="s">
        <v>94</v>
      </c>
      <c r="B275" s="28" t="s">
        <v>35</v>
      </c>
      <c r="C275" s="28">
        <f>VLOOKUP(B275,List!$A$2:$C$13,3,0)</f>
        <v>4</v>
      </c>
      <c r="D275" s="25">
        <v>-0.22</v>
      </c>
      <c r="E275" s="25" t="e">
        <f t="shared" si="33"/>
        <v>#N/A</v>
      </c>
      <c r="F275" s="25">
        <f t="shared" si="34"/>
        <v>-0.22</v>
      </c>
      <c r="G275" s="25">
        <v>-0.27</v>
      </c>
      <c r="H275" s="25">
        <f t="shared" si="36"/>
        <v>-0.5</v>
      </c>
    </row>
    <row r="276" spans="1:8" x14ac:dyDescent="0.3">
      <c r="A276" t="s">
        <v>91</v>
      </c>
      <c r="B276" s="28" t="s">
        <v>35</v>
      </c>
      <c r="C276" s="28">
        <f>VLOOKUP(B276,List!$A$2:$C$13,3,0)</f>
        <v>4</v>
      </c>
      <c r="D276" s="25">
        <v>0.06</v>
      </c>
      <c r="E276" s="25">
        <f t="shared" si="33"/>
        <v>0.06</v>
      </c>
      <c r="F276" s="25" t="e">
        <f t="shared" si="34"/>
        <v>#N/A</v>
      </c>
      <c r="G276" s="25">
        <v>0.32</v>
      </c>
      <c r="H276" s="25">
        <f t="shared" si="36"/>
        <v>-0.5</v>
      </c>
    </row>
    <row r="277" spans="1:8" x14ac:dyDescent="0.3">
      <c r="A277" t="s">
        <v>92</v>
      </c>
      <c r="B277" s="28" t="s">
        <v>35</v>
      </c>
      <c r="C277" s="28">
        <f>VLOOKUP(B277,List!$A$2:$C$13,3,0)</f>
        <v>4</v>
      </c>
      <c r="D277" s="25">
        <v>0.45</v>
      </c>
      <c r="E277" s="25" t="e">
        <f t="shared" si="33"/>
        <v>#N/A</v>
      </c>
      <c r="F277" s="25">
        <f t="shared" si="34"/>
        <v>0.45</v>
      </c>
      <c r="G277" s="25">
        <v>-0.48</v>
      </c>
      <c r="H277" s="25">
        <f t="shared" si="36"/>
        <v>-0.5</v>
      </c>
    </row>
    <row r="278" spans="1:8" x14ac:dyDescent="0.3">
      <c r="A278" t="s">
        <v>95</v>
      </c>
      <c r="B278" s="28" t="s">
        <v>35</v>
      </c>
      <c r="C278" s="28">
        <f>VLOOKUP(B278,List!$A$2:$C$13,3,0)</f>
        <v>4</v>
      </c>
      <c r="D278" s="25">
        <v>0.04</v>
      </c>
      <c r="E278" s="25" t="e">
        <f t="shared" si="33"/>
        <v>#N/A</v>
      </c>
      <c r="F278" s="25" t="e">
        <f t="shared" si="34"/>
        <v>#N/A</v>
      </c>
      <c r="G278" s="25">
        <v>0.04</v>
      </c>
      <c r="H278" s="25">
        <f t="shared" si="36"/>
        <v>-0.5</v>
      </c>
    </row>
    <row r="279" spans="1:8" x14ac:dyDescent="0.3">
      <c r="A279" t="s">
        <v>89</v>
      </c>
      <c r="B279" s="28" t="s">
        <v>35</v>
      </c>
      <c r="C279" s="28">
        <f>VLOOKUP(B279,List!$A$2:$C$13,3,0)</f>
        <v>4</v>
      </c>
      <c r="D279" s="25">
        <v>0.14000000000000001</v>
      </c>
      <c r="E279" s="25" t="e">
        <f t="shared" si="33"/>
        <v>#N/A</v>
      </c>
      <c r="F279" s="25">
        <f t="shared" si="34"/>
        <v>0.14000000000000001</v>
      </c>
      <c r="G279" s="25">
        <v>0.1</v>
      </c>
      <c r="H279" s="26">
        <f t="shared" si="36"/>
        <v>-0.5</v>
      </c>
    </row>
    <row r="280" spans="1:8" x14ac:dyDescent="0.3">
      <c r="A280" t="s">
        <v>93</v>
      </c>
      <c r="B280" s="28" t="s">
        <v>35</v>
      </c>
      <c r="C280" s="28">
        <f>VLOOKUP(B280,List!$A$2:$C$13,3,0)</f>
        <v>4</v>
      </c>
      <c r="D280" s="25">
        <v>0.1</v>
      </c>
      <c r="E280" s="25" t="e">
        <f t="shared" si="33"/>
        <v>#N/A</v>
      </c>
      <c r="F280" s="25">
        <f t="shared" si="34"/>
        <v>0.1</v>
      </c>
      <c r="G280" s="25">
        <v>-0.47</v>
      </c>
      <c r="H280" s="25">
        <f t="shared" si="36"/>
        <v>-0.5</v>
      </c>
    </row>
    <row r="281" spans="1:8" x14ac:dyDescent="0.3">
      <c r="A281" t="s">
        <v>90</v>
      </c>
      <c r="B281" s="28" t="s">
        <v>35</v>
      </c>
      <c r="C281" s="28">
        <f>VLOOKUP(B281,List!$A$2:$C$13,3,0)</f>
        <v>4</v>
      </c>
      <c r="D281" s="25">
        <v>-0.1</v>
      </c>
      <c r="E281" s="25" t="e">
        <f t="shared" si="33"/>
        <v>#N/A</v>
      </c>
      <c r="F281" s="25">
        <f t="shared" si="34"/>
        <v>-0.1</v>
      </c>
      <c r="G281" s="25">
        <v>-0.15</v>
      </c>
      <c r="H281" s="25">
        <f t="shared" si="36"/>
        <v>-0.5</v>
      </c>
    </row>
    <row r="282" spans="1:8" x14ac:dyDescent="0.3">
      <c r="A282" t="s">
        <v>88</v>
      </c>
      <c r="B282" s="28" t="s">
        <v>36</v>
      </c>
      <c r="C282" s="28">
        <f>VLOOKUP(B282,List!$A$2:$C$13,3,0)</f>
        <v>5</v>
      </c>
      <c r="D282" s="25">
        <v>-0.01</v>
      </c>
      <c r="E282" s="25" t="e">
        <f t="shared" si="33"/>
        <v>#N/A</v>
      </c>
      <c r="F282" s="25">
        <f t="shared" si="34"/>
        <v>-0.01</v>
      </c>
      <c r="G282" s="25">
        <v>-0.38</v>
      </c>
      <c r="H282" s="25">
        <v>-0.5</v>
      </c>
    </row>
    <row r="283" spans="1:8" x14ac:dyDescent="0.3">
      <c r="A283" t="s">
        <v>71</v>
      </c>
      <c r="B283" s="28" t="s">
        <v>36</v>
      </c>
      <c r="C283" s="28">
        <f>VLOOKUP(B283,List!$A$2:$C$13,3,0)</f>
        <v>5</v>
      </c>
      <c r="D283" s="25">
        <v>-0.42</v>
      </c>
      <c r="E283" s="25">
        <f t="shared" si="33"/>
        <v>-0.42</v>
      </c>
      <c r="F283" s="25" t="e">
        <f t="shared" si="34"/>
        <v>#N/A</v>
      </c>
      <c r="G283" s="25">
        <v>0.03</v>
      </c>
      <c r="H283" s="25">
        <f t="shared" ref="H283:H291" si="37">H282</f>
        <v>-0.5</v>
      </c>
    </row>
    <row r="284" spans="1:8" x14ac:dyDescent="0.3">
      <c r="A284" t="s">
        <v>72</v>
      </c>
      <c r="B284" s="28" t="s">
        <v>36</v>
      </c>
      <c r="C284" s="28">
        <f>VLOOKUP(B284,List!$A$2:$C$13,3,0)</f>
        <v>5</v>
      </c>
      <c r="D284" s="25">
        <v>0.2</v>
      </c>
      <c r="E284" s="25" t="e">
        <f t="shared" si="33"/>
        <v>#N/A</v>
      </c>
      <c r="F284" s="25">
        <f t="shared" si="34"/>
        <v>0.2</v>
      </c>
      <c r="G284" s="25">
        <v>0.09</v>
      </c>
      <c r="H284" s="25">
        <f t="shared" si="37"/>
        <v>-0.5</v>
      </c>
    </row>
    <row r="285" spans="1:8" x14ac:dyDescent="0.3">
      <c r="A285" t="s">
        <v>94</v>
      </c>
      <c r="B285" s="28" t="s">
        <v>36</v>
      </c>
      <c r="C285" s="28">
        <f>VLOOKUP(B285,List!$A$2:$C$13,3,0)</f>
        <v>5</v>
      </c>
      <c r="D285" s="25">
        <v>-0.32</v>
      </c>
      <c r="E285" s="25">
        <f t="shared" si="33"/>
        <v>-0.32</v>
      </c>
      <c r="F285" s="25" t="e">
        <f t="shared" si="34"/>
        <v>#N/A</v>
      </c>
      <c r="G285" s="25">
        <v>0.45</v>
      </c>
      <c r="H285" s="25">
        <f t="shared" si="37"/>
        <v>-0.5</v>
      </c>
    </row>
    <row r="286" spans="1:8" x14ac:dyDescent="0.3">
      <c r="A286" t="s">
        <v>91</v>
      </c>
      <c r="B286" s="28" t="s">
        <v>36</v>
      </c>
      <c r="C286" s="28">
        <f>VLOOKUP(B286,List!$A$2:$C$13,3,0)</f>
        <v>5</v>
      </c>
      <c r="D286" s="25">
        <v>-0.44</v>
      </c>
      <c r="E286" s="25">
        <f t="shared" si="33"/>
        <v>-0.44</v>
      </c>
      <c r="F286" s="25" t="e">
        <f t="shared" si="34"/>
        <v>#N/A</v>
      </c>
      <c r="G286" s="25">
        <v>0.22</v>
      </c>
      <c r="H286" s="25">
        <f t="shared" si="37"/>
        <v>-0.5</v>
      </c>
    </row>
    <row r="287" spans="1:8" x14ac:dyDescent="0.3">
      <c r="A287" t="s">
        <v>92</v>
      </c>
      <c r="B287" s="28" t="s">
        <v>36</v>
      </c>
      <c r="C287" s="28">
        <f>VLOOKUP(B287,List!$A$2:$C$13,3,0)</f>
        <v>5</v>
      </c>
      <c r="D287" s="25">
        <v>-0.47</v>
      </c>
      <c r="E287" s="25">
        <f t="shared" si="33"/>
        <v>-0.47</v>
      </c>
      <c r="F287" s="25" t="e">
        <f t="shared" si="34"/>
        <v>#N/A</v>
      </c>
      <c r="G287" s="25">
        <v>0.08</v>
      </c>
      <c r="H287" s="25">
        <f t="shared" si="37"/>
        <v>-0.5</v>
      </c>
    </row>
    <row r="288" spans="1:8" x14ac:dyDescent="0.3">
      <c r="A288" t="s">
        <v>95</v>
      </c>
      <c r="B288" s="28" t="s">
        <v>36</v>
      </c>
      <c r="C288" s="28">
        <f>VLOOKUP(B288,List!$A$2:$C$13,3,0)</f>
        <v>5</v>
      </c>
      <c r="D288" s="25">
        <v>-0.23</v>
      </c>
      <c r="E288" s="25">
        <f t="shared" si="33"/>
        <v>-0.23</v>
      </c>
      <c r="F288" s="25" t="e">
        <f t="shared" si="34"/>
        <v>#N/A</v>
      </c>
      <c r="G288" s="25">
        <v>7.0000000000000007E-2</v>
      </c>
      <c r="H288" s="25">
        <f t="shared" si="37"/>
        <v>-0.5</v>
      </c>
    </row>
    <row r="289" spans="1:8" x14ac:dyDescent="0.3">
      <c r="A289" t="s">
        <v>89</v>
      </c>
      <c r="B289" s="28" t="s">
        <v>36</v>
      </c>
      <c r="C289" s="28">
        <f>VLOOKUP(B289,List!$A$2:$C$13,3,0)</f>
        <v>5</v>
      </c>
      <c r="D289" s="25">
        <v>7.0000000000000007E-2</v>
      </c>
      <c r="E289" s="25" t="e">
        <f t="shared" si="33"/>
        <v>#N/A</v>
      </c>
      <c r="F289" s="25">
        <f t="shared" si="34"/>
        <v>7.0000000000000007E-2</v>
      </c>
      <c r="G289" s="25">
        <v>-0.41</v>
      </c>
      <c r="H289" s="26">
        <f t="shared" si="37"/>
        <v>-0.5</v>
      </c>
    </row>
    <row r="290" spans="1:8" x14ac:dyDescent="0.3">
      <c r="A290" t="s">
        <v>93</v>
      </c>
      <c r="B290" s="28" t="s">
        <v>36</v>
      </c>
      <c r="C290" s="28">
        <f>VLOOKUP(B290,List!$A$2:$C$13,3,0)</f>
        <v>5</v>
      </c>
      <c r="D290" s="25">
        <v>0.47</v>
      </c>
      <c r="E290" s="25" t="e">
        <f t="shared" si="33"/>
        <v>#N/A</v>
      </c>
      <c r="F290" s="25">
        <f t="shared" si="34"/>
        <v>0.47</v>
      </c>
      <c r="G290" s="25">
        <v>-0.23</v>
      </c>
      <c r="H290" s="25">
        <f t="shared" si="37"/>
        <v>-0.5</v>
      </c>
    </row>
    <row r="291" spans="1:8" x14ac:dyDescent="0.3">
      <c r="A291" t="s">
        <v>90</v>
      </c>
      <c r="B291" s="28" t="s">
        <v>36</v>
      </c>
      <c r="C291" s="28">
        <f>VLOOKUP(B291,List!$A$2:$C$13,3,0)</f>
        <v>5</v>
      </c>
      <c r="D291" s="25">
        <v>-0.12</v>
      </c>
      <c r="E291" s="25">
        <f t="shared" si="33"/>
        <v>-0.12</v>
      </c>
      <c r="F291" s="25" t="e">
        <f t="shared" si="34"/>
        <v>#N/A</v>
      </c>
      <c r="G291" s="25">
        <v>0.23</v>
      </c>
      <c r="H291" s="25">
        <f t="shared" si="37"/>
        <v>-0.5</v>
      </c>
    </row>
    <row r="292" spans="1:8" x14ac:dyDescent="0.3">
      <c r="A292" t="s">
        <v>88</v>
      </c>
      <c r="B292" s="28" t="s">
        <v>37</v>
      </c>
      <c r="C292" s="28">
        <f>VLOOKUP(B292,List!$A$2:$C$13,3,0)</f>
        <v>6</v>
      </c>
      <c r="D292" s="25">
        <v>0.04</v>
      </c>
      <c r="E292" s="25" t="e">
        <f t="shared" si="33"/>
        <v>#N/A</v>
      </c>
      <c r="F292" s="25">
        <f t="shared" si="34"/>
        <v>0.04</v>
      </c>
      <c r="G292" s="25">
        <v>-0.16</v>
      </c>
      <c r="H292" s="25">
        <v>-0.5</v>
      </c>
    </row>
    <row r="293" spans="1:8" x14ac:dyDescent="0.3">
      <c r="A293" t="s">
        <v>71</v>
      </c>
      <c r="B293" s="28" t="s">
        <v>37</v>
      </c>
      <c r="C293" s="28">
        <f>VLOOKUP(B293,List!$A$2:$C$13,3,0)</f>
        <v>6</v>
      </c>
      <c r="D293" s="25">
        <v>0.43</v>
      </c>
      <c r="E293" s="25">
        <f t="shared" si="33"/>
        <v>0.43</v>
      </c>
      <c r="F293" s="25" t="e">
        <f t="shared" si="34"/>
        <v>#N/A</v>
      </c>
      <c r="G293" s="25">
        <v>0.5</v>
      </c>
      <c r="H293" s="25">
        <f t="shared" ref="H293:H301" si="38">H292</f>
        <v>-0.5</v>
      </c>
    </row>
    <row r="294" spans="1:8" x14ac:dyDescent="0.3">
      <c r="A294" t="s">
        <v>72</v>
      </c>
      <c r="B294" s="28" t="s">
        <v>37</v>
      </c>
      <c r="C294" s="28">
        <f>VLOOKUP(B294,List!$A$2:$C$13,3,0)</f>
        <v>6</v>
      </c>
      <c r="D294" s="25">
        <v>-0.04</v>
      </c>
      <c r="E294" s="25" t="e">
        <f t="shared" si="33"/>
        <v>#N/A</v>
      </c>
      <c r="F294" s="25">
        <f t="shared" si="34"/>
        <v>-0.04</v>
      </c>
      <c r="G294" s="25">
        <v>-0.39</v>
      </c>
      <c r="H294" s="25">
        <f t="shared" si="38"/>
        <v>-0.5</v>
      </c>
    </row>
    <row r="295" spans="1:8" x14ac:dyDescent="0.3">
      <c r="A295" t="s">
        <v>94</v>
      </c>
      <c r="B295" s="28" t="s">
        <v>37</v>
      </c>
      <c r="C295" s="28">
        <f>VLOOKUP(B295,List!$A$2:$C$13,3,0)</f>
        <v>6</v>
      </c>
      <c r="D295" s="25">
        <v>-0.33</v>
      </c>
      <c r="E295" s="25" t="e">
        <f t="shared" si="33"/>
        <v>#N/A</v>
      </c>
      <c r="F295" s="25">
        <f t="shared" si="34"/>
        <v>-0.33</v>
      </c>
      <c r="G295" s="25">
        <v>-0.49</v>
      </c>
      <c r="H295" s="25">
        <f t="shared" si="38"/>
        <v>-0.5</v>
      </c>
    </row>
    <row r="296" spans="1:8" x14ac:dyDescent="0.3">
      <c r="A296" t="s">
        <v>91</v>
      </c>
      <c r="B296" s="28" t="s">
        <v>37</v>
      </c>
      <c r="C296" s="28">
        <f>VLOOKUP(B296,List!$A$2:$C$13,3,0)</f>
        <v>6</v>
      </c>
      <c r="D296" s="25">
        <v>0.1</v>
      </c>
      <c r="E296" s="25" t="e">
        <f t="shared" si="33"/>
        <v>#N/A</v>
      </c>
      <c r="F296" s="25">
        <f t="shared" si="34"/>
        <v>0.1</v>
      </c>
      <c r="G296" s="25">
        <v>-0.42</v>
      </c>
      <c r="H296" s="25">
        <f t="shared" si="38"/>
        <v>-0.5</v>
      </c>
    </row>
    <row r="297" spans="1:8" x14ac:dyDescent="0.3">
      <c r="A297" t="s">
        <v>92</v>
      </c>
      <c r="B297" s="28" t="s">
        <v>37</v>
      </c>
      <c r="C297" s="28">
        <f>VLOOKUP(B297,List!$A$2:$C$13,3,0)</f>
        <v>6</v>
      </c>
      <c r="D297" s="25">
        <v>0.12</v>
      </c>
      <c r="E297" s="25" t="e">
        <f t="shared" si="33"/>
        <v>#N/A</v>
      </c>
      <c r="F297" s="25">
        <f t="shared" si="34"/>
        <v>0.12</v>
      </c>
      <c r="G297" s="25">
        <v>-0.49</v>
      </c>
      <c r="H297" s="25">
        <f t="shared" si="38"/>
        <v>-0.5</v>
      </c>
    </row>
    <row r="298" spans="1:8" x14ac:dyDescent="0.3">
      <c r="A298" t="s">
        <v>95</v>
      </c>
      <c r="B298" s="28" t="s">
        <v>37</v>
      </c>
      <c r="C298" s="28">
        <f>VLOOKUP(B298,List!$A$2:$C$13,3,0)</f>
        <v>6</v>
      </c>
      <c r="D298" s="25">
        <v>-0.27</v>
      </c>
      <c r="E298" s="25">
        <f t="shared" si="33"/>
        <v>-0.27</v>
      </c>
      <c r="F298" s="25" t="e">
        <f t="shared" si="34"/>
        <v>#N/A</v>
      </c>
      <c r="G298" s="25">
        <v>0.09</v>
      </c>
      <c r="H298" s="25">
        <f t="shared" si="38"/>
        <v>-0.5</v>
      </c>
    </row>
    <row r="299" spans="1:8" x14ac:dyDescent="0.3">
      <c r="A299" t="s">
        <v>89</v>
      </c>
      <c r="B299" s="28" t="s">
        <v>37</v>
      </c>
      <c r="C299" s="28">
        <f>VLOOKUP(B299,List!$A$2:$C$13,3,0)</f>
        <v>6</v>
      </c>
      <c r="D299" s="25">
        <v>-0.33</v>
      </c>
      <c r="E299" s="25">
        <f t="shared" si="33"/>
        <v>-0.33</v>
      </c>
      <c r="F299" s="25" t="e">
        <f t="shared" si="34"/>
        <v>#N/A</v>
      </c>
      <c r="G299" s="25">
        <v>0.13</v>
      </c>
      <c r="H299" s="26">
        <f t="shared" si="38"/>
        <v>-0.5</v>
      </c>
    </row>
    <row r="300" spans="1:8" x14ac:dyDescent="0.3">
      <c r="A300" t="s">
        <v>93</v>
      </c>
      <c r="B300" s="28" t="s">
        <v>37</v>
      </c>
      <c r="C300" s="28">
        <f>VLOOKUP(B300,List!$A$2:$C$13,3,0)</f>
        <v>6</v>
      </c>
      <c r="D300" s="25">
        <v>-0.09</v>
      </c>
      <c r="E300" s="25">
        <f t="shared" si="33"/>
        <v>-0.09</v>
      </c>
      <c r="F300" s="25" t="e">
        <f t="shared" si="34"/>
        <v>#N/A</v>
      </c>
      <c r="G300" s="25">
        <v>0.18</v>
      </c>
      <c r="H300" s="25">
        <f t="shared" si="38"/>
        <v>-0.5</v>
      </c>
    </row>
    <row r="301" spans="1:8" x14ac:dyDescent="0.3">
      <c r="A301" t="s">
        <v>90</v>
      </c>
      <c r="B301" s="28" t="s">
        <v>37</v>
      </c>
      <c r="C301" s="28">
        <f>VLOOKUP(B301,List!$A$2:$C$13,3,0)</f>
        <v>6</v>
      </c>
      <c r="D301" s="25">
        <v>0.04</v>
      </c>
      <c r="E301" s="25">
        <f t="shared" si="33"/>
        <v>0.04</v>
      </c>
      <c r="F301" s="25" t="e">
        <f t="shared" si="34"/>
        <v>#N/A</v>
      </c>
      <c r="G301" s="25">
        <v>0.09</v>
      </c>
      <c r="H301" s="25">
        <f t="shared" si="38"/>
        <v>-0.5</v>
      </c>
    </row>
    <row r="302" spans="1:8" x14ac:dyDescent="0.3">
      <c r="A302" t="s">
        <v>88</v>
      </c>
      <c r="B302" s="28" t="s">
        <v>38</v>
      </c>
      <c r="C302" s="28">
        <f>VLOOKUP(B302,List!$A$2:$C$13,3,0)</f>
        <v>7</v>
      </c>
      <c r="D302" s="25">
        <v>-0.24</v>
      </c>
      <c r="E302" s="25">
        <f t="shared" si="33"/>
        <v>-0.24</v>
      </c>
      <c r="F302" s="25" t="e">
        <f t="shared" si="34"/>
        <v>#N/A</v>
      </c>
      <c r="G302" s="25">
        <v>0.34</v>
      </c>
      <c r="H302" s="25">
        <v>-0.5</v>
      </c>
    </row>
    <row r="303" spans="1:8" x14ac:dyDescent="0.3">
      <c r="A303" t="s">
        <v>71</v>
      </c>
      <c r="B303" s="28" t="s">
        <v>38</v>
      </c>
      <c r="C303" s="28">
        <f>VLOOKUP(B303,List!$A$2:$C$13,3,0)</f>
        <v>7</v>
      </c>
      <c r="D303" s="25">
        <v>0.4</v>
      </c>
      <c r="E303" s="25">
        <f t="shared" si="33"/>
        <v>0.4</v>
      </c>
      <c r="F303" s="25" t="e">
        <f t="shared" si="34"/>
        <v>#N/A</v>
      </c>
      <c r="G303" s="25">
        <v>0.49</v>
      </c>
      <c r="H303" s="25">
        <f t="shared" ref="H303:H311" si="39">H302</f>
        <v>-0.5</v>
      </c>
    </row>
    <row r="304" spans="1:8" x14ac:dyDescent="0.3">
      <c r="A304" t="s">
        <v>72</v>
      </c>
      <c r="B304" s="28" t="s">
        <v>38</v>
      </c>
      <c r="C304" s="28">
        <f>VLOOKUP(B304,List!$A$2:$C$13,3,0)</f>
        <v>7</v>
      </c>
      <c r="D304" s="25">
        <v>0.08</v>
      </c>
      <c r="E304" s="25">
        <f t="shared" si="33"/>
        <v>0.08</v>
      </c>
      <c r="F304" s="25" t="e">
        <f t="shared" si="34"/>
        <v>#N/A</v>
      </c>
      <c r="G304" s="25">
        <v>0.25</v>
      </c>
      <c r="H304" s="25">
        <f t="shared" si="39"/>
        <v>-0.5</v>
      </c>
    </row>
    <row r="305" spans="1:8" x14ac:dyDescent="0.3">
      <c r="A305" t="s">
        <v>94</v>
      </c>
      <c r="B305" s="28" t="s">
        <v>38</v>
      </c>
      <c r="C305" s="28">
        <f>VLOOKUP(B305,List!$A$2:$C$13,3,0)</f>
        <v>7</v>
      </c>
      <c r="D305" s="25">
        <v>-0.23</v>
      </c>
      <c r="E305" s="25" t="e">
        <f t="shared" si="33"/>
        <v>#N/A</v>
      </c>
      <c r="F305" s="25">
        <f t="shared" si="34"/>
        <v>-0.23</v>
      </c>
      <c r="G305" s="25">
        <v>-0.3</v>
      </c>
      <c r="H305" s="25">
        <f t="shared" si="39"/>
        <v>-0.5</v>
      </c>
    </row>
    <row r="306" spans="1:8" x14ac:dyDescent="0.3">
      <c r="A306" t="s">
        <v>91</v>
      </c>
      <c r="B306" s="28" t="s">
        <v>38</v>
      </c>
      <c r="C306" s="28">
        <f>VLOOKUP(B306,List!$A$2:$C$13,3,0)</f>
        <v>7</v>
      </c>
      <c r="D306" s="25">
        <v>-0.03</v>
      </c>
      <c r="E306" s="25">
        <f t="shared" si="33"/>
        <v>-0.03</v>
      </c>
      <c r="F306" s="25" t="e">
        <f t="shared" si="34"/>
        <v>#N/A</v>
      </c>
      <c r="G306" s="25">
        <v>0.22</v>
      </c>
      <c r="H306" s="25">
        <f t="shared" si="39"/>
        <v>-0.5</v>
      </c>
    </row>
    <row r="307" spans="1:8" x14ac:dyDescent="0.3">
      <c r="A307" t="s">
        <v>92</v>
      </c>
      <c r="B307" s="28" t="s">
        <v>38</v>
      </c>
      <c r="C307" s="28">
        <f>VLOOKUP(B307,List!$A$2:$C$13,3,0)</f>
        <v>7</v>
      </c>
      <c r="D307" s="25">
        <v>-0.14000000000000001</v>
      </c>
      <c r="E307" s="25">
        <f t="shared" si="33"/>
        <v>-0.14000000000000001</v>
      </c>
      <c r="F307" s="25" t="e">
        <f t="shared" si="34"/>
        <v>#N/A</v>
      </c>
      <c r="G307" s="25">
        <v>0.44</v>
      </c>
      <c r="H307" s="25">
        <f t="shared" si="39"/>
        <v>-0.5</v>
      </c>
    </row>
    <row r="308" spans="1:8" x14ac:dyDescent="0.3">
      <c r="A308" t="s">
        <v>95</v>
      </c>
      <c r="B308" s="28" t="s">
        <v>38</v>
      </c>
      <c r="C308" s="28">
        <f>VLOOKUP(B308,List!$A$2:$C$13,3,0)</f>
        <v>7</v>
      </c>
      <c r="D308" s="25">
        <v>-0.48</v>
      </c>
      <c r="E308" s="25">
        <f t="shared" si="33"/>
        <v>-0.48</v>
      </c>
      <c r="F308" s="25" t="e">
        <f t="shared" si="34"/>
        <v>#N/A</v>
      </c>
      <c r="G308" s="25">
        <v>-0.01</v>
      </c>
      <c r="H308" s="25">
        <f t="shared" si="39"/>
        <v>-0.5</v>
      </c>
    </row>
    <row r="309" spans="1:8" x14ac:dyDescent="0.3">
      <c r="A309" t="s">
        <v>89</v>
      </c>
      <c r="B309" s="28" t="s">
        <v>38</v>
      </c>
      <c r="C309" s="28">
        <f>VLOOKUP(B309,List!$A$2:$C$13,3,0)</f>
        <v>7</v>
      </c>
      <c r="D309" s="25">
        <v>0.14000000000000001</v>
      </c>
      <c r="E309" s="25" t="e">
        <f t="shared" si="33"/>
        <v>#N/A</v>
      </c>
      <c r="F309" s="25">
        <f t="shared" si="34"/>
        <v>0.14000000000000001</v>
      </c>
      <c r="G309" s="25">
        <v>0.06</v>
      </c>
      <c r="H309" s="26">
        <f t="shared" si="39"/>
        <v>-0.5</v>
      </c>
    </row>
    <row r="310" spans="1:8" x14ac:dyDescent="0.3">
      <c r="A310" t="s">
        <v>93</v>
      </c>
      <c r="B310" s="28" t="s">
        <v>38</v>
      </c>
      <c r="C310" s="28">
        <f>VLOOKUP(B310,List!$A$2:$C$13,3,0)</f>
        <v>7</v>
      </c>
      <c r="D310" s="25">
        <v>0.11</v>
      </c>
      <c r="E310" s="25" t="e">
        <f t="shared" si="33"/>
        <v>#N/A</v>
      </c>
      <c r="F310" s="25">
        <f t="shared" si="34"/>
        <v>0.11</v>
      </c>
      <c r="G310" s="25">
        <v>-0.01</v>
      </c>
      <c r="H310" s="25">
        <f t="shared" si="39"/>
        <v>-0.5</v>
      </c>
    </row>
    <row r="311" spans="1:8" x14ac:dyDescent="0.3">
      <c r="A311" t="s">
        <v>90</v>
      </c>
      <c r="B311" s="28" t="s">
        <v>38</v>
      </c>
      <c r="C311" s="28">
        <f>VLOOKUP(B311,List!$A$2:$C$13,3,0)</f>
        <v>7</v>
      </c>
      <c r="D311" s="25">
        <v>0.5</v>
      </c>
      <c r="E311" s="25" t="e">
        <f t="shared" si="33"/>
        <v>#N/A</v>
      </c>
      <c r="F311" s="25">
        <f t="shared" si="34"/>
        <v>0.5</v>
      </c>
      <c r="G311" s="25">
        <v>-0.08</v>
      </c>
      <c r="H311" s="25">
        <f t="shared" si="39"/>
        <v>-0.5</v>
      </c>
    </row>
    <row r="312" spans="1:8" x14ac:dyDescent="0.3">
      <c r="A312" t="s">
        <v>88</v>
      </c>
      <c r="B312" s="28" t="s">
        <v>39</v>
      </c>
      <c r="C312" s="28">
        <f>VLOOKUP(B312,List!$A$2:$C$13,3,0)</f>
        <v>8</v>
      </c>
      <c r="D312" s="25">
        <v>0.09</v>
      </c>
      <c r="E312" s="25" t="e">
        <f t="shared" si="33"/>
        <v>#N/A</v>
      </c>
      <c r="F312" s="25">
        <f t="shared" si="34"/>
        <v>0.09</v>
      </c>
      <c r="G312" s="25">
        <v>-0.5</v>
      </c>
      <c r="H312" s="25">
        <v>-0.5</v>
      </c>
    </row>
    <row r="313" spans="1:8" x14ac:dyDescent="0.3">
      <c r="A313" t="s">
        <v>71</v>
      </c>
      <c r="B313" s="28" t="s">
        <v>39</v>
      </c>
      <c r="C313" s="28">
        <f>VLOOKUP(B313,List!$A$2:$C$13,3,0)</f>
        <v>8</v>
      </c>
      <c r="D313" s="25">
        <v>-0.4</v>
      </c>
      <c r="E313" s="25">
        <f t="shared" si="33"/>
        <v>-0.4</v>
      </c>
      <c r="F313" s="25" t="e">
        <f t="shared" si="34"/>
        <v>#N/A</v>
      </c>
      <c r="G313" s="25">
        <v>0.48</v>
      </c>
      <c r="H313" s="25">
        <f t="shared" ref="H313:H321" si="40">H312</f>
        <v>-0.5</v>
      </c>
    </row>
    <row r="314" spans="1:8" x14ac:dyDescent="0.3">
      <c r="A314" t="s">
        <v>72</v>
      </c>
      <c r="B314" s="28" t="s">
        <v>39</v>
      </c>
      <c r="C314" s="28">
        <f>VLOOKUP(B314,List!$A$2:$C$13,3,0)</f>
        <v>8</v>
      </c>
      <c r="D314" s="25">
        <v>0.03</v>
      </c>
      <c r="E314" s="25" t="e">
        <f t="shared" si="33"/>
        <v>#N/A</v>
      </c>
      <c r="F314" s="25">
        <f t="shared" si="34"/>
        <v>0.03</v>
      </c>
      <c r="G314" s="25">
        <v>-0.39</v>
      </c>
      <c r="H314" s="25">
        <f t="shared" si="40"/>
        <v>-0.5</v>
      </c>
    </row>
    <row r="315" spans="1:8" x14ac:dyDescent="0.3">
      <c r="A315" t="s">
        <v>94</v>
      </c>
      <c r="B315" s="28" t="s">
        <v>39</v>
      </c>
      <c r="C315" s="28">
        <f>VLOOKUP(B315,List!$A$2:$C$13,3,0)</f>
        <v>8</v>
      </c>
      <c r="D315" s="25">
        <v>0.16</v>
      </c>
      <c r="E315" s="25">
        <f t="shared" si="33"/>
        <v>0.16</v>
      </c>
      <c r="F315" s="25" t="e">
        <f t="shared" si="34"/>
        <v>#N/A</v>
      </c>
      <c r="G315" s="25">
        <v>0.32</v>
      </c>
      <c r="H315" s="25">
        <f t="shared" si="40"/>
        <v>-0.5</v>
      </c>
    </row>
    <row r="316" spans="1:8" x14ac:dyDescent="0.3">
      <c r="A316" t="s">
        <v>91</v>
      </c>
      <c r="B316" s="28" t="s">
        <v>39</v>
      </c>
      <c r="C316" s="28">
        <f>VLOOKUP(B316,List!$A$2:$C$13,3,0)</f>
        <v>8</v>
      </c>
      <c r="D316" s="25">
        <v>-0.27</v>
      </c>
      <c r="E316" s="25">
        <f t="shared" si="33"/>
        <v>-0.27</v>
      </c>
      <c r="F316" s="25" t="e">
        <f t="shared" si="34"/>
        <v>#N/A</v>
      </c>
      <c r="G316" s="25">
        <v>0.3</v>
      </c>
      <c r="H316" s="25">
        <f t="shared" si="40"/>
        <v>-0.5</v>
      </c>
    </row>
    <row r="317" spans="1:8" x14ac:dyDescent="0.3">
      <c r="A317" t="s">
        <v>92</v>
      </c>
      <c r="B317" s="28" t="s">
        <v>39</v>
      </c>
      <c r="C317" s="28">
        <f>VLOOKUP(B317,List!$A$2:$C$13,3,0)</f>
        <v>8</v>
      </c>
      <c r="D317" s="25">
        <v>0.09</v>
      </c>
      <c r="E317" s="25">
        <f t="shared" si="33"/>
        <v>0.09</v>
      </c>
      <c r="F317" s="25" t="e">
        <f t="shared" si="34"/>
        <v>#N/A</v>
      </c>
      <c r="G317" s="25">
        <v>0.3</v>
      </c>
      <c r="H317" s="25">
        <f t="shared" si="40"/>
        <v>-0.5</v>
      </c>
    </row>
    <row r="318" spans="1:8" x14ac:dyDescent="0.3">
      <c r="A318" t="s">
        <v>95</v>
      </c>
      <c r="B318" s="28" t="s">
        <v>39</v>
      </c>
      <c r="C318" s="28">
        <f>VLOOKUP(B318,List!$A$2:$C$13,3,0)</f>
        <v>8</v>
      </c>
      <c r="D318" s="25">
        <v>0.03</v>
      </c>
      <c r="E318" s="25" t="e">
        <f t="shared" si="33"/>
        <v>#N/A</v>
      </c>
      <c r="F318" s="25">
        <f t="shared" si="34"/>
        <v>0.03</v>
      </c>
      <c r="G318" s="25">
        <v>-0.28000000000000003</v>
      </c>
      <c r="H318" s="25">
        <f t="shared" si="40"/>
        <v>-0.5</v>
      </c>
    </row>
    <row r="319" spans="1:8" x14ac:dyDescent="0.3">
      <c r="A319" t="s">
        <v>89</v>
      </c>
      <c r="B319" s="28" t="s">
        <v>39</v>
      </c>
      <c r="C319" s="28">
        <f>VLOOKUP(B319,List!$A$2:$C$13,3,0)</f>
        <v>8</v>
      </c>
      <c r="D319" s="25">
        <v>-0.32</v>
      </c>
      <c r="E319" s="25">
        <f t="shared" si="33"/>
        <v>-0.32</v>
      </c>
      <c r="F319" s="25" t="e">
        <f t="shared" si="34"/>
        <v>#N/A</v>
      </c>
      <c r="G319" s="25">
        <v>-0.06</v>
      </c>
      <c r="H319" s="26">
        <f t="shared" si="40"/>
        <v>-0.5</v>
      </c>
    </row>
    <row r="320" spans="1:8" x14ac:dyDescent="0.3">
      <c r="A320" t="s">
        <v>93</v>
      </c>
      <c r="B320" s="28" t="s">
        <v>39</v>
      </c>
      <c r="C320" s="28">
        <f>VLOOKUP(B320,List!$A$2:$C$13,3,0)</f>
        <v>8</v>
      </c>
      <c r="D320" s="25">
        <v>-0.38</v>
      </c>
      <c r="E320" s="25">
        <f t="shared" si="33"/>
        <v>-0.38</v>
      </c>
      <c r="F320" s="25" t="e">
        <f t="shared" si="34"/>
        <v>#N/A</v>
      </c>
      <c r="G320" s="25">
        <v>-7.0000000000000007E-2</v>
      </c>
      <c r="H320" s="25">
        <f t="shared" si="40"/>
        <v>-0.5</v>
      </c>
    </row>
    <row r="321" spans="1:8" x14ac:dyDescent="0.3">
      <c r="A321" t="s">
        <v>90</v>
      </c>
      <c r="B321" s="28" t="s">
        <v>39</v>
      </c>
      <c r="C321" s="28">
        <f>VLOOKUP(B321,List!$A$2:$C$13,3,0)</f>
        <v>8</v>
      </c>
      <c r="D321" s="25">
        <v>-0.25</v>
      </c>
      <c r="E321" s="25">
        <f t="shared" si="33"/>
        <v>-0.25</v>
      </c>
      <c r="F321" s="25" t="e">
        <f t="shared" si="34"/>
        <v>#N/A</v>
      </c>
      <c r="G321" s="25">
        <v>0.34</v>
      </c>
      <c r="H321" s="25">
        <f t="shared" si="40"/>
        <v>-0.5</v>
      </c>
    </row>
    <row r="322" spans="1:8" x14ac:dyDescent="0.3">
      <c r="A322" t="s">
        <v>88</v>
      </c>
      <c r="B322" s="28" t="s">
        <v>40</v>
      </c>
      <c r="C322" s="28">
        <f>VLOOKUP(B322,List!$A$2:$C$13,3,0)</f>
        <v>9</v>
      </c>
      <c r="D322" s="25">
        <v>0.44</v>
      </c>
      <c r="E322" s="25" t="e">
        <f t="shared" si="33"/>
        <v>#N/A</v>
      </c>
      <c r="F322" s="25">
        <f t="shared" si="34"/>
        <v>0.44</v>
      </c>
      <c r="G322" s="25">
        <v>0.11</v>
      </c>
      <c r="H322" s="25">
        <v>-0.5</v>
      </c>
    </row>
    <row r="323" spans="1:8" x14ac:dyDescent="0.3">
      <c r="A323" t="s">
        <v>71</v>
      </c>
      <c r="B323" s="28" t="s">
        <v>40</v>
      </c>
      <c r="C323" s="28">
        <f>VLOOKUP(B323,List!$A$2:$C$13,3,0)</f>
        <v>9</v>
      </c>
      <c r="D323" s="25">
        <v>-0.48</v>
      </c>
      <c r="E323" s="25">
        <f t="shared" si="33"/>
        <v>-0.48</v>
      </c>
      <c r="F323" s="25" t="e">
        <f t="shared" si="34"/>
        <v>#N/A</v>
      </c>
      <c r="G323" s="25">
        <v>0.34</v>
      </c>
      <c r="H323" s="25">
        <f t="shared" ref="H323:H331" si="41">H322</f>
        <v>-0.5</v>
      </c>
    </row>
    <row r="324" spans="1:8" x14ac:dyDescent="0.3">
      <c r="A324" t="s">
        <v>72</v>
      </c>
      <c r="B324" s="28" t="s">
        <v>40</v>
      </c>
      <c r="C324" s="28">
        <f>VLOOKUP(B324,List!$A$2:$C$13,3,0)</f>
        <v>9</v>
      </c>
      <c r="D324" s="25">
        <v>0.48</v>
      </c>
      <c r="E324" s="25" t="e">
        <f t="shared" si="33"/>
        <v>#N/A</v>
      </c>
      <c r="F324" s="25">
        <f t="shared" si="34"/>
        <v>0.48</v>
      </c>
      <c r="G324" s="25">
        <v>0.35</v>
      </c>
      <c r="H324" s="25">
        <f t="shared" si="41"/>
        <v>-0.5</v>
      </c>
    </row>
    <row r="325" spans="1:8" x14ac:dyDescent="0.3">
      <c r="A325" t="s">
        <v>94</v>
      </c>
      <c r="B325" s="28" t="s">
        <v>40</v>
      </c>
      <c r="C325" s="28">
        <f>VLOOKUP(B325,List!$A$2:$C$13,3,0)</f>
        <v>9</v>
      </c>
      <c r="D325" s="25">
        <v>-0.49</v>
      </c>
      <c r="E325" s="25">
        <f t="shared" ref="E325:E388" si="42">IF(D325&lt;G325,D325,NA())</f>
        <v>-0.49</v>
      </c>
      <c r="F325" s="25" t="e">
        <f t="shared" ref="F325:F388" si="43">IF(D325&gt;G325,D325,NA())</f>
        <v>#N/A</v>
      </c>
      <c r="G325" s="25">
        <v>0.25</v>
      </c>
      <c r="H325" s="25">
        <f t="shared" si="41"/>
        <v>-0.5</v>
      </c>
    </row>
    <row r="326" spans="1:8" x14ac:dyDescent="0.3">
      <c r="A326" t="s">
        <v>91</v>
      </c>
      <c r="B326" s="28" t="s">
        <v>40</v>
      </c>
      <c r="C326" s="28">
        <f>VLOOKUP(B326,List!$A$2:$C$13,3,0)</f>
        <v>9</v>
      </c>
      <c r="D326" s="25">
        <v>0.1</v>
      </c>
      <c r="E326" s="25" t="e">
        <f t="shared" si="42"/>
        <v>#N/A</v>
      </c>
      <c r="F326" s="25">
        <f t="shared" si="43"/>
        <v>0.1</v>
      </c>
      <c r="G326" s="25">
        <v>-0.49</v>
      </c>
      <c r="H326" s="25">
        <f t="shared" si="41"/>
        <v>-0.5</v>
      </c>
    </row>
    <row r="327" spans="1:8" x14ac:dyDescent="0.3">
      <c r="A327" t="s">
        <v>92</v>
      </c>
      <c r="B327" s="28" t="s">
        <v>40</v>
      </c>
      <c r="C327" s="28">
        <f>VLOOKUP(B327,List!$A$2:$C$13,3,0)</f>
        <v>9</v>
      </c>
      <c r="D327" s="25">
        <v>-0.47</v>
      </c>
      <c r="E327" s="25">
        <f t="shared" si="42"/>
        <v>-0.47</v>
      </c>
      <c r="F327" s="25" t="e">
        <f t="shared" si="43"/>
        <v>#N/A</v>
      </c>
      <c r="G327" s="25">
        <v>0.04</v>
      </c>
      <c r="H327" s="25">
        <f t="shared" si="41"/>
        <v>-0.5</v>
      </c>
    </row>
    <row r="328" spans="1:8" x14ac:dyDescent="0.3">
      <c r="A328" t="s">
        <v>95</v>
      </c>
      <c r="B328" s="28" t="s">
        <v>40</v>
      </c>
      <c r="C328" s="28">
        <f>VLOOKUP(B328,List!$A$2:$C$13,3,0)</f>
        <v>9</v>
      </c>
      <c r="D328" s="25">
        <v>0.11</v>
      </c>
      <c r="E328" s="25" t="e">
        <f t="shared" si="42"/>
        <v>#N/A</v>
      </c>
      <c r="F328" s="25">
        <f t="shared" si="43"/>
        <v>0.11</v>
      </c>
      <c r="G328" s="25">
        <v>-0.15</v>
      </c>
      <c r="H328" s="25">
        <f t="shared" si="41"/>
        <v>-0.5</v>
      </c>
    </row>
    <row r="329" spans="1:8" x14ac:dyDescent="0.3">
      <c r="A329" t="s">
        <v>89</v>
      </c>
      <c r="B329" s="28" t="s">
        <v>40</v>
      </c>
      <c r="C329" s="28">
        <f>VLOOKUP(B329,List!$A$2:$C$13,3,0)</f>
        <v>9</v>
      </c>
      <c r="D329" s="25">
        <v>-0.17</v>
      </c>
      <c r="E329" s="25">
        <f t="shared" si="42"/>
        <v>-0.17</v>
      </c>
      <c r="F329" s="25" t="e">
        <f t="shared" si="43"/>
        <v>#N/A</v>
      </c>
      <c r="G329" s="25">
        <v>0.27</v>
      </c>
      <c r="H329" s="26">
        <f t="shared" si="41"/>
        <v>-0.5</v>
      </c>
    </row>
    <row r="330" spans="1:8" x14ac:dyDescent="0.3">
      <c r="A330" t="s">
        <v>93</v>
      </c>
      <c r="B330" s="28" t="s">
        <v>40</v>
      </c>
      <c r="C330" s="28">
        <f>VLOOKUP(B330,List!$A$2:$C$13,3,0)</f>
        <v>9</v>
      </c>
      <c r="D330" s="25">
        <v>-0.05</v>
      </c>
      <c r="E330" s="25" t="e">
        <f t="shared" si="42"/>
        <v>#N/A</v>
      </c>
      <c r="F330" s="25">
        <f t="shared" si="43"/>
        <v>-0.05</v>
      </c>
      <c r="G330" s="25">
        <v>-0.43</v>
      </c>
      <c r="H330" s="25">
        <f t="shared" si="41"/>
        <v>-0.5</v>
      </c>
    </row>
    <row r="331" spans="1:8" x14ac:dyDescent="0.3">
      <c r="A331" t="s">
        <v>90</v>
      </c>
      <c r="B331" s="28" t="s">
        <v>40</v>
      </c>
      <c r="C331" s="28">
        <f>VLOOKUP(B331,List!$A$2:$C$13,3,0)</f>
        <v>9</v>
      </c>
      <c r="D331" s="25">
        <v>0.28000000000000003</v>
      </c>
      <c r="E331" s="25" t="e">
        <f t="shared" si="42"/>
        <v>#N/A</v>
      </c>
      <c r="F331" s="25">
        <f t="shared" si="43"/>
        <v>0.28000000000000003</v>
      </c>
      <c r="G331" s="25">
        <v>0.21</v>
      </c>
      <c r="H331" s="25">
        <f t="shared" si="41"/>
        <v>-0.5</v>
      </c>
    </row>
    <row r="332" spans="1:8" x14ac:dyDescent="0.3">
      <c r="A332" t="s">
        <v>88</v>
      </c>
      <c r="B332" s="28" t="s">
        <v>41</v>
      </c>
      <c r="C332" s="28">
        <f>VLOOKUP(B332,List!$A$2:$C$13,3,0)</f>
        <v>10</v>
      </c>
      <c r="D332" s="25">
        <v>-0.27</v>
      </c>
      <c r="E332" s="25">
        <f t="shared" si="42"/>
        <v>-0.27</v>
      </c>
      <c r="F332" s="25" t="e">
        <f t="shared" si="43"/>
        <v>#N/A</v>
      </c>
      <c r="G332" s="25">
        <v>0.14000000000000001</v>
      </c>
      <c r="H332" s="25">
        <v>-0.5</v>
      </c>
    </row>
    <row r="333" spans="1:8" x14ac:dyDescent="0.3">
      <c r="A333" t="s">
        <v>71</v>
      </c>
      <c r="B333" s="28" t="s">
        <v>41</v>
      </c>
      <c r="C333" s="28">
        <f>VLOOKUP(B333,List!$A$2:$C$13,3,0)</f>
        <v>10</v>
      </c>
      <c r="D333" s="25">
        <v>0.17</v>
      </c>
      <c r="E333" s="25" t="e">
        <f t="shared" si="42"/>
        <v>#N/A</v>
      </c>
      <c r="F333" s="25">
        <f t="shared" si="43"/>
        <v>0.17</v>
      </c>
      <c r="G333" s="25">
        <v>-0.23</v>
      </c>
      <c r="H333" s="25">
        <f t="shared" ref="H333:H341" si="44">H332</f>
        <v>-0.5</v>
      </c>
    </row>
    <row r="334" spans="1:8" x14ac:dyDescent="0.3">
      <c r="A334" t="s">
        <v>72</v>
      </c>
      <c r="B334" s="28" t="s">
        <v>41</v>
      </c>
      <c r="C334" s="28">
        <f>VLOOKUP(B334,List!$A$2:$C$13,3,0)</f>
        <v>10</v>
      </c>
      <c r="D334" s="25">
        <v>-0.11</v>
      </c>
      <c r="E334" s="25">
        <f t="shared" si="42"/>
        <v>-0.11</v>
      </c>
      <c r="F334" s="25" t="e">
        <f t="shared" si="43"/>
        <v>#N/A</v>
      </c>
      <c r="G334" s="25">
        <v>0.4</v>
      </c>
      <c r="H334" s="25">
        <f t="shared" si="44"/>
        <v>-0.5</v>
      </c>
    </row>
    <row r="335" spans="1:8" x14ac:dyDescent="0.3">
      <c r="A335" t="s">
        <v>94</v>
      </c>
      <c r="B335" s="28" t="s">
        <v>41</v>
      </c>
      <c r="C335" s="28">
        <f>VLOOKUP(B335,List!$A$2:$C$13,3,0)</f>
        <v>10</v>
      </c>
      <c r="D335" s="25">
        <v>-0.46</v>
      </c>
      <c r="E335" s="25">
        <f t="shared" si="42"/>
        <v>-0.46</v>
      </c>
      <c r="F335" s="25" t="e">
        <f t="shared" si="43"/>
        <v>#N/A</v>
      </c>
      <c r="G335" s="25">
        <v>0.37</v>
      </c>
      <c r="H335" s="25">
        <f t="shared" si="44"/>
        <v>-0.5</v>
      </c>
    </row>
    <row r="336" spans="1:8" x14ac:dyDescent="0.3">
      <c r="A336" t="s">
        <v>91</v>
      </c>
      <c r="B336" s="28" t="s">
        <v>41</v>
      </c>
      <c r="C336" s="28">
        <f>VLOOKUP(B336,List!$A$2:$C$13,3,0)</f>
        <v>10</v>
      </c>
      <c r="D336" s="25">
        <v>0.09</v>
      </c>
      <c r="E336" s="25">
        <f t="shared" si="42"/>
        <v>0.09</v>
      </c>
      <c r="F336" s="25" t="e">
        <f t="shared" si="43"/>
        <v>#N/A</v>
      </c>
      <c r="G336" s="25">
        <v>0.49</v>
      </c>
      <c r="H336" s="25">
        <f t="shared" si="44"/>
        <v>-0.5</v>
      </c>
    </row>
    <row r="337" spans="1:8" x14ac:dyDescent="0.3">
      <c r="A337" t="s">
        <v>92</v>
      </c>
      <c r="B337" s="28" t="s">
        <v>41</v>
      </c>
      <c r="C337" s="28">
        <f>VLOOKUP(B337,List!$A$2:$C$13,3,0)</f>
        <v>10</v>
      </c>
      <c r="D337" s="25">
        <v>0.47</v>
      </c>
      <c r="E337" s="25" t="e">
        <f t="shared" si="42"/>
        <v>#N/A</v>
      </c>
      <c r="F337" s="25">
        <f t="shared" si="43"/>
        <v>0.47</v>
      </c>
      <c r="G337" s="25">
        <v>-0.19</v>
      </c>
      <c r="H337" s="25">
        <f t="shared" si="44"/>
        <v>-0.5</v>
      </c>
    </row>
    <row r="338" spans="1:8" x14ac:dyDescent="0.3">
      <c r="A338" t="s">
        <v>95</v>
      </c>
      <c r="B338" s="28" t="s">
        <v>41</v>
      </c>
      <c r="C338" s="28">
        <f>VLOOKUP(B338,List!$A$2:$C$13,3,0)</f>
        <v>10</v>
      </c>
      <c r="D338" s="25">
        <v>-0.45</v>
      </c>
      <c r="E338" s="25">
        <f t="shared" si="42"/>
        <v>-0.45</v>
      </c>
      <c r="F338" s="25" t="e">
        <f t="shared" si="43"/>
        <v>#N/A</v>
      </c>
      <c r="G338" s="25">
        <v>0.19</v>
      </c>
      <c r="H338" s="25">
        <f t="shared" si="44"/>
        <v>-0.5</v>
      </c>
    </row>
    <row r="339" spans="1:8" x14ac:dyDescent="0.3">
      <c r="A339" t="s">
        <v>89</v>
      </c>
      <c r="B339" s="28" t="s">
        <v>41</v>
      </c>
      <c r="C339" s="28">
        <f>VLOOKUP(B339,List!$A$2:$C$13,3,0)</f>
        <v>10</v>
      </c>
      <c r="D339" s="25">
        <v>0.08</v>
      </c>
      <c r="E339" s="25">
        <f t="shared" si="42"/>
        <v>0.08</v>
      </c>
      <c r="F339" s="25" t="e">
        <f t="shared" si="43"/>
        <v>#N/A</v>
      </c>
      <c r="G339" s="25">
        <v>0.36</v>
      </c>
      <c r="H339" s="26">
        <f t="shared" si="44"/>
        <v>-0.5</v>
      </c>
    </row>
    <row r="340" spans="1:8" x14ac:dyDescent="0.3">
      <c r="A340" t="s">
        <v>93</v>
      </c>
      <c r="B340" s="28" t="s">
        <v>41</v>
      </c>
      <c r="C340" s="28">
        <f>VLOOKUP(B340,List!$A$2:$C$13,3,0)</f>
        <v>10</v>
      </c>
      <c r="D340" s="25">
        <v>0.24</v>
      </c>
      <c r="E340" s="25" t="e">
        <f t="shared" si="42"/>
        <v>#N/A</v>
      </c>
      <c r="F340" s="25">
        <f t="shared" si="43"/>
        <v>0.24</v>
      </c>
      <c r="G340" s="25">
        <v>-0.33</v>
      </c>
      <c r="H340" s="25">
        <f t="shared" si="44"/>
        <v>-0.5</v>
      </c>
    </row>
    <row r="341" spans="1:8" x14ac:dyDescent="0.3">
      <c r="A341" t="s">
        <v>90</v>
      </c>
      <c r="B341" s="28" t="s">
        <v>41</v>
      </c>
      <c r="C341" s="28">
        <f>VLOOKUP(B341,List!$A$2:$C$13,3,0)</f>
        <v>10</v>
      </c>
      <c r="D341" s="25">
        <v>7.0000000000000007E-2</v>
      </c>
      <c r="E341" s="25">
        <f t="shared" si="42"/>
        <v>7.0000000000000007E-2</v>
      </c>
      <c r="F341" s="25" t="e">
        <f t="shared" si="43"/>
        <v>#N/A</v>
      </c>
      <c r="G341" s="25">
        <v>0.25</v>
      </c>
      <c r="H341" s="25">
        <f t="shared" si="44"/>
        <v>-0.5</v>
      </c>
    </row>
    <row r="342" spans="1:8" x14ac:dyDescent="0.3">
      <c r="A342" t="s">
        <v>88</v>
      </c>
      <c r="B342" s="28" t="s">
        <v>6</v>
      </c>
      <c r="C342" s="28">
        <f>VLOOKUP(B342,List!$A$2:$C$13,3,0)</f>
        <v>11</v>
      </c>
      <c r="D342" s="25">
        <v>0.44</v>
      </c>
      <c r="E342" s="25" t="e">
        <f t="shared" si="42"/>
        <v>#N/A</v>
      </c>
      <c r="F342" s="25">
        <f t="shared" si="43"/>
        <v>0.44</v>
      </c>
      <c r="G342" s="25">
        <v>-0.15</v>
      </c>
      <c r="H342" s="25">
        <v>-0.5</v>
      </c>
    </row>
    <row r="343" spans="1:8" x14ac:dyDescent="0.3">
      <c r="A343" t="s">
        <v>71</v>
      </c>
      <c r="B343" s="28" t="s">
        <v>6</v>
      </c>
      <c r="C343" s="28">
        <f>VLOOKUP(B343,List!$A$2:$C$13,3,0)</f>
        <v>11</v>
      </c>
      <c r="D343" s="25">
        <v>-0.32</v>
      </c>
      <c r="E343" s="25">
        <f t="shared" si="42"/>
        <v>-0.32</v>
      </c>
      <c r="F343" s="25" t="e">
        <f t="shared" si="43"/>
        <v>#N/A</v>
      </c>
      <c r="G343" s="25">
        <v>7.0000000000000007E-2</v>
      </c>
      <c r="H343" s="25">
        <f t="shared" ref="H343:H351" si="45">H342</f>
        <v>-0.5</v>
      </c>
    </row>
    <row r="344" spans="1:8" x14ac:dyDescent="0.3">
      <c r="A344" t="s">
        <v>72</v>
      </c>
      <c r="B344" s="28" t="s">
        <v>6</v>
      </c>
      <c r="C344" s="28">
        <f>VLOOKUP(B344,List!$A$2:$C$13,3,0)</f>
        <v>11</v>
      </c>
      <c r="D344" s="25">
        <v>0.2</v>
      </c>
      <c r="E344" s="25" t="e">
        <f t="shared" si="42"/>
        <v>#N/A</v>
      </c>
      <c r="F344" s="25">
        <f t="shared" si="43"/>
        <v>0.2</v>
      </c>
      <c r="G344" s="25">
        <v>-0.3</v>
      </c>
      <c r="H344" s="25">
        <f t="shared" si="45"/>
        <v>-0.5</v>
      </c>
    </row>
    <row r="345" spans="1:8" x14ac:dyDescent="0.3">
      <c r="A345" t="s">
        <v>94</v>
      </c>
      <c r="B345" s="28" t="s">
        <v>6</v>
      </c>
      <c r="C345" s="28">
        <f>VLOOKUP(B345,List!$A$2:$C$13,3,0)</f>
        <v>11</v>
      </c>
      <c r="D345" s="25">
        <v>-0.46</v>
      </c>
      <c r="E345" s="25">
        <f t="shared" si="42"/>
        <v>-0.46</v>
      </c>
      <c r="F345" s="25" t="e">
        <f t="shared" si="43"/>
        <v>#N/A</v>
      </c>
      <c r="G345" s="25">
        <v>-0.09</v>
      </c>
      <c r="H345" s="25">
        <f t="shared" si="45"/>
        <v>-0.5</v>
      </c>
    </row>
    <row r="346" spans="1:8" x14ac:dyDescent="0.3">
      <c r="A346" t="s">
        <v>91</v>
      </c>
      <c r="B346" s="28" t="s">
        <v>6</v>
      </c>
      <c r="C346" s="28">
        <f>VLOOKUP(B346,List!$A$2:$C$13,3,0)</f>
        <v>11</v>
      </c>
      <c r="D346" s="25">
        <v>-0.15</v>
      </c>
      <c r="E346" s="25">
        <f t="shared" si="42"/>
        <v>-0.15</v>
      </c>
      <c r="F346" s="25" t="e">
        <f t="shared" si="43"/>
        <v>#N/A</v>
      </c>
      <c r="G346" s="25">
        <v>0.28999999999999998</v>
      </c>
      <c r="H346" s="25">
        <f t="shared" si="45"/>
        <v>-0.5</v>
      </c>
    </row>
    <row r="347" spans="1:8" x14ac:dyDescent="0.3">
      <c r="A347" t="s">
        <v>92</v>
      </c>
      <c r="B347" s="28" t="s">
        <v>6</v>
      </c>
      <c r="C347" s="28">
        <f>VLOOKUP(B347,List!$A$2:$C$13,3,0)</f>
        <v>11</v>
      </c>
      <c r="D347" s="25">
        <v>0.41</v>
      </c>
      <c r="E347" s="25" t="e">
        <f t="shared" si="42"/>
        <v>#N/A</v>
      </c>
      <c r="F347" s="25">
        <f t="shared" si="43"/>
        <v>0.41</v>
      </c>
      <c r="G347" s="25">
        <v>-0.48</v>
      </c>
      <c r="H347" s="25">
        <f t="shared" si="45"/>
        <v>-0.5</v>
      </c>
    </row>
    <row r="348" spans="1:8" x14ac:dyDescent="0.3">
      <c r="A348" t="s">
        <v>95</v>
      </c>
      <c r="B348" s="28" t="s">
        <v>6</v>
      </c>
      <c r="C348" s="28">
        <f>VLOOKUP(B348,List!$A$2:$C$13,3,0)</f>
        <v>11</v>
      </c>
      <c r="D348" s="25">
        <v>0.26</v>
      </c>
      <c r="E348" s="25">
        <f t="shared" si="42"/>
        <v>0.26</v>
      </c>
      <c r="F348" s="25" t="e">
        <f t="shared" si="43"/>
        <v>#N/A</v>
      </c>
      <c r="G348" s="25">
        <v>0.33</v>
      </c>
      <c r="H348" s="25">
        <f t="shared" si="45"/>
        <v>-0.5</v>
      </c>
    </row>
    <row r="349" spans="1:8" x14ac:dyDescent="0.3">
      <c r="A349" t="s">
        <v>89</v>
      </c>
      <c r="B349" s="28" t="s">
        <v>6</v>
      </c>
      <c r="C349" s="28">
        <f>VLOOKUP(B349,List!$A$2:$C$13,3,0)</f>
        <v>11</v>
      </c>
      <c r="D349" s="25">
        <v>-0.45</v>
      </c>
      <c r="E349" s="25">
        <f t="shared" si="42"/>
        <v>-0.45</v>
      </c>
      <c r="F349" s="25" t="e">
        <f t="shared" si="43"/>
        <v>#N/A</v>
      </c>
      <c r="G349" s="25">
        <v>0.17</v>
      </c>
      <c r="H349" s="26">
        <f t="shared" si="45"/>
        <v>-0.5</v>
      </c>
    </row>
    <row r="350" spans="1:8" x14ac:dyDescent="0.3">
      <c r="A350" t="s">
        <v>93</v>
      </c>
      <c r="B350" s="28" t="s">
        <v>6</v>
      </c>
      <c r="C350" s="28">
        <f>VLOOKUP(B350,List!$A$2:$C$13,3,0)</f>
        <v>11</v>
      </c>
      <c r="D350" s="25">
        <v>0.2</v>
      </c>
      <c r="E350" s="25">
        <f t="shared" si="42"/>
        <v>0.2</v>
      </c>
      <c r="F350" s="25" t="e">
        <f t="shared" si="43"/>
        <v>#N/A</v>
      </c>
      <c r="G350" s="25">
        <v>0.48</v>
      </c>
      <c r="H350" s="25">
        <f t="shared" si="45"/>
        <v>-0.5</v>
      </c>
    </row>
    <row r="351" spans="1:8" x14ac:dyDescent="0.3">
      <c r="A351" t="s">
        <v>90</v>
      </c>
      <c r="B351" s="28" t="s">
        <v>6</v>
      </c>
      <c r="C351" s="28">
        <f>VLOOKUP(B351,List!$A$2:$C$13,3,0)</f>
        <v>11</v>
      </c>
      <c r="D351" s="25">
        <v>-0.26</v>
      </c>
      <c r="E351" s="25">
        <f t="shared" si="42"/>
        <v>-0.26</v>
      </c>
      <c r="F351" s="25" t="e">
        <f t="shared" si="43"/>
        <v>#N/A</v>
      </c>
      <c r="G351" s="25">
        <v>-0.01</v>
      </c>
      <c r="H351" s="25">
        <f t="shared" si="45"/>
        <v>-0.5</v>
      </c>
    </row>
    <row r="352" spans="1:8" x14ac:dyDescent="0.3">
      <c r="A352" t="s">
        <v>88</v>
      </c>
      <c r="B352" s="28" t="s">
        <v>42</v>
      </c>
      <c r="C352" s="28">
        <f>VLOOKUP(B352,List!$A$2:$C$13,3,0)</f>
        <v>12</v>
      </c>
      <c r="D352" s="25">
        <v>0.09</v>
      </c>
      <c r="E352" s="25">
        <f t="shared" si="42"/>
        <v>0.09</v>
      </c>
      <c r="F352" s="25" t="e">
        <f t="shared" si="43"/>
        <v>#N/A</v>
      </c>
      <c r="G352" s="25">
        <v>0.3</v>
      </c>
      <c r="H352" s="25">
        <v>-0.5</v>
      </c>
    </row>
    <row r="353" spans="1:8" x14ac:dyDescent="0.3">
      <c r="A353" t="s">
        <v>71</v>
      </c>
      <c r="B353" s="28" t="s">
        <v>42</v>
      </c>
      <c r="C353" s="28">
        <f>VLOOKUP(B353,List!$A$2:$C$13,3,0)</f>
        <v>12</v>
      </c>
      <c r="D353" s="25">
        <v>0.18</v>
      </c>
      <c r="E353" s="25" t="e">
        <f t="shared" si="42"/>
        <v>#N/A</v>
      </c>
      <c r="F353" s="25">
        <f t="shared" si="43"/>
        <v>0.18</v>
      </c>
      <c r="G353" s="25">
        <v>-0.04</v>
      </c>
      <c r="H353" s="25">
        <f t="shared" ref="H353:H361" si="46">H352</f>
        <v>-0.5</v>
      </c>
    </row>
    <row r="354" spans="1:8" x14ac:dyDescent="0.3">
      <c r="A354" t="s">
        <v>72</v>
      </c>
      <c r="B354" s="28" t="s">
        <v>42</v>
      </c>
      <c r="C354" s="28">
        <f>VLOOKUP(B354,List!$A$2:$C$13,3,0)</f>
        <v>12</v>
      </c>
      <c r="D354" s="25">
        <v>-0.43</v>
      </c>
      <c r="E354" s="25">
        <f t="shared" si="42"/>
        <v>-0.43</v>
      </c>
      <c r="F354" s="25" t="e">
        <f t="shared" si="43"/>
        <v>#N/A</v>
      </c>
      <c r="G354" s="25">
        <v>-0.28000000000000003</v>
      </c>
      <c r="H354" s="25">
        <f t="shared" si="46"/>
        <v>-0.5</v>
      </c>
    </row>
    <row r="355" spans="1:8" x14ac:dyDescent="0.3">
      <c r="A355" t="s">
        <v>94</v>
      </c>
      <c r="B355" s="28" t="s">
        <v>42</v>
      </c>
      <c r="C355" s="28">
        <f>VLOOKUP(B355,List!$A$2:$C$13,3,0)</f>
        <v>12</v>
      </c>
      <c r="D355" s="25">
        <v>0.11</v>
      </c>
      <c r="E355" s="25">
        <f t="shared" si="42"/>
        <v>0.11</v>
      </c>
      <c r="F355" s="25" t="e">
        <f t="shared" si="43"/>
        <v>#N/A</v>
      </c>
      <c r="G355" s="25">
        <v>0.25</v>
      </c>
      <c r="H355" s="25">
        <f t="shared" si="46"/>
        <v>-0.5</v>
      </c>
    </row>
    <row r="356" spans="1:8" x14ac:dyDescent="0.3">
      <c r="A356" t="s">
        <v>91</v>
      </c>
      <c r="B356" s="28" t="s">
        <v>42</v>
      </c>
      <c r="C356" s="28">
        <f>VLOOKUP(B356,List!$A$2:$C$13,3,0)</f>
        <v>12</v>
      </c>
      <c r="D356" s="25">
        <v>0.02</v>
      </c>
      <c r="E356" s="25" t="e">
        <f t="shared" si="42"/>
        <v>#N/A</v>
      </c>
      <c r="F356" s="25">
        <f t="shared" si="43"/>
        <v>0.02</v>
      </c>
      <c r="G356" s="25">
        <v>-0.26</v>
      </c>
      <c r="H356" s="25">
        <f t="shared" si="46"/>
        <v>-0.5</v>
      </c>
    </row>
    <row r="357" spans="1:8" x14ac:dyDescent="0.3">
      <c r="A357" t="s">
        <v>92</v>
      </c>
      <c r="B357" s="28" t="s">
        <v>42</v>
      </c>
      <c r="C357" s="28">
        <f>VLOOKUP(B357,List!$A$2:$C$13,3,0)</f>
        <v>12</v>
      </c>
      <c r="D357" s="25">
        <v>-0.41</v>
      </c>
      <c r="E357" s="25">
        <f t="shared" si="42"/>
        <v>-0.41</v>
      </c>
      <c r="F357" s="25" t="e">
        <f t="shared" si="43"/>
        <v>#N/A</v>
      </c>
      <c r="G357" s="25">
        <v>0.3</v>
      </c>
      <c r="H357" s="25">
        <f t="shared" si="46"/>
        <v>-0.5</v>
      </c>
    </row>
    <row r="358" spans="1:8" x14ac:dyDescent="0.3">
      <c r="A358" t="s">
        <v>95</v>
      </c>
      <c r="B358" s="28" t="s">
        <v>42</v>
      </c>
      <c r="C358" s="28">
        <f>VLOOKUP(B358,List!$A$2:$C$13,3,0)</f>
        <v>12</v>
      </c>
      <c r="D358" s="25">
        <v>0.44</v>
      </c>
      <c r="E358" s="25" t="e">
        <f t="shared" si="42"/>
        <v>#N/A</v>
      </c>
      <c r="F358" s="25">
        <f t="shared" si="43"/>
        <v>0.44</v>
      </c>
      <c r="G358" s="25">
        <v>0.15</v>
      </c>
      <c r="H358" s="25">
        <f t="shared" si="46"/>
        <v>-0.5</v>
      </c>
    </row>
    <row r="359" spans="1:8" x14ac:dyDescent="0.3">
      <c r="A359" t="s">
        <v>89</v>
      </c>
      <c r="B359" s="28" t="s">
        <v>42</v>
      </c>
      <c r="C359" s="28">
        <f>VLOOKUP(B359,List!$A$2:$C$13,3,0)</f>
        <v>12</v>
      </c>
      <c r="D359" s="25">
        <v>-0.17</v>
      </c>
      <c r="E359" s="25">
        <f t="shared" si="42"/>
        <v>-0.17</v>
      </c>
      <c r="F359" s="25" t="e">
        <f t="shared" si="43"/>
        <v>#N/A</v>
      </c>
      <c r="G359" s="25">
        <v>0.42</v>
      </c>
      <c r="H359" s="26">
        <f t="shared" si="46"/>
        <v>-0.5</v>
      </c>
    </row>
    <row r="360" spans="1:8" x14ac:dyDescent="0.3">
      <c r="A360" t="s">
        <v>93</v>
      </c>
      <c r="B360" s="28" t="s">
        <v>42</v>
      </c>
      <c r="C360" s="28">
        <f>VLOOKUP(B360,List!$A$2:$C$13,3,0)</f>
        <v>12</v>
      </c>
      <c r="D360" s="25">
        <v>0.14000000000000001</v>
      </c>
      <c r="E360" s="25" t="e">
        <f t="shared" si="42"/>
        <v>#N/A</v>
      </c>
      <c r="F360" s="25">
        <f t="shared" si="43"/>
        <v>0.14000000000000001</v>
      </c>
      <c r="G360" s="25">
        <v>-0.09</v>
      </c>
      <c r="H360" s="25">
        <f t="shared" si="46"/>
        <v>-0.5</v>
      </c>
    </row>
    <row r="361" spans="1:8" x14ac:dyDescent="0.3">
      <c r="A361" t="s">
        <v>90</v>
      </c>
      <c r="B361" s="28" t="s">
        <v>42</v>
      </c>
      <c r="C361" s="28">
        <f>VLOOKUP(B361,List!$A$2:$C$13,3,0)</f>
        <v>12</v>
      </c>
      <c r="D361" s="25">
        <v>0.47</v>
      </c>
      <c r="E361" s="25" t="e">
        <f t="shared" si="42"/>
        <v>#N/A</v>
      </c>
      <c r="F361" s="25">
        <f t="shared" si="43"/>
        <v>0.47</v>
      </c>
      <c r="G361" s="25">
        <v>-0.4</v>
      </c>
      <c r="H361" s="25">
        <f t="shared" si="46"/>
        <v>-0.5</v>
      </c>
    </row>
    <row r="362" spans="1:8" x14ac:dyDescent="0.3">
      <c r="A362" t="s">
        <v>116</v>
      </c>
      <c r="B362" s="28" t="s">
        <v>32</v>
      </c>
      <c r="C362" s="28">
        <v>1</v>
      </c>
      <c r="D362" s="25">
        <v>0.46</v>
      </c>
      <c r="E362" s="25" t="e">
        <f t="shared" si="42"/>
        <v>#N/A</v>
      </c>
      <c r="F362" s="25">
        <f t="shared" si="43"/>
        <v>0.46</v>
      </c>
      <c r="G362" s="25">
        <v>0.31</v>
      </c>
      <c r="H362" s="25">
        <v>-0.5</v>
      </c>
    </row>
    <row r="363" spans="1:8" x14ac:dyDescent="0.3">
      <c r="A363" t="s">
        <v>120</v>
      </c>
      <c r="B363" s="28" t="s">
        <v>32</v>
      </c>
      <c r="C363" s="28">
        <v>1</v>
      </c>
      <c r="D363" s="25">
        <v>-0.5</v>
      </c>
      <c r="E363" s="25">
        <f t="shared" si="42"/>
        <v>-0.5</v>
      </c>
      <c r="F363" s="25" t="e">
        <f t="shared" si="43"/>
        <v>#N/A</v>
      </c>
      <c r="G363" s="25">
        <v>-0.35</v>
      </c>
      <c r="H363" s="25">
        <v>-0.5</v>
      </c>
    </row>
    <row r="364" spans="1:8" x14ac:dyDescent="0.3">
      <c r="A364" t="s">
        <v>117</v>
      </c>
      <c r="B364" s="28" t="s">
        <v>32</v>
      </c>
      <c r="C364" s="28">
        <v>1</v>
      </c>
      <c r="D364" s="25">
        <v>0.34</v>
      </c>
      <c r="E364" s="25" t="e">
        <f t="shared" si="42"/>
        <v>#N/A</v>
      </c>
      <c r="F364" s="25">
        <f t="shared" si="43"/>
        <v>0.34</v>
      </c>
      <c r="G364" s="25">
        <v>-0.47</v>
      </c>
      <c r="H364" s="25">
        <v>-0.5</v>
      </c>
    </row>
    <row r="365" spans="1:8" x14ac:dyDescent="0.3">
      <c r="A365" t="s">
        <v>115</v>
      </c>
      <c r="B365" s="28" t="s">
        <v>32</v>
      </c>
      <c r="C365" s="28">
        <v>1</v>
      </c>
      <c r="D365" s="25">
        <v>0.38</v>
      </c>
      <c r="E365" s="25" t="e">
        <f t="shared" si="42"/>
        <v>#N/A</v>
      </c>
      <c r="F365" s="25">
        <f t="shared" si="43"/>
        <v>0.38</v>
      </c>
      <c r="G365" s="25">
        <v>-0.36</v>
      </c>
      <c r="H365" s="25">
        <v>-0.5</v>
      </c>
    </row>
    <row r="366" spans="1:8" x14ac:dyDescent="0.3">
      <c r="A366" t="s">
        <v>119</v>
      </c>
      <c r="B366" s="28" t="s">
        <v>32</v>
      </c>
      <c r="C366" s="28">
        <v>1</v>
      </c>
      <c r="D366" s="25">
        <v>0.04</v>
      </c>
      <c r="E366" s="25" t="e">
        <f t="shared" si="42"/>
        <v>#N/A</v>
      </c>
      <c r="F366" s="25">
        <f t="shared" si="43"/>
        <v>0.04</v>
      </c>
      <c r="G366" s="25">
        <v>-0.46</v>
      </c>
      <c r="H366" s="25">
        <v>-0.5</v>
      </c>
    </row>
    <row r="367" spans="1:8" x14ac:dyDescent="0.3">
      <c r="A367" t="s">
        <v>121</v>
      </c>
      <c r="B367" s="28" t="s">
        <v>32</v>
      </c>
      <c r="C367" s="28">
        <v>1</v>
      </c>
      <c r="D367" s="25">
        <v>0.01</v>
      </c>
      <c r="E367" s="25">
        <f t="shared" si="42"/>
        <v>0.01</v>
      </c>
      <c r="F367" s="25" t="e">
        <f t="shared" si="43"/>
        <v>#N/A</v>
      </c>
      <c r="G367" s="25">
        <v>0.25</v>
      </c>
      <c r="H367" s="25">
        <v>-0.5</v>
      </c>
    </row>
    <row r="368" spans="1:8" x14ac:dyDescent="0.3">
      <c r="A368" t="s">
        <v>114</v>
      </c>
      <c r="B368" s="28" t="s">
        <v>32</v>
      </c>
      <c r="C368" s="28">
        <v>1</v>
      </c>
      <c r="D368" s="25">
        <v>-0.33</v>
      </c>
      <c r="E368" s="25">
        <f t="shared" si="42"/>
        <v>-0.33</v>
      </c>
      <c r="F368" s="25" t="e">
        <f t="shared" si="43"/>
        <v>#N/A</v>
      </c>
      <c r="G368" s="25">
        <v>-0.11</v>
      </c>
      <c r="H368" s="25">
        <v>-0.5</v>
      </c>
    </row>
    <row r="369" spans="1:8" x14ac:dyDescent="0.3">
      <c r="A369" t="s">
        <v>112</v>
      </c>
      <c r="B369" s="28" t="s">
        <v>32</v>
      </c>
      <c r="C369" s="28">
        <v>1</v>
      </c>
      <c r="D369" s="25">
        <v>0.4</v>
      </c>
      <c r="E369" s="25">
        <f t="shared" si="42"/>
        <v>0.4</v>
      </c>
      <c r="F369" s="25" t="e">
        <f t="shared" si="43"/>
        <v>#N/A</v>
      </c>
      <c r="G369" s="25">
        <v>0.47</v>
      </c>
      <c r="H369" s="26">
        <v>-0.5</v>
      </c>
    </row>
    <row r="370" spans="1:8" x14ac:dyDescent="0.3">
      <c r="A370" t="s">
        <v>118</v>
      </c>
      <c r="B370" s="28" t="s">
        <v>32</v>
      </c>
      <c r="C370" s="28">
        <v>1</v>
      </c>
      <c r="D370" s="25">
        <v>-0.04</v>
      </c>
      <c r="E370" s="25">
        <f t="shared" si="42"/>
        <v>-0.04</v>
      </c>
      <c r="F370" s="25" t="e">
        <f t="shared" si="43"/>
        <v>#N/A</v>
      </c>
      <c r="G370" s="25">
        <v>0.49</v>
      </c>
      <c r="H370" s="25">
        <v>-0.5</v>
      </c>
    </row>
    <row r="371" spans="1:8" x14ac:dyDescent="0.3">
      <c r="A371" t="s">
        <v>113</v>
      </c>
      <c r="B371" s="28" t="s">
        <v>32</v>
      </c>
      <c r="C371" s="28">
        <v>1</v>
      </c>
      <c r="D371" s="25">
        <v>0.14000000000000001</v>
      </c>
      <c r="E371" s="25" t="e">
        <f t="shared" si="42"/>
        <v>#N/A</v>
      </c>
      <c r="F371" s="25">
        <f t="shared" si="43"/>
        <v>0.14000000000000001</v>
      </c>
      <c r="G371" s="25">
        <v>-0.27</v>
      </c>
      <c r="H371" s="25">
        <v>-0.5</v>
      </c>
    </row>
    <row r="372" spans="1:8" x14ac:dyDescent="0.3">
      <c r="A372" t="s">
        <v>116</v>
      </c>
      <c r="B372" s="28" t="s">
        <v>33</v>
      </c>
      <c r="C372" s="28">
        <f>VLOOKUP(B372,List!$A$2:$C$13,3,0)</f>
        <v>2</v>
      </c>
      <c r="D372" s="25">
        <v>-0.36</v>
      </c>
      <c r="E372" s="25">
        <f t="shared" si="42"/>
        <v>-0.36</v>
      </c>
      <c r="F372" s="25" t="e">
        <f t="shared" si="43"/>
        <v>#N/A</v>
      </c>
      <c r="G372" s="25">
        <v>0.46</v>
      </c>
      <c r="H372" s="25">
        <v>-0.5</v>
      </c>
    </row>
    <row r="373" spans="1:8" x14ac:dyDescent="0.3">
      <c r="A373" t="s">
        <v>120</v>
      </c>
      <c r="B373" s="28" t="s">
        <v>33</v>
      </c>
      <c r="C373" s="28">
        <f>VLOOKUP(B373,List!$A$2:$C$13,3,0)</f>
        <v>2</v>
      </c>
      <c r="D373" s="25">
        <v>0.44</v>
      </c>
      <c r="E373" s="25" t="e">
        <f t="shared" si="42"/>
        <v>#N/A</v>
      </c>
      <c r="F373" s="25">
        <f t="shared" si="43"/>
        <v>0.44</v>
      </c>
      <c r="G373" s="25">
        <v>0.39</v>
      </c>
      <c r="H373" s="25">
        <f t="shared" ref="H373:H381" si="47">H372</f>
        <v>-0.5</v>
      </c>
    </row>
    <row r="374" spans="1:8" x14ac:dyDescent="0.3">
      <c r="A374" t="s">
        <v>117</v>
      </c>
      <c r="B374" s="28" t="s">
        <v>33</v>
      </c>
      <c r="C374" s="28">
        <f>VLOOKUP(B374,List!$A$2:$C$13,3,0)</f>
        <v>2</v>
      </c>
      <c r="D374" s="25">
        <v>-0.05</v>
      </c>
      <c r="E374" s="25" t="e">
        <f t="shared" si="42"/>
        <v>#N/A</v>
      </c>
      <c r="F374" s="25">
        <f t="shared" si="43"/>
        <v>-0.05</v>
      </c>
      <c r="G374" s="25">
        <v>-0.23</v>
      </c>
      <c r="H374" s="25">
        <f t="shared" si="47"/>
        <v>-0.5</v>
      </c>
    </row>
    <row r="375" spans="1:8" x14ac:dyDescent="0.3">
      <c r="A375" t="s">
        <v>115</v>
      </c>
      <c r="B375" s="28" t="s">
        <v>33</v>
      </c>
      <c r="C375" s="28">
        <f>VLOOKUP(B375,List!$A$2:$C$13,3,0)</f>
        <v>2</v>
      </c>
      <c r="D375" s="25">
        <v>0.31</v>
      </c>
      <c r="E375" s="25" t="e">
        <f t="shared" si="42"/>
        <v>#N/A</v>
      </c>
      <c r="F375" s="25">
        <f t="shared" si="43"/>
        <v>0.31</v>
      </c>
      <c r="G375" s="25">
        <v>0.12</v>
      </c>
      <c r="H375" s="25">
        <f t="shared" si="47"/>
        <v>-0.5</v>
      </c>
    </row>
    <row r="376" spans="1:8" x14ac:dyDescent="0.3">
      <c r="A376" t="s">
        <v>119</v>
      </c>
      <c r="B376" s="28" t="s">
        <v>33</v>
      </c>
      <c r="C376" s="28">
        <f>VLOOKUP(B376,List!$A$2:$C$13,3,0)</f>
        <v>2</v>
      </c>
      <c r="D376" s="25">
        <v>0.41</v>
      </c>
      <c r="E376" s="25" t="e">
        <f t="shared" si="42"/>
        <v>#N/A</v>
      </c>
      <c r="F376" s="25">
        <f t="shared" si="43"/>
        <v>0.41</v>
      </c>
      <c r="G376" s="25">
        <v>-0.01</v>
      </c>
      <c r="H376" s="25">
        <f t="shared" si="47"/>
        <v>-0.5</v>
      </c>
    </row>
    <row r="377" spans="1:8" x14ac:dyDescent="0.3">
      <c r="A377" t="s">
        <v>121</v>
      </c>
      <c r="B377" s="28" t="s">
        <v>33</v>
      </c>
      <c r="C377" s="28">
        <f>VLOOKUP(B377,List!$A$2:$C$13,3,0)</f>
        <v>2</v>
      </c>
      <c r="D377" s="25">
        <v>-0.06</v>
      </c>
      <c r="E377" s="25" t="e">
        <f t="shared" si="42"/>
        <v>#N/A</v>
      </c>
      <c r="F377" s="25">
        <f t="shared" si="43"/>
        <v>-0.06</v>
      </c>
      <c r="G377" s="25">
        <v>-0.42</v>
      </c>
      <c r="H377" s="25">
        <f t="shared" si="47"/>
        <v>-0.5</v>
      </c>
    </row>
    <row r="378" spans="1:8" x14ac:dyDescent="0.3">
      <c r="A378" t="s">
        <v>114</v>
      </c>
      <c r="B378" s="28" t="s">
        <v>33</v>
      </c>
      <c r="C378" s="28">
        <f>VLOOKUP(B378,List!$A$2:$C$13,3,0)</f>
        <v>2</v>
      </c>
      <c r="D378" s="25">
        <v>-0.21</v>
      </c>
      <c r="E378" s="25">
        <f t="shared" si="42"/>
        <v>-0.21</v>
      </c>
      <c r="F378" s="25" t="e">
        <f t="shared" si="43"/>
        <v>#N/A</v>
      </c>
      <c r="G378" s="25">
        <v>-0.03</v>
      </c>
      <c r="H378" s="25">
        <f t="shared" si="47"/>
        <v>-0.5</v>
      </c>
    </row>
    <row r="379" spans="1:8" x14ac:dyDescent="0.3">
      <c r="A379" t="s">
        <v>112</v>
      </c>
      <c r="B379" s="28" t="s">
        <v>33</v>
      </c>
      <c r="C379" s="28">
        <f>VLOOKUP(B379,List!$A$2:$C$13,3,0)</f>
        <v>2</v>
      </c>
      <c r="D379" s="25">
        <v>0.31</v>
      </c>
      <c r="E379" s="25" t="e">
        <f t="shared" si="42"/>
        <v>#N/A</v>
      </c>
      <c r="F379" s="25">
        <f t="shared" si="43"/>
        <v>0.31</v>
      </c>
      <c r="G379" s="25">
        <v>0.22</v>
      </c>
      <c r="H379" s="26">
        <f t="shared" si="47"/>
        <v>-0.5</v>
      </c>
    </row>
    <row r="380" spans="1:8" x14ac:dyDescent="0.3">
      <c r="A380" t="s">
        <v>118</v>
      </c>
      <c r="B380" s="28" t="s">
        <v>33</v>
      </c>
      <c r="C380" s="28">
        <f>VLOOKUP(B380,List!$A$2:$C$13,3,0)</f>
        <v>2</v>
      </c>
      <c r="D380" s="25">
        <v>0.34</v>
      </c>
      <c r="E380" s="25" t="e">
        <f t="shared" si="42"/>
        <v>#N/A</v>
      </c>
      <c r="F380" s="25">
        <f t="shared" si="43"/>
        <v>0.34</v>
      </c>
      <c r="G380" s="25">
        <v>0.14000000000000001</v>
      </c>
      <c r="H380" s="25">
        <f t="shared" si="47"/>
        <v>-0.5</v>
      </c>
    </row>
    <row r="381" spans="1:8" x14ac:dyDescent="0.3">
      <c r="A381" t="s">
        <v>113</v>
      </c>
      <c r="B381" s="28" t="s">
        <v>33</v>
      </c>
      <c r="C381" s="28">
        <f>VLOOKUP(B381,List!$A$2:$C$13,3,0)</f>
        <v>2</v>
      </c>
      <c r="D381" s="25">
        <v>-0.28999999999999998</v>
      </c>
      <c r="E381" s="25" t="e">
        <f t="shared" si="42"/>
        <v>#N/A</v>
      </c>
      <c r="F381" s="25">
        <f t="shared" si="43"/>
        <v>-0.28999999999999998</v>
      </c>
      <c r="G381" s="25">
        <v>-0.48</v>
      </c>
      <c r="H381" s="25">
        <f t="shared" si="47"/>
        <v>-0.5</v>
      </c>
    </row>
    <row r="382" spans="1:8" x14ac:dyDescent="0.3">
      <c r="A382" t="s">
        <v>116</v>
      </c>
      <c r="B382" s="28" t="s">
        <v>34</v>
      </c>
      <c r="C382" s="28">
        <f>VLOOKUP(B382,List!$A$2:$C$13,3,0)</f>
        <v>3</v>
      </c>
      <c r="D382" s="25">
        <v>0.2</v>
      </c>
      <c r="E382" s="25" t="e">
        <f t="shared" si="42"/>
        <v>#N/A</v>
      </c>
      <c r="F382" s="25">
        <f t="shared" si="43"/>
        <v>0.2</v>
      </c>
      <c r="G382" s="25">
        <v>-0.49</v>
      </c>
      <c r="H382" s="25">
        <v>-0.5</v>
      </c>
    </row>
    <row r="383" spans="1:8" x14ac:dyDescent="0.3">
      <c r="A383" t="s">
        <v>120</v>
      </c>
      <c r="B383" s="28" t="s">
        <v>34</v>
      </c>
      <c r="C383" s="28">
        <f>VLOOKUP(B383,List!$A$2:$C$13,3,0)</f>
        <v>3</v>
      </c>
      <c r="D383" s="25">
        <v>-0.14000000000000001</v>
      </c>
      <c r="E383" s="25">
        <f t="shared" si="42"/>
        <v>-0.14000000000000001</v>
      </c>
      <c r="F383" s="25" t="e">
        <f t="shared" si="43"/>
        <v>#N/A</v>
      </c>
      <c r="G383" s="25">
        <v>-0.02</v>
      </c>
      <c r="H383" s="25">
        <f t="shared" ref="H383:H391" si="48">H382</f>
        <v>-0.5</v>
      </c>
    </row>
    <row r="384" spans="1:8" x14ac:dyDescent="0.3">
      <c r="A384" t="s">
        <v>117</v>
      </c>
      <c r="B384" s="28" t="s">
        <v>34</v>
      </c>
      <c r="C384" s="28">
        <f>VLOOKUP(B384,List!$A$2:$C$13,3,0)</f>
        <v>3</v>
      </c>
      <c r="D384" s="25">
        <v>0.46</v>
      </c>
      <c r="E384" s="25" t="e">
        <f t="shared" si="42"/>
        <v>#N/A</v>
      </c>
      <c r="F384" s="25">
        <f t="shared" si="43"/>
        <v>0.46</v>
      </c>
      <c r="G384" s="25">
        <v>-0.33</v>
      </c>
      <c r="H384" s="25">
        <f t="shared" si="48"/>
        <v>-0.5</v>
      </c>
    </row>
    <row r="385" spans="1:8" x14ac:dyDescent="0.3">
      <c r="A385" t="s">
        <v>115</v>
      </c>
      <c r="B385" s="28" t="s">
        <v>34</v>
      </c>
      <c r="C385" s="28">
        <f>VLOOKUP(B385,List!$A$2:$C$13,3,0)</f>
        <v>3</v>
      </c>
      <c r="D385" s="25">
        <v>-0.24</v>
      </c>
      <c r="E385" s="25">
        <f t="shared" si="42"/>
        <v>-0.24</v>
      </c>
      <c r="F385" s="25" t="e">
        <f t="shared" si="43"/>
        <v>#N/A</v>
      </c>
      <c r="G385" s="25">
        <v>0.21</v>
      </c>
      <c r="H385" s="25">
        <f t="shared" si="48"/>
        <v>-0.5</v>
      </c>
    </row>
    <row r="386" spans="1:8" x14ac:dyDescent="0.3">
      <c r="A386" t="s">
        <v>119</v>
      </c>
      <c r="B386" s="28" t="s">
        <v>34</v>
      </c>
      <c r="C386" s="28">
        <f>VLOOKUP(B386,List!$A$2:$C$13,3,0)</f>
        <v>3</v>
      </c>
      <c r="D386" s="25">
        <v>-0.05</v>
      </c>
      <c r="E386" s="25" t="e">
        <f t="shared" si="42"/>
        <v>#N/A</v>
      </c>
      <c r="F386" s="25">
        <f t="shared" si="43"/>
        <v>-0.05</v>
      </c>
      <c r="G386" s="25">
        <v>-0.15</v>
      </c>
      <c r="H386" s="25">
        <f t="shared" si="48"/>
        <v>-0.5</v>
      </c>
    </row>
    <row r="387" spans="1:8" x14ac:dyDescent="0.3">
      <c r="A387" t="s">
        <v>121</v>
      </c>
      <c r="B387" s="28" t="s">
        <v>34</v>
      </c>
      <c r="C387" s="28">
        <f>VLOOKUP(B387,List!$A$2:$C$13,3,0)</f>
        <v>3</v>
      </c>
      <c r="D387" s="25">
        <v>-0.39</v>
      </c>
      <c r="E387" s="25">
        <f t="shared" si="42"/>
        <v>-0.39</v>
      </c>
      <c r="F387" s="25" t="e">
        <f t="shared" si="43"/>
        <v>#N/A</v>
      </c>
      <c r="G387" s="25">
        <v>-0.28999999999999998</v>
      </c>
      <c r="H387" s="25">
        <f t="shared" si="48"/>
        <v>-0.5</v>
      </c>
    </row>
    <row r="388" spans="1:8" x14ac:dyDescent="0.3">
      <c r="A388" t="s">
        <v>114</v>
      </c>
      <c r="B388" s="28" t="s">
        <v>34</v>
      </c>
      <c r="C388" s="28">
        <f>VLOOKUP(B388,List!$A$2:$C$13,3,0)</f>
        <v>3</v>
      </c>
      <c r="D388" s="25">
        <v>-0.43</v>
      </c>
      <c r="E388" s="25">
        <f t="shared" si="42"/>
        <v>-0.43</v>
      </c>
      <c r="F388" s="25" t="e">
        <f t="shared" si="43"/>
        <v>#N/A</v>
      </c>
      <c r="G388" s="25">
        <v>0.27</v>
      </c>
      <c r="H388" s="25">
        <f t="shared" si="48"/>
        <v>-0.5</v>
      </c>
    </row>
    <row r="389" spans="1:8" x14ac:dyDescent="0.3">
      <c r="A389" t="s">
        <v>112</v>
      </c>
      <c r="B389" s="28" t="s">
        <v>34</v>
      </c>
      <c r="C389" s="28">
        <f>VLOOKUP(B389,List!$A$2:$C$13,3,0)</f>
        <v>3</v>
      </c>
      <c r="D389" s="25">
        <v>-0.36</v>
      </c>
      <c r="E389" s="25">
        <f t="shared" ref="E389:E452" si="49">IF(D389&lt;G389,D389,NA())</f>
        <v>-0.36</v>
      </c>
      <c r="F389" s="25" t="e">
        <f t="shared" ref="F389:F452" si="50">IF(D389&gt;G389,D389,NA())</f>
        <v>#N/A</v>
      </c>
      <c r="G389" s="25">
        <v>-0.15</v>
      </c>
      <c r="H389" s="26">
        <f t="shared" si="48"/>
        <v>-0.5</v>
      </c>
    </row>
    <row r="390" spans="1:8" x14ac:dyDescent="0.3">
      <c r="A390" t="s">
        <v>118</v>
      </c>
      <c r="B390" s="28" t="s">
        <v>34</v>
      </c>
      <c r="C390" s="28">
        <f>VLOOKUP(B390,List!$A$2:$C$13,3,0)</f>
        <v>3</v>
      </c>
      <c r="D390" s="25">
        <v>-0.41</v>
      </c>
      <c r="E390" s="25">
        <f t="shared" si="49"/>
        <v>-0.41</v>
      </c>
      <c r="F390" s="25" t="e">
        <f t="shared" si="50"/>
        <v>#N/A</v>
      </c>
      <c r="G390" s="25">
        <v>0.28000000000000003</v>
      </c>
      <c r="H390" s="25">
        <f t="shared" si="48"/>
        <v>-0.5</v>
      </c>
    </row>
    <row r="391" spans="1:8" x14ac:dyDescent="0.3">
      <c r="A391" t="s">
        <v>113</v>
      </c>
      <c r="B391" s="28" t="s">
        <v>34</v>
      </c>
      <c r="C391" s="28">
        <f>VLOOKUP(B391,List!$A$2:$C$13,3,0)</f>
        <v>3</v>
      </c>
      <c r="D391" s="25">
        <v>0.15</v>
      </c>
      <c r="E391" s="25">
        <f t="shared" si="49"/>
        <v>0.15</v>
      </c>
      <c r="F391" s="25" t="e">
        <f t="shared" si="50"/>
        <v>#N/A</v>
      </c>
      <c r="G391" s="25">
        <v>0.3</v>
      </c>
      <c r="H391" s="25">
        <f t="shared" si="48"/>
        <v>-0.5</v>
      </c>
    </row>
    <row r="392" spans="1:8" x14ac:dyDescent="0.3">
      <c r="A392" t="s">
        <v>116</v>
      </c>
      <c r="B392" s="28" t="s">
        <v>35</v>
      </c>
      <c r="C392" s="28">
        <f>VLOOKUP(B392,List!$A$2:$C$13,3,0)</f>
        <v>4</v>
      </c>
      <c r="D392" s="25">
        <v>-0.06</v>
      </c>
      <c r="E392" s="25">
        <f t="shared" si="49"/>
        <v>-0.06</v>
      </c>
      <c r="F392" s="25" t="e">
        <f t="shared" si="50"/>
        <v>#N/A</v>
      </c>
      <c r="G392" s="25">
        <v>-0.02</v>
      </c>
      <c r="H392" s="25">
        <v>-0.5</v>
      </c>
    </row>
    <row r="393" spans="1:8" x14ac:dyDescent="0.3">
      <c r="A393" t="s">
        <v>120</v>
      </c>
      <c r="B393" s="28" t="s">
        <v>35</v>
      </c>
      <c r="C393" s="28">
        <f>VLOOKUP(B393,List!$A$2:$C$13,3,0)</f>
        <v>4</v>
      </c>
      <c r="D393" s="25">
        <v>-0.18</v>
      </c>
      <c r="E393" s="25">
        <f t="shared" si="49"/>
        <v>-0.18</v>
      </c>
      <c r="F393" s="25" t="e">
        <f t="shared" si="50"/>
        <v>#N/A</v>
      </c>
      <c r="G393" s="25">
        <v>0.23</v>
      </c>
      <c r="H393" s="25">
        <f t="shared" ref="H393:H401" si="51">H392</f>
        <v>-0.5</v>
      </c>
    </row>
    <row r="394" spans="1:8" x14ac:dyDescent="0.3">
      <c r="A394" t="s">
        <v>117</v>
      </c>
      <c r="B394" s="28" t="s">
        <v>35</v>
      </c>
      <c r="C394" s="28">
        <f>VLOOKUP(B394,List!$A$2:$C$13,3,0)</f>
        <v>4</v>
      </c>
      <c r="D394" s="25">
        <v>-0.46</v>
      </c>
      <c r="E394" s="25">
        <f t="shared" si="49"/>
        <v>-0.46</v>
      </c>
      <c r="F394" s="25" t="e">
        <f t="shared" si="50"/>
        <v>#N/A</v>
      </c>
      <c r="G394" s="25">
        <v>0.1</v>
      </c>
      <c r="H394" s="25">
        <f t="shared" si="51"/>
        <v>-0.5</v>
      </c>
    </row>
    <row r="395" spans="1:8" x14ac:dyDescent="0.3">
      <c r="A395" t="s">
        <v>115</v>
      </c>
      <c r="B395" s="28" t="s">
        <v>35</v>
      </c>
      <c r="C395" s="28">
        <f>VLOOKUP(B395,List!$A$2:$C$13,3,0)</f>
        <v>4</v>
      </c>
      <c r="D395" s="25">
        <v>7.0000000000000007E-2</v>
      </c>
      <c r="E395" s="25" t="e">
        <f t="shared" si="49"/>
        <v>#N/A</v>
      </c>
      <c r="F395" s="25">
        <f t="shared" si="50"/>
        <v>7.0000000000000007E-2</v>
      </c>
      <c r="G395" s="25">
        <v>-0.33</v>
      </c>
      <c r="H395" s="25">
        <f t="shared" si="51"/>
        <v>-0.5</v>
      </c>
    </row>
    <row r="396" spans="1:8" x14ac:dyDescent="0.3">
      <c r="A396" t="s">
        <v>119</v>
      </c>
      <c r="B396" s="28" t="s">
        <v>35</v>
      </c>
      <c r="C396" s="28">
        <f>VLOOKUP(B396,List!$A$2:$C$13,3,0)</f>
        <v>4</v>
      </c>
      <c r="D396" s="25">
        <v>0.28000000000000003</v>
      </c>
      <c r="E396" s="25" t="e">
        <f t="shared" si="49"/>
        <v>#N/A</v>
      </c>
      <c r="F396" s="25">
        <f t="shared" si="50"/>
        <v>0.28000000000000003</v>
      </c>
      <c r="G396" s="25">
        <v>0.21</v>
      </c>
      <c r="H396" s="25">
        <f t="shared" si="51"/>
        <v>-0.5</v>
      </c>
    </row>
    <row r="397" spans="1:8" x14ac:dyDescent="0.3">
      <c r="A397" t="s">
        <v>121</v>
      </c>
      <c r="B397" s="28" t="s">
        <v>35</v>
      </c>
      <c r="C397" s="28">
        <f>VLOOKUP(B397,List!$A$2:$C$13,3,0)</f>
        <v>4</v>
      </c>
      <c r="D397" s="25">
        <v>-0.04</v>
      </c>
      <c r="E397" s="25">
        <f t="shared" si="49"/>
        <v>-0.04</v>
      </c>
      <c r="F397" s="25" t="e">
        <f t="shared" si="50"/>
        <v>#N/A</v>
      </c>
      <c r="G397" s="25">
        <v>0.47</v>
      </c>
      <c r="H397" s="25">
        <f t="shared" si="51"/>
        <v>-0.5</v>
      </c>
    </row>
    <row r="398" spans="1:8" x14ac:dyDescent="0.3">
      <c r="A398" t="s">
        <v>114</v>
      </c>
      <c r="B398" s="28" t="s">
        <v>35</v>
      </c>
      <c r="C398" s="28">
        <f>VLOOKUP(B398,List!$A$2:$C$13,3,0)</f>
        <v>4</v>
      </c>
      <c r="D398" s="25">
        <v>0.16</v>
      </c>
      <c r="E398" s="25" t="e">
        <f t="shared" si="49"/>
        <v>#N/A</v>
      </c>
      <c r="F398" s="25">
        <f t="shared" si="50"/>
        <v>0.16</v>
      </c>
      <c r="G398" s="25">
        <v>0.09</v>
      </c>
      <c r="H398" s="25">
        <f t="shared" si="51"/>
        <v>-0.5</v>
      </c>
    </row>
    <row r="399" spans="1:8" x14ac:dyDescent="0.3">
      <c r="A399" t="s">
        <v>112</v>
      </c>
      <c r="B399" s="28" t="s">
        <v>35</v>
      </c>
      <c r="C399" s="28">
        <f>VLOOKUP(B399,List!$A$2:$C$13,3,0)</f>
        <v>4</v>
      </c>
      <c r="D399" s="25">
        <v>0.4</v>
      </c>
      <c r="E399" s="25" t="e">
        <f t="shared" si="49"/>
        <v>#N/A</v>
      </c>
      <c r="F399" s="25">
        <f t="shared" si="50"/>
        <v>0.4</v>
      </c>
      <c r="G399" s="25">
        <v>0.21</v>
      </c>
      <c r="H399" s="26">
        <f t="shared" si="51"/>
        <v>-0.5</v>
      </c>
    </row>
    <row r="400" spans="1:8" x14ac:dyDescent="0.3">
      <c r="A400" t="s">
        <v>118</v>
      </c>
      <c r="B400" s="28" t="s">
        <v>35</v>
      </c>
      <c r="C400" s="28">
        <f>VLOOKUP(B400,List!$A$2:$C$13,3,0)</f>
        <v>4</v>
      </c>
      <c r="D400" s="25">
        <v>-0.42</v>
      </c>
      <c r="E400" s="25">
        <f t="shared" si="49"/>
        <v>-0.42</v>
      </c>
      <c r="F400" s="25" t="e">
        <f t="shared" si="50"/>
        <v>#N/A</v>
      </c>
      <c r="G400" s="25">
        <v>-0.38</v>
      </c>
      <c r="H400" s="25">
        <f t="shared" si="51"/>
        <v>-0.5</v>
      </c>
    </row>
    <row r="401" spans="1:8" x14ac:dyDescent="0.3">
      <c r="A401" t="s">
        <v>113</v>
      </c>
      <c r="B401" s="28" t="s">
        <v>35</v>
      </c>
      <c r="C401" s="28">
        <f>VLOOKUP(B401,List!$A$2:$C$13,3,0)</f>
        <v>4</v>
      </c>
      <c r="D401" s="25">
        <v>0.27</v>
      </c>
      <c r="E401" s="25" t="e">
        <f t="shared" si="49"/>
        <v>#N/A</v>
      </c>
      <c r="F401" s="25">
        <f t="shared" si="50"/>
        <v>0.27</v>
      </c>
      <c r="G401" s="25">
        <v>-0.21</v>
      </c>
      <c r="H401" s="25">
        <f t="shared" si="51"/>
        <v>-0.5</v>
      </c>
    </row>
    <row r="402" spans="1:8" x14ac:dyDescent="0.3">
      <c r="A402" t="s">
        <v>116</v>
      </c>
      <c r="B402" s="28" t="s">
        <v>36</v>
      </c>
      <c r="C402" s="28">
        <f>VLOOKUP(B402,List!$A$2:$C$13,3,0)</f>
        <v>5</v>
      </c>
      <c r="D402" s="25">
        <v>-0.42</v>
      </c>
      <c r="E402" s="25">
        <f t="shared" si="49"/>
        <v>-0.42</v>
      </c>
      <c r="F402" s="25" t="e">
        <f t="shared" si="50"/>
        <v>#N/A</v>
      </c>
      <c r="G402" s="25">
        <v>-0.24</v>
      </c>
      <c r="H402" s="25">
        <v>-0.5</v>
      </c>
    </row>
    <row r="403" spans="1:8" x14ac:dyDescent="0.3">
      <c r="A403" t="s">
        <v>120</v>
      </c>
      <c r="B403" s="28" t="s">
        <v>36</v>
      </c>
      <c r="C403" s="28">
        <f>VLOOKUP(B403,List!$A$2:$C$13,3,0)</f>
        <v>5</v>
      </c>
      <c r="D403" s="25">
        <v>-0.5</v>
      </c>
      <c r="E403" s="25">
        <f t="shared" si="49"/>
        <v>-0.5</v>
      </c>
      <c r="F403" s="25" t="e">
        <f t="shared" si="50"/>
        <v>#N/A</v>
      </c>
      <c r="G403" s="25">
        <v>0.43</v>
      </c>
      <c r="H403" s="25">
        <f t="shared" ref="H403:H411" si="52">H402</f>
        <v>-0.5</v>
      </c>
    </row>
    <row r="404" spans="1:8" x14ac:dyDescent="0.3">
      <c r="A404" t="s">
        <v>117</v>
      </c>
      <c r="B404" s="28" t="s">
        <v>36</v>
      </c>
      <c r="C404" s="28">
        <f>VLOOKUP(B404,List!$A$2:$C$13,3,0)</f>
        <v>5</v>
      </c>
      <c r="D404" s="25">
        <v>0.5</v>
      </c>
      <c r="E404" s="25" t="e">
        <f t="shared" si="49"/>
        <v>#N/A</v>
      </c>
      <c r="F404" s="25">
        <f t="shared" si="50"/>
        <v>0.5</v>
      </c>
      <c r="G404" s="25">
        <v>0.17</v>
      </c>
      <c r="H404" s="25">
        <f t="shared" si="52"/>
        <v>-0.5</v>
      </c>
    </row>
    <row r="405" spans="1:8" x14ac:dyDescent="0.3">
      <c r="A405" t="s">
        <v>115</v>
      </c>
      <c r="B405" s="28" t="s">
        <v>36</v>
      </c>
      <c r="C405" s="28">
        <f>VLOOKUP(B405,List!$A$2:$C$13,3,0)</f>
        <v>5</v>
      </c>
      <c r="D405" s="25">
        <v>-0.2</v>
      </c>
      <c r="E405" s="25" t="e">
        <f t="shared" si="49"/>
        <v>#N/A</v>
      </c>
      <c r="F405" s="25">
        <f t="shared" si="50"/>
        <v>-0.2</v>
      </c>
      <c r="G405" s="25">
        <v>-0.39</v>
      </c>
      <c r="H405" s="25">
        <f t="shared" si="52"/>
        <v>-0.5</v>
      </c>
    </row>
    <row r="406" spans="1:8" x14ac:dyDescent="0.3">
      <c r="A406" t="s">
        <v>119</v>
      </c>
      <c r="B406" s="28" t="s">
        <v>36</v>
      </c>
      <c r="C406" s="28">
        <f>VLOOKUP(B406,List!$A$2:$C$13,3,0)</f>
        <v>5</v>
      </c>
      <c r="D406" s="25">
        <v>0.39</v>
      </c>
      <c r="E406" s="25" t="e">
        <f t="shared" si="49"/>
        <v>#N/A</v>
      </c>
      <c r="F406" s="25">
        <f t="shared" si="50"/>
        <v>0.39</v>
      </c>
      <c r="G406" s="25">
        <v>-0.42</v>
      </c>
      <c r="H406" s="25">
        <f t="shared" si="52"/>
        <v>-0.5</v>
      </c>
    </row>
    <row r="407" spans="1:8" x14ac:dyDescent="0.3">
      <c r="A407" t="s">
        <v>121</v>
      </c>
      <c r="B407" s="28" t="s">
        <v>36</v>
      </c>
      <c r="C407" s="28">
        <f>VLOOKUP(B407,List!$A$2:$C$13,3,0)</f>
        <v>5</v>
      </c>
      <c r="D407" s="25">
        <v>-0.04</v>
      </c>
      <c r="E407" s="25" t="e">
        <f t="shared" si="49"/>
        <v>#N/A</v>
      </c>
      <c r="F407" s="25">
        <f t="shared" si="50"/>
        <v>-0.04</v>
      </c>
      <c r="G407" s="25">
        <v>-0.28999999999999998</v>
      </c>
      <c r="H407" s="25">
        <f t="shared" si="52"/>
        <v>-0.5</v>
      </c>
    </row>
    <row r="408" spans="1:8" x14ac:dyDescent="0.3">
      <c r="A408" t="s">
        <v>114</v>
      </c>
      <c r="B408" s="28" t="s">
        <v>36</v>
      </c>
      <c r="C408" s="28">
        <f>VLOOKUP(B408,List!$A$2:$C$13,3,0)</f>
        <v>5</v>
      </c>
      <c r="D408" s="25">
        <v>-0.25</v>
      </c>
      <c r="E408" s="25">
        <f t="shared" si="49"/>
        <v>-0.25</v>
      </c>
      <c r="F408" s="25" t="e">
        <f t="shared" si="50"/>
        <v>#N/A</v>
      </c>
      <c r="G408" s="25">
        <v>0.18</v>
      </c>
      <c r="H408" s="25">
        <f t="shared" si="52"/>
        <v>-0.5</v>
      </c>
    </row>
    <row r="409" spans="1:8" x14ac:dyDescent="0.3">
      <c r="A409" t="s">
        <v>112</v>
      </c>
      <c r="B409" s="28" t="s">
        <v>36</v>
      </c>
      <c r="C409" s="28">
        <f>VLOOKUP(B409,List!$A$2:$C$13,3,0)</f>
        <v>5</v>
      </c>
      <c r="D409" s="25">
        <v>0.12</v>
      </c>
      <c r="E409" s="25" t="e">
        <f t="shared" si="49"/>
        <v>#N/A</v>
      </c>
      <c r="F409" s="25">
        <f t="shared" si="50"/>
        <v>0.12</v>
      </c>
      <c r="G409" s="25">
        <v>-7.0000000000000007E-2</v>
      </c>
      <c r="H409" s="26">
        <f t="shared" si="52"/>
        <v>-0.5</v>
      </c>
    </row>
    <row r="410" spans="1:8" x14ac:dyDescent="0.3">
      <c r="A410" t="s">
        <v>118</v>
      </c>
      <c r="B410" s="28" t="s">
        <v>36</v>
      </c>
      <c r="C410" s="28">
        <f>VLOOKUP(B410,List!$A$2:$C$13,3,0)</f>
        <v>5</v>
      </c>
      <c r="D410" s="25">
        <v>-0.23</v>
      </c>
      <c r="E410" s="25">
        <f t="shared" si="49"/>
        <v>-0.23</v>
      </c>
      <c r="F410" s="25" t="e">
        <f t="shared" si="50"/>
        <v>#N/A</v>
      </c>
      <c r="G410" s="25">
        <v>-0.05</v>
      </c>
      <c r="H410" s="25">
        <f t="shared" si="52"/>
        <v>-0.5</v>
      </c>
    </row>
    <row r="411" spans="1:8" x14ac:dyDescent="0.3">
      <c r="A411" t="s">
        <v>113</v>
      </c>
      <c r="B411" s="28" t="s">
        <v>36</v>
      </c>
      <c r="C411" s="28">
        <f>VLOOKUP(B411,List!$A$2:$C$13,3,0)</f>
        <v>5</v>
      </c>
      <c r="D411" s="25">
        <v>-0.47</v>
      </c>
      <c r="E411" s="25" t="e">
        <f t="shared" si="49"/>
        <v>#N/A</v>
      </c>
      <c r="F411" s="25">
        <f t="shared" si="50"/>
        <v>-0.47</v>
      </c>
      <c r="G411" s="25">
        <v>-0.48</v>
      </c>
      <c r="H411" s="25">
        <f t="shared" si="52"/>
        <v>-0.5</v>
      </c>
    </row>
    <row r="412" spans="1:8" x14ac:dyDescent="0.3">
      <c r="A412" t="s">
        <v>116</v>
      </c>
      <c r="B412" s="28" t="s">
        <v>37</v>
      </c>
      <c r="C412" s="28">
        <f>VLOOKUP(B412,List!$A$2:$C$13,3,0)</f>
        <v>6</v>
      </c>
      <c r="D412" s="25">
        <v>0.31</v>
      </c>
      <c r="E412" s="25" t="e">
        <f t="shared" si="49"/>
        <v>#N/A</v>
      </c>
      <c r="F412" s="25">
        <f t="shared" si="50"/>
        <v>0.31</v>
      </c>
      <c r="G412" s="25">
        <v>0.03</v>
      </c>
      <c r="H412" s="25">
        <v>-0.5</v>
      </c>
    </row>
    <row r="413" spans="1:8" x14ac:dyDescent="0.3">
      <c r="A413" t="s">
        <v>120</v>
      </c>
      <c r="B413" s="28" t="s">
        <v>37</v>
      </c>
      <c r="C413" s="28">
        <f>VLOOKUP(B413,List!$A$2:$C$13,3,0)</f>
        <v>6</v>
      </c>
      <c r="D413" s="25">
        <v>-0.37</v>
      </c>
      <c r="E413" s="25" t="e">
        <f t="shared" si="49"/>
        <v>#N/A</v>
      </c>
      <c r="F413" s="25">
        <f t="shared" si="50"/>
        <v>-0.37</v>
      </c>
      <c r="G413" s="25">
        <v>-0.46</v>
      </c>
      <c r="H413" s="25">
        <f t="shared" ref="H413:H421" si="53">H412</f>
        <v>-0.5</v>
      </c>
    </row>
    <row r="414" spans="1:8" x14ac:dyDescent="0.3">
      <c r="A414" t="s">
        <v>117</v>
      </c>
      <c r="B414" s="28" t="s">
        <v>37</v>
      </c>
      <c r="C414" s="28">
        <f>VLOOKUP(B414,List!$A$2:$C$13,3,0)</f>
        <v>6</v>
      </c>
      <c r="D414" s="25">
        <v>-0.04</v>
      </c>
      <c r="E414" s="25">
        <f t="shared" si="49"/>
        <v>-0.04</v>
      </c>
      <c r="F414" s="25" t="e">
        <f t="shared" si="50"/>
        <v>#N/A</v>
      </c>
      <c r="G414" s="25">
        <v>0.31</v>
      </c>
      <c r="H414" s="25">
        <f t="shared" si="53"/>
        <v>-0.5</v>
      </c>
    </row>
    <row r="415" spans="1:8" x14ac:dyDescent="0.3">
      <c r="A415" t="s">
        <v>115</v>
      </c>
      <c r="B415" s="28" t="s">
        <v>37</v>
      </c>
      <c r="C415" s="28">
        <f>VLOOKUP(B415,List!$A$2:$C$13,3,0)</f>
        <v>6</v>
      </c>
      <c r="D415" s="25">
        <v>-0.27</v>
      </c>
      <c r="E415" s="25">
        <f t="shared" si="49"/>
        <v>-0.27</v>
      </c>
      <c r="F415" s="25" t="e">
        <f t="shared" si="50"/>
        <v>#N/A</v>
      </c>
      <c r="G415" s="25">
        <v>0.21</v>
      </c>
      <c r="H415" s="25">
        <f t="shared" si="53"/>
        <v>-0.5</v>
      </c>
    </row>
    <row r="416" spans="1:8" x14ac:dyDescent="0.3">
      <c r="A416" t="s">
        <v>119</v>
      </c>
      <c r="B416" s="28" t="s">
        <v>37</v>
      </c>
      <c r="C416" s="28">
        <f>VLOOKUP(B416,List!$A$2:$C$13,3,0)</f>
        <v>6</v>
      </c>
      <c r="D416" s="25">
        <v>0.41</v>
      </c>
      <c r="E416" s="25" t="e">
        <f t="shared" si="49"/>
        <v>#N/A</v>
      </c>
      <c r="F416" s="25">
        <f t="shared" si="50"/>
        <v>0.41</v>
      </c>
      <c r="G416" s="25">
        <v>-0.48</v>
      </c>
      <c r="H416" s="25">
        <f t="shared" si="53"/>
        <v>-0.5</v>
      </c>
    </row>
    <row r="417" spans="1:8" x14ac:dyDescent="0.3">
      <c r="A417" t="s">
        <v>121</v>
      </c>
      <c r="B417" s="28" t="s">
        <v>37</v>
      </c>
      <c r="C417" s="28">
        <f>VLOOKUP(B417,List!$A$2:$C$13,3,0)</f>
        <v>6</v>
      </c>
      <c r="D417" s="25">
        <v>-0.18</v>
      </c>
      <c r="E417" s="25">
        <f t="shared" si="49"/>
        <v>-0.18</v>
      </c>
      <c r="F417" s="25" t="e">
        <f t="shared" si="50"/>
        <v>#N/A</v>
      </c>
      <c r="G417" s="25">
        <v>0.41</v>
      </c>
      <c r="H417" s="25">
        <f t="shared" si="53"/>
        <v>-0.5</v>
      </c>
    </row>
    <row r="418" spans="1:8" x14ac:dyDescent="0.3">
      <c r="A418" t="s">
        <v>114</v>
      </c>
      <c r="B418" s="28" t="s">
        <v>37</v>
      </c>
      <c r="C418" s="28">
        <f>VLOOKUP(B418,List!$A$2:$C$13,3,0)</f>
        <v>6</v>
      </c>
      <c r="D418" s="25">
        <v>-0.27</v>
      </c>
      <c r="E418" s="25" t="e">
        <f t="shared" si="49"/>
        <v>#N/A</v>
      </c>
      <c r="F418" s="25">
        <f t="shared" si="50"/>
        <v>-0.27</v>
      </c>
      <c r="G418" s="25">
        <v>-0.41</v>
      </c>
      <c r="H418" s="25">
        <f t="shared" si="53"/>
        <v>-0.5</v>
      </c>
    </row>
    <row r="419" spans="1:8" x14ac:dyDescent="0.3">
      <c r="A419" t="s">
        <v>112</v>
      </c>
      <c r="B419" s="28" t="s">
        <v>37</v>
      </c>
      <c r="C419" s="28">
        <f>VLOOKUP(B419,List!$A$2:$C$13,3,0)</f>
        <v>6</v>
      </c>
      <c r="D419" s="25">
        <v>0.36</v>
      </c>
      <c r="E419" s="25" t="e">
        <f t="shared" si="49"/>
        <v>#N/A</v>
      </c>
      <c r="F419" s="25">
        <f t="shared" si="50"/>
        <v>0.36</v>
      </c>
      <c r="G419" s="25">
        <v>0.27</v>
      </c>
      <c r="H419" s="26">
        <f t="shared" si="53"/>
        <v>-0.5</v>
      </c>
    </row>
    <row r="420" spans="1:8" x14ac:dyDescent="0.3">
      <c r="A420" t="s">
        <v>118</v>
      </c>
      <c r="B420" s="28" t="s">
        <v>37</v>
      </c>
      <c r="C420" s="28">
        <f>VLOOKUP(B420,List!$A$2:$C$13,3,0)</f>
        <v>6</v>
      </c>
      <c r="D420" s="25">
        <v>0.38</v>
      </c>
      <c r="E420" s="25">
        <f t="shared" si="49"/>
        <v>0.38</v>
      </c>
      <c r="F420" s="25" t="e">
        <f t="shared" si="50"/>
        <v>#N/A</v>
      </c>
      <c r="G420" s="25">
        <v>0.42</v>
      </c>
      <c r="H420" s="25">
        <f t="shared" si="53"/>
        <v>-0.5</v>
      </c>
    </row>
    <row r="421" spans="1:8" x14ac:dyDescent="0.3">
      <c r="A421" t="s">
        <v>113</v>
      </c>
      <c r="B421" s="28" t="s">
        <v>37</v>
      </c>
      <c r="C421" s="28">
        <f>VLOOKUP(B421,List!$A$2:$C$13,3,0)</f>
        <v>6</v>
      </c>
      <c r="D421" s="25">
        <v>0.27</v>
      </c>
      <c r="E421" s="25" t="e">
        <f t="shared" si="49"/>
        <v>#N/A</v>
      </c>
      <c r="F421" s="25">
        <f t="shared" si="50"/>
        <v>0.27</v>
      </c>
      <c r="G421" s="25">
        <v>0.26</v>
      </c>
      <c r="H421" s="25">
        <f t="shared" si="53"/>
        <v>-0.5</v>
      </c>
    </row>
    <row r="422" spans="1:8" x14ac:dyDescent="0.3">
      <c r="A422" t="s">
        <v>116</v>
      </c>
      <c r="B422" s="28" t="s">
        <v>38</v>
      </c>
      <c r="C422" s="28">
        <f>VLOOKUP(B422,List!$A$2:$C$13,3,0)</f>
        <v>7</v>
      </c>
      <c r="D422" s="25">
        <v>0.46</v>
      </c>
      <c r="E422" s="25" t="e">
        <f t="shared" si="49"/>
        <v>#N/A</v>
      </c>
      <c r="F422" s="25">
        <f t="shared" si="50"/>
        <v>0.46</v>
      </c>
      <c r="G422" s="25">
        <v>-0.05</v>
      </c>
      <c r="H422" s="25">
        <v>-0.5</v>
      </c>
    </row>
    <row r="423" spans="1:8" x14ac:dyDescent="0.3">
      <c r="A423" t="s">
        <v>120</v>
      </c>
      <c r="B423" s="28" t="s">
        <v>38</v>
      </c>
      <c r="C423" s="28">
        <f>VLOOKUP(B423,List!$A$2:$C$13,3,0)</f>
        <v>7</v>
      </c>
      <c r="D423" s="25">
        <v>0.24</v>
      </c>
      <c r="E423" s="25" t="e">
        <f t="shared" si="49"/>
        <v>#N/A</v>
      </c>
      <c r="F423" s="25">
        <f t="shared" si="50"/>
        <v>0.24</v>
      </c>
      <c r="G423" s="25">
        <v>-0.49</v>
      </c>
      <c r="H423" s="25">
        <f t="shared" ref="H423:H431" si="54">H422</f>
        <v>-0.5</v>
      </c>
    </row>
    <row r="424" spans="1:8" x14ac:dyDescent="0.3">
      <c r="A424" t="s">
        <v>117</v>
      </c>
      <c r="B424" s="28" t="s">
        <v>38</v>
      </c>
      <c r="C424" s="28">
        <f>VLOOKUP(B424,List!$A$2:$C$13,3,0)</f>
        <v>7</v>
      </c>
      <c r="D424" s="25">
        <v>0.09</v>
      </c>
      <c r="E424" s="25" t="e">
        <f t="shared" si="49"/>
        <v>#N/A</v>
      </c>
      <c r="F424" s="25">
        <f t="shared" si="50"/>
        <v>0.09</v>
      </c>
      <c r="G424" s="25">
        <v>-0.04</v>
      </c>
      <c r="H424" s="25">
        <f t="shared" si="54"/>
        <v>-0.5</v>
      </c>
    </row>
    <row r="425" spans="1:8" x14ac:dyDescent="0.3">
      <c r="A425" t="s">
        <v>115</v>
      </c>
      <c r="B425" s="28" t="s">
        <v>38</v>
      </c>
      <c r="C425" s="28">
        <f>VLOOKUP(B425,List!$A$2:$C$13,3,0)</f>
        <v>7</v>
      </c>
      <c r="D425" s="25">
        <v>0.46</v>
      </c>
      <c r="E425" s="25" t="e">
        <f t="shared" si="49"/>
        <v>#N/A</v>
      </c>
      <c r="F425" s="25">
        <f t="shared" si="50"/>
        <v>0.46</v>
      </c>
      <c r="G425" s="25">
        <v>-0.08</v>
      </c>
      <c r="H425" s="25">
        <f t="shared" si="54"/>
        <v>-0.5</v>
      </c>
    </row>
    <row r="426" spans="1:8" x14ac:dyDescent="0.3">
      <c r="A426" t="s">
        <v>119</v>
      </c>
      <c r="B426" s="28" t="s">
        <v>38</v>
      </c>
      <c r="C426" s="28">
        <f>VLOOKUP(B426,List!$A$2:$C$13,3,0)</f>
        <v>7</v>
      </c>
      <c r="D426" s="25">
        <v>0.23</v>
      </c>
      <c r="E426" s="25">
        <f t="shared" si="49"/>
        <v>0.23</v>
      </c>
      <c r="F426" s="25" t="e">
        <f t="shared" si="50"/>
        <v>#N/A</v>
      </c>
      <c r="G426" s="25">
        <v>0.46</v>
      </c>
      <c r="H426" s="25">
        <f t="shared" si="54"/>
        <v>-0.5</v>
      </c>
    </row>
    <row r="427" spans="1:8" x14ac:dyDescent="0.3">
      <c r="A427" t="s">
        <v>121</v>
      </c>
      <c r="B427" s="28" t="s">
        <v>38</v>
      </c>
      <c r="C427" s="28">
        <f>VLOOKUP(B427,List!$A$2:$C$13,3,0)</f>
        <v>7</v>
      </c>
      <c r="D427" s="25">
        <v>0.36</v>
      </c>
      <c r="E427" s="25" t="e">
        <f t="shared" si="49"/>
        <v>#N/A</v>
      </c>
      <c r="F427" s="25">
        <f t="shared" si="50"/>
        <v>0.36</v>
      </c>
      <c r="G427" s="25">
        <v>-0.17</v>
      </c>
      <c r="H427" s="25">
        <f t="shared" si="54"/>
        <v>-0.5</v>
      </c>
    </row>
    <row r="428" spans="1:8" x14ac:dyDescent="0.3">
      <c r="A428" t="s">
        <v>114</v>
      </c>
      <c r="B428" s="28" t="s">
        <v>38</v>
      </c>
      <c r="C428" s="28">
        <f>VLOOKUP(B428,List!$A$2:$C$13,3,0)</f>
        <v>7</v>
      </c>
      <c r="D428" s="25">
        <v>-0.4</v>
      </c>
      <c r="E428" s="25" t="e">
        <f t="shared" si="49"/>
        <v>#N/A</v>
      </c>
      <c r="F428" s="25">
        <f t="shared" si="50"/>
        <v>-0.4</v>
      </c>
      <c r="G428" s="25">
        <v>-0.47</v>
      </c>
      <c r="H428" s="25">
        <f t="shared" si="54"/>
        <v>-0.5</v>
      </c>
    </row>
    <row r="429" spans="1:8" x14ac:dyDescent="0.3">
      <c r="A429" t="s">
        <v>112</v>
      </c>
      <c r="B429" s="28" t="s">
        <v>38</v>
      </c>
      <c r="C429" s="28">
        <f>VLOOKUP(B429,List!$A$2:$C$13,3,0)</f>
        <v>7</v>
      </c>
      <c r="D429" s="25">
        <v>0.43</v>
      </c>
      <c r="E429" s="25" t="e">
        <f t="shared" si="49"/>
        <v>#N/A</v>
      </c>
      <c r="F429" s="25">
        <f t="shared" si="50"/>
        <v>0.43</v>
      </c>
      <c r="G429" s="25">
        <v>-0.35</v>
      </c>
      <c r="H429" s="26">
        <f t="shared" si="54"/>
        <v>-0.5</v>
      </c>
    </row>
    <row r="430" spans="1:8" x14ac:dyDescent="0.3">
      <c r="A430" t="s">
        <v>118</v>
      </c>
      <c r="B430" s="28" t="s">
        <v>38</v>
      </c>
      <c r="C430" s="28">
        <f>VLOOKUP(B430,List!$A$2:$C$13,3,0)</f>
        <v>7</v>
      </c>
      <c r="D430" s="25">
        <v>-0.01</v>
      </c>
      <c r="E430" s="25" t="e">
        <f t="shared" si="49"/>
        <v>#N/A</v>
      </c>
      <c r="F430" s="25">
        <f t="shared" si="50"/>
        <v>-0.01</v>
      </c>
      <c r="G430" s="25">
        <v>-0.44</v>
      </c>
      <c r="H430" s="25">
        <f t="shared" si="54"/>
        <v>-0.5</v>
      </c>
    </row>
    <row r="431" spans="1:8" x14ac:dyDescent="0.3">
      <c r="A431" t="s">
        <v>113</v>
      </c>
      <c r="B431" s="28" t="s">
        <v>38</v>
      </c>
      <c r="C431" s="28">
        <f>VLOOKUP(B431,List!$A$2:$C$13,3,0)</f>
        <v>7</v>
      </c>
      <c r="D431" s="25">
        <v>0.42</v>
      </c>
      <c r="E431" s="25" t="e">
        <f t="shared" si="49"/>
        <v>#N/A</v>
      </c>
      <c r="F431" s="25">
        <f t="shared" si="50"/>
        <v>0.42</v>
      </c>
      <c r="G431" s="25">
        <v>-0.26</v>
      </c>
      <c r="H431" s="25">
        <f t="shared" si="54"/>
        <v>-0.5</v>
      </c>
    </row>
    <row r="432" spans="1:8" x14ac:dyDescent="0.3">
      <c r="A432" t="s">
        <v>116</v>
      </c>
      <c r="B432" s="28" t="s">
        <v>39</v>
      </c>
      <c r="C432" s="28">
        <f>VLOOKUP(B432,List!$A$2:$C$13,3,0)</f>
        <v>8</v>
      </c>
      <c r="D432" s="25">
        <v>-0.44</v>
      </c>
      <c r="E432" s="25">
        <f t="shared" si="49"/>
        <v>-0.44</v>
      </c>
      <c r="F432" s="25" t="e">
        <f t="shared" si="50"/>
        <v>#N/A</v>
      </c>
      <c r="G432" s="25">
        <v>0.37</v>
      </c>
      <c r="H432" s="25">
        <v>-0.5</v>
      </c>
    </row>
    <row r="433" spans="1:8" x14ac:dyDescent="0.3">
      <c r="A433" t="s">
        <v>120</v>
      </c>
      <c r="B433" s="28" t="s">
        <v>39</v>
      </c>
      <c r="C433" s="28">
        <f>VLOOKUP(B433,List!$A$2:$C$13,3,0)</f>
        <v>8</v>
      </c>
      <c r="D433" s="25">
        <v>-0.11</v>
      </c>
      <c r="E433" s="25">
        <f t="shared" si="49"/>
        <v>-0.11</v>
      </c>
      <c r="F433" s="25" t="e">
        <f t="shared" si="50"/>
        <v>#N/A</v>
      </c>
      <c r="G433" s="25">
        <v>0.05</v>
      </c>
      <c r="H433" s="25">
        <f t="shared" ref="H433:H441" si="55">H432</f>
        <v>-0.5</v>
      </c>
    </row>
    <row r="434" spans="1:8" x14ac:dyDescent="0.3">
      <c r="A434" t="s">
        <v>117</v>
      </c>
      <c r="B434" s="28" t="s">
        <v>39</v>
      </c>
      <c r="C434" s="28">
        <f>VLOOKUP(B434,List!$A$2:$C$13,3,0)</f>
        <v>8</v>
      </c>
      <c r="D434" s="25">
        <v>-0.2</v>
      </c>
      <c r="E434" s="25" t="e">
        <f t="shared" si="49"/>
        <v>#N/A</v>
      </c>
      <c r="F434" s="25">
        <f t="shared" si="50"/>
        <v>-0.2</v>
      </c>
      <c r="G434" s="25">
        <v>-0.21</v>
      </c>
      <c r="H434" s="25">
        <f t="shared" si="55"/>
        <v>-0.5</v>
      </c>
    </row>
    <row r="435" spans="1:8" x14ac:dyDescent="0.3">
      <c r="A435" t="s">
        <v>115</v>
      </c>
      <c r="B435" s="28" t="s">
        <v>39</v>
      </c>
      <c r="C435" s="28">
        <f>VLOOKUP(B435,List!$A$2:$C$13,3,0)</f>
        <v>8</v>
      </c>
      <c r="D435" s="25">
        <v>0.25</v>
      </c>
      <c r="E435" s="25" t="e">
        <f t="shared" si="49"/>
        <v>#N/A</v>
      </c>
      <c r="F435" s="25">
        <f t="shared" si="50"/>
        <v>0.25</v>
      </c>
      <c r="G435" s="25">
        <v>-0.48</v>
      </c>
      <c r="H435" s="25">
        <f t="shared" si="55"/>
        <v>-0.5</v>
      </c>
    </row>
    <row r="436" spans="1:8" x14ac:dyDescent="0.3">
      <c r="A436" t="s">
        <v>119</v>
      </c>
      <c r="B436" s="28" t="s">
        <v>39</v>
      </c>
      <c r="C436" s="28">
        <f>VLOOKUP(B436,List!$A$2:$C$13,3,0)</f>
        <v>8</v>
      </c>
      <c r="D436" s="25">
        <v>0.28999999999999998</v>
      </c>
      <c r="E436" s="25" t="e">
        <f t="shared" si="49"/>
        <v>#N/A</v>
      </c>
      <c r="F436" s="25">
        <f t="shared" si="50"/>
        <v>0.28999999999999998</v>
      </c>
      <c r="G436" s="25">
        <v>-0.12</v>
      </c>
      <c r="H436" s="25">
        <f t="shared" si="55"/>
        <v>-0.5</v>
      </c>
    </row>
    <row r="437" spans="1:8" x14ac:dyDescent="0.3">
      <c r="A437" t="s">
        <v>121</v>
      </c>
      <c r="B437" s="28" t="s">
        <v>39</v>
      </c>
      <c r="C437" s="28">
        <f>VLOOKUP(B437,List!$A$2:$C$13,3,0)</f>
        <v>8</v>
      </c>
      <c r="D437" s="25">
        <v>0.19</v>
      </c>
      <c r="E437" s="25">
        <f t="shared" si="49"/>
        <v>0.19</v>
      </c>
      <c r="F437" s="25" t="e">
        <f t="shared" si="50"/>
        <v>#N/A</v>
      </c>
      <c r="G437" s="25">
        <v>0.2</v>
      </c>
      <c r="H437" s="25">
        <f t="shared" si="55"/>
        <v>-0.5</v>
      </c>
    </row>
    <row r="438" spans="1:8" x14ac:dyDescent="0.3">
      <c r="A438" t="s">
        <v>114</v>
      </c>
      <c r="B438" s="28" t="s">
        <v>39</v>
      </c>
      <c r="C438" s="28">
        <f>VLOOKUP(B438,List!$A$2:$C$13,3,0)</f>
        <v>8</v>
      </c>
      <c r="D438" s="25">
        <v>-0.17</v>
      </c>
      <c r="E438" s="25">
        <f t="shared" si="49"/>
        <v>-0.17</v>
      </c>
      <c r="F438" s="25" t="e">
        <f t="shared" si="50"/>
        <v>#N/A</v>
      </c>
      <c r="G438" s="25">
        <v>0.26</v>
      </c>
      <c r="H438" s="25">
        <f t="shared" si="55"/>
        <v>-0.5</v>
      </c>
    </row>
    <row r="439" spans="1:8" x14ac:dyDescent="0.3">
      <c r="A439" t="s">
        <v>112</v>
      </c>
      <c r="B439" s="28" t="s">
        <v>39</v>
      </c>
      <c r="C439" s="28">
        <f>VLOOKUP(B439,List!$A$2:$C$13,3,0)</f>
        <v>8</v>
      </c>
      <c r="D439" s="25">
        <v>-0.11</v>
      </c>
      <c r="E439" s="25" t="e">
        <f t="shared" si="49"/>
        <v>#N/A</v>
      </c>
      <c r="F439" s="25">
        <f t="shared" si="50"/>
        <v>-0.11</v>
      </c>
      <c r="G439" s="25">
        <v>-0.26</v>
      </c>
      <c r="H439" s="26">
        <f t="shared" si="55"/>
        <v>-0.5</v>
      </c>
    </row>
    <row r="440" spans="1:8" x14ac:dyDescent="0.3">
      <c r="A440" t="s">
        <v>118</v>
      </c>
      <c r="B440" s="28" t="s">
        <v>39</v>
      </c>
      <c r="C440" s="28">
        <f>VLOOKUP(B440,List!$A$2:$C$13,3,0)</f>
        <v>8</v>
      </c>
      <c r="D440" s="25">
        <v>0.22</v>
      </c>
      <c r="E440" s="25">
        <f t="shared" si="49"/>
        <v>0.22</v>
      </c>
      <c r="F440" s="25" t="e">
        <f t="shared" si="50"/>
        <v>#N/A</v>
      </c>
      <c r="G440" s="25">
        <v>0.3</v>
      </c>
      <c r="H440" s="25">
        <f t="shared" si="55"/>
        <v>-0.5</v>
      </c>
    </row>
    <row r="441" spans="1:8" x14ac:dyDescent="0.3">
      <c r="A441" t="s">
        <v>113</v>
      </c>
      <c r="B441" s="28" t="s">
        <v>39</v>
      </c>
      <c r="C441" s="28">
        <f>VLOOKUP(B441,List!$A$2:$C$13,3,0)</f>
        <v>8</v>
      </c>
      <c r="D441" s="25">
        <v>0.19</v>
      </c>
      <c r="E441" s="25" t="e">
        <f t="shared" si="49"/>
        <v>#N/A</v>
      </c>
      <c r="F441" s="25">
        <f t="shared" si="50"/>
        <v>0.19</v>
      </c>
      <c r="G441" s="25">
        <v>-0.36</v>
      </c>
      <c r="H441" s="25">
        <f t="shared" si="55"/>
        <v>-0.5</v>
      </c>
    </row>
    <row r="442" spans="1:8" x14ac:dyDescent="0.3">
      <c r="A442" t="s">
        <v>116</v>
      </c>
      <c r="B442" s="28" t="s">
        <v>40</v>
      </c>
      <c r="C442" s="28">
        <f>VLOOKUP(B442,List!$A$2:$C$13,3,0)</f>
        <v>9</v>
      </c>
      <c r="D442" s="25">
        <v>-0.13</v>
      </c>
      <c r="E442" s="25" t="e">
        <f t="shared" si="49"/>
        <v>#N/A</v>
      </c>
      <c r="F442" s="25">
        <f t="shared" si="50"/>
        <v>-0.13</v>
      </c>
      <c r="G442" s="25">
        <v>-0.41</v>
      </c>
      <c r="H442" s="25">
        <v>-0.5</v>
      </c>
    </row>
    <row r="443" spans="1:8" x14ac:dyDescent="0.3">
      <c r="A443" t="s">
        <v>120</v>
      </c>
      <c r="B443" s="28" t="s">
        <v>40</v>
      </c>
      <c r="C443" s="28">
        <f>VLOOKUP(B443,List!$A$2:$C$13,3,0)</f>
        <v>9</v>
      </c>
      <c r="D443" s="25">
        <v>-0.27</v>
      </c>
      <c r="E443" s="25">
        <f t="shared" si="49"/>
        <v>-0.27</v>
      </c>
      <c r="F443" s="25" t="e">
        <f t="shared" si="50"/>
        <v>#N/A</v>
      </c>
      <c r="G443" s="25">
        <v>0.18</v>
      </c>
      <c r="H443" s="25">
        <f t="shared" ref="H443:H451" si="56">H442</f>
        <v>-0.5</v>
      </c>
    </row>
    <row r="444" spans="1:8" x14ac:dyDescent="0.3">
      <c r="A444" t="s">
        <v>117</v>
      </c>
      <c r="B444" s="28" t="s">
        <v>40</v>
      </c>
      <c r="C444" s="28">
        <f>VLOOKUP(B444,List!$A$2:$C$13,3,0)</f>
        <v>9</v>
      </c>
      <c r="D444" s="25">
        <v>0.18</v>
      </c>
      <c r="E444" s="25">
        <f t="shared" si="49"/>
        <v>0.18</v>
      </c>
      <c r="F444" s="25" t="e">
        <f t="shared" si="50"/>
        <v>#N/A</v>
      </c>
      <c r="G444" s="25">
        <v>0.2</v>
      </c>
      <c r="H444" s="25">
        <f t="shared" si="56"/>
        <v>-0.5</v>
      </c>
    </row>
    <row r="445" spans="1:8" x14ac:dyDescent="0.3">
      <c r="A445" t="s">
        <v>115</v>
      </c>
      <c r="B445" s="28" t="s">
        <v>40</v>
      </c>
      <c r="C445" s="28">
        <f>VLOOKUP(B445,List!$A$2:$C$13,3,0)</f>
        <v>9</v>
      </c>
      <c r="D445" s="25">
        <v>-7.0000000000000007E-2</v>
      </c>
      <c r="E445" s="25">
        <f t="shared" si="49"/>
        <v>-7.0000000000000007E-2</v>
      </c>
      <c r="F445" s="25" t="e">
        <f t="shared" si="50"/>
        <v>#N/A</v>
      </c>
      <c r="G445" s="25">
        <v>0.38</v>
      </c>
      <c r="H445" s="25">
        <f t="shared" si="56"/>
        <v>-0.5</v>
      </c>
    </row>
    <row r="446" spans="1:8" x14ac:dyDescent="0.3">
      <c r="A446" t="s">
        <v>119</v>
      </c>
      <c r="B446" s="28" t="s">
        <v>40</v>
      </c>
      <c r="C446" s="28">
        <f>VLOOKUP(B446,List!$A$2:$C$13,3,0)</f>
        <v>9</v>
      </c>
      <c r="D446" s="25">
        <v>-0.04</v>
      </c>
      <c r="E446" s="25" t="e">
        <f t="shared" si="49"/>
        <v>#N/A</v>
      </c>
      <c r="F446" s="25">
        <f t="shared" si="50"/>
        <v>-0.04</v>
      </c>
      <c r="G446" s="25">
        <v>-0.33</v>
      </c>
      <c r="H446" s="25">
        <f t="shared" si="56"/>
        <v>-0.5</v>
      </c>
    </row>
    <row r="447" spans="1:8" x14ac:dyDescent="0.3">
      <c r="A447" t="s">
        <v>121</v>
      </c>
      <c r="B447" s="28" t="s">
        <v>40</v>
      </c>
      <c r="C447" s="28">
        <f>VLOOKUP(B447,List!$A$2:$C$13,3,0)</f>
        <v>9</v>
      </c>
      <c r="D447" s="25">
        <v>0.12</v>
      </c>
      <c r="E447" s="25" t="e">
        <f t="shared" si="49"/>
        <v>#N/A</v>
      </c>
      <c r="F447" s="25">
        <f t="shared" si="50"/>
        <v>0.12</v>
      </c>
      <c r="G447" s="25">
        <v>-0.22</v>
      </c>
      <c r="H447" s="25">
        <f t="shared" si="56"/>
        <v>-0.5</v>
      </c>
    </row>
    <row r="448" spans="1:8" x14ac:dyDescent="0.3">
      <c r="A448" t="s">
        <v>114</v>
      </c>
      <c r="B448" s="28" t="s">
        <v>40</v>
      </c>
      <c r="C448" s="28">
        <f>VLOOKUP(B448,List!$A$2:$C$13,3,0)</f>
        <v>9</v>
      </c>
      <c r="D448" s="25">
        <v>0.32</v>
      </c>
      <c r="E448" s="25" t="e">
        <f t="shared" si="49"/>
        <v>#N/A</v>
      </c>
      <c r="F448" s="25">
        <f t="shared" si="50"/>
        <v>0.32</v>
      </c>
      <c r="G448" s="25">
        <v>-0.46</v>
      </c>
      <c r="H448" s="25">
        <f t="shared" si="56"/>
        <v>-0.5</v>
      </c>
    </row>
    <row r="449" spans="1:8" x14ac:dyDescent="0.3">
      <c r="A449" t="s">
        <v>112</v>
      </c>
      <c r="B449" s="28" t="s">
        <v>40</v>
      </c>
      <c r="C449" s="28">
        <f>VLOOKUP(B449,List!$A$2:$C$13,3,0)</f>
        <v>9</v>
      </c>
      <c r="D449" s="25">
        <v>0.33</v>
      </c>
      <c r="E449" s="25">
        <f t="shared" si="49"/>
        <v>0.33</v>
      </c>
      <c r="F449" s="25" t="e">
        <f t="shared" si="50"/>
        <v>#N/A</v>
      </c>
      <c r="G449" s="25">
        <v>0.36</v>
      </c>
      <c r="H449" s="26">
        <f t="shared" si="56"/>
        <v>-0.5</v>
      </c>
    </row>
    <row r="450" spans="1:8" x14ac:dyDescent="0.3">
      <c r="A450" t="s">
        <v>118</v>
      </c>
      <c r="B450" s="28" t="s">
        <v>40</v>
      </c>
      <c r="C450" s="28">
        <f>VLOOKUP(B450,List!$A$2:$C$13,3,0)</f>
        <v>9</v>
      </c>
      <c r="D450" s="25">
        <v>-0.27</v>
      </c>
      <c r="E450" s="25" t="e">
        <f t="shared" si="49"/>
        <v>#N/A</v>
      </c>
      <c r="F450" s="25">
        <f t="shared" si="50"/>
        <v>-0.27</v>
      </c>
      <c r="G450" s="25">
        <v>-0.3</v>
      </c>
      <c r="H450" s="25">
        <f t="shared" si="56"/>
        <v>-0.5</v>
      </c>
    </row>
    <row r="451" spans="1:8" x14ac:dyDescent="0.3">
      <c r="A451" t="s">
        <v>113</v>
      </c>
      <c r="B451" s="28" t="s">
        <v>40</v>
      </c>
      <c r="C451" s="28">
        <f>VLOOKUP(B451,List!$A$2:$C$13,3,0)</f>
        <v>9</v>
      </c>
      <c r="D451" s="25">
        <v>0.02</v>
      </c>
      <c r="E451" s="25">
        <f t="shared" si="49"/>
        <v>0.02</v>
      </c>
      <c r="F451" s="25" t="e">
        <f t="shared" si="50"/>
        <v>#N/A</v>
      </c>
      <c r="G451" s="25">
        <v>0.46</v>
      </c>
      <c r="H451" s="25">
        <f t="shared" si="56"/>
        <v>-0.5</v>
      </c>
    </row>
    <row r="452" spans="1:8" x14ac:dyDescent="0.3">
      <c r="A452" t="s">
        <v>116</v>
      </c>
      <c r="B452" s="28" t="s">
        <v>41</v>
      </c>
      <c r="C452" s="28">
        <f>VLOOKUP(B452,List!$A$2:$C$13,3,0)</f>
        <v>10</v>
      </c>
      <c r="D452" s="25">
        <v>0.48</v>
      </c>
      <c r="E452" s="25" t="e">
        <f t="shared" si="49"/>
        <v>#N/A</v>
      </c>
      <c r="F452" s="25">
        <f t="shared" si="50"/>
        <v>0.48</v>
      </c>
      <c r="G452" s="25">
        <v>0.12</v>
      </c>
      <c r="H452" s="25">
        <v>-0.5</v>
      </c>
    </row>
    <row r="453" spans="1:8" x14ac:dyDescent="0.3">
      <c r="A453" t="s">
        <v>120</v>
      </c>
      <c r="B453" s="28" t="s">
        <v>41</v>
      </c>
      <c r="C453" s="28">
        <f>VLOOKUP(B453,List!$A$2:$C$13,3,0)</f>
        <v>10</v>
      </c>
      <c r="D453" s="25">
        <v>-0.05</v>
      </c>
      <c r="E453" s="25" t="e">
        <f t="shared" ref="E453:E481" si="57">IF(D453&lt;G453,D453,NA())</f>
        <v>#N/A</v>
      </c>
      <c r="F453" s="25">
        <f t="shared" ref="F453:F481" si="58">IF(D453&gt;G453,D453,NA())</f>
        <v>-0.05</v>
      </c>
      <c r="G453" s="25">
        <v>-0.1</v>
      </c>
      <c r="H453" s="25">
        <f t="shared" ref="H453:H461" si="59">H452</f>
        <v>-0.5</v>
      </c>
    </row>
    <row r="454" spans="1:8" x14ac:dyDescent="0.3">
      <c r="A454" t="s">
        <v>117</v>
      </c>
      <c r="B454" s="28" t="s">
        <v>41</v>
      </c>
      <c r="C454" s="28">
        <f>VLOOKUP(B454,List!$A$2:$C$13,3,0)</f>
        <v>10</v>
      </c>
      <c r="D454" s="25">
        <v>0.04</v>
      </c>
      <c r="E454" s="25">
        <f t="shared" si="57"/>
        <v>0.04</v>
      </c>
      <c r="F454" s="25" t="e">
        <f t="shared" si="58"/>
        <v>#N/A</v>
      </c>
      <c r="G454" s="25">
        <v>0.21</v>
      </c>
      <c r="H454" s="25">
        <f t="shared" si="59"/>
        <v>-0.5</v>
      </c>
    </row>
    <row r="455" spans="1:8" x14ac:dyDescent="0.3">
      <c r="A455" t="s">
        <v>115</v>
      </c>
      <c r="B455" s="28" t="s">
        <v>41</v>
      </c>
      <c r="C455" s="28">
        <f>VLOOKUP(B455,List!$A$2:$C$13,3,0)</f>
        <v>10</v>
      </c>
      <c r="D455" s="25">
        <v>-0.03</v>
      </c>
      <c r="E455" s="25">
        <f t="shared" si="57"/>
        <v>-0.03</v>
      </c>
      <c r="F455" s="25" t="e">
        <f t="shared" si="58"/>
        <v>#N/A</v>
      </c>
      <c r="G455" s="25">
        <v>0.37</v>
      </c>
      <c r="H455" s="25">
        <f t="shared" si="59"/>
        <v>-0.5</v>
      </c>
    </row>
    <row r="456" spans="1:8" x14ac:dyDescent="0.3">
      <c r="A456" t="s">
        <v>119</v>
      </c>
      <c r="B456" s="28" t="s">
        <v>41</v>
      </c>
      <c r="C456" s="28">
        <f>VLOOKUP(B456,List!$A$2:$C$13,3,0)</f>
        <v>10</v>
      </c>
      <c r="D456" s="25">
        <v>-0.33</v>
      </c>
      <c r="E456" s="25">
        <f t="shared" si="57"/>
        <v>-0.33</v>
      </c>
      <c r="F456" s="25" t="e">
        <f t="shared" si="58"/>
        <v>#N/A</v>
      </c>
      <c r="G456" s="25">
        <v>0.37</v>
      </c>
      <c r="H456" s="25">
        <f t="shared" si="59"/>
        <v>-0.5</v>
      </c>
    </row>
    <row r="457" spans="1:8" x14ac:dyDescent="0.3">
      <c r="A457" t="s">
        <v>121</v>
      </c>
      <c r="B457" s="28" t="s">
        <v>41</v>
      </c>
      <c r="C457" s="28">
        <f>VLOOKUP(B457,List!$A$2:$C$13,3,0)</f>
        <v>10</v>
      </c>
      <c r="D457" s="25">
        <v>0.19</v>
      </c>
      <c r="E457" s="25">
        <f t="shared" si="57"/>
        <v>0.19</v>
      </c>
      <c r="F457" s="25" t="e">
        <f t="shared" si="58"/>
        <v>#N/A</v>
      </c>
      <c r="G457" s="25">
        <v>0.48</v>
      </c>
      <c r="H457" s="25">
        <f t="shared" si="59"/>
        <v>-0.5</v>
      </c>
    </row>
    <row r="458" spans="1:8" x14ac:dyDescent="0.3">
      <c r="A458" t="s">
        <v>114</v>
      </c>
      <c r="B458" s="28" t="s">
        <v>41</v>
      </c>
      <c r="C458" s="28">
        <f>VLOOKUP(B458,List!$A$2:$C$13,3,0)</f>
        <v>10</v>
      </c>
      <c r="D458" s="25">
        <v>0.48</v>
      </c>
      <c r="E458" s="25" t="e">
        <f t="shared" si="57"/>
        <v>#N/A</v>
      </c>
      <c r="F458" s="25">
        <f t="shared" si="58"/>
        <v>0.48</v>
      </c>
      <c r="G458" s="25">
        <v>0.44</v>
      </c>
      <c r="H458" s="25">
        <f t="shared" si="59"/>
        <v>-0.5</v>
      </c>
    </row>
    <row r="459" spans="1:8" x14ac:dyDescent="0.3">
      <c r="A459" t="s">
        <v>112</v>
      </c>
      <c r="B459" s="28" t="s">
        <v>41</v>
      </c>
      <c r="C459" s="28">
        <f>VLOOKUP(B459,List!$A$2:$C$13,3,0)</f>
        <v>10</v>
      </c>
      <c r="D459" s="25">
        <v>0.04</v>
      </c>
      <c r="E459" s="25" t="e">
        <f t="shared" si="57"/>
        <v>#N/A</v>
      </c>
      <c r="F459" s="25">
        <f t="shared" si="58"/>
        <v>0.04</v>
      </c>
      <c r="G459" s="25">
        <v>-0.1</v>
      </c>
      <c r="H459" s="26">
        <f t="shared" si="59"/>
        <v>-0.5</v>
      </c>
    </row>
    <row r="460" spans="1:8" x14ac:dyDescent="0.3">
      <c r="A460" t="s">
        <v>118</v>
      </c>
      <c r="B460" s="28" t="s">
        <v>41</v>
      </c>
      <c r="C460" s="28">
        <f>VLOOKUP(B460,List!$A$2:$C$13,3,0)</f>
        <v>10</v>
      </c>
      <c r="D460" s="25">
        <v>-0.06</v>
      </c>
      <c r="E460" s="25" t="e">
        <f t="shared" si="57"/>
        <v>#N/A</v>
      </c>
      <c r="F460" s="25">
        <f t="shared" si="58"/>
        <v>-0.06</v>
      </c>
      <c r="G460" s="25">
        <v>-0.15</v>
      </c>
      <c r="H460" s="25">
        <f t="shared" si="59"/>
        <v>-0.5</v>
      </c>
    </row>
    <row r="461" spans="1:8" x14ac:dyDescent="0.3">
      <c r="A461" t="s">
        <v>113</v>
      </c>
      <c r="B461" s="28" t="s">
        <v>41</v>
      </c>
      <c r="C461" s="28">
        <f>VLOOKUP(B461,List!$A$2:$C$13,3,0)</f>
        <v>10</v>
      </c>
      <c r="D461" s="25">
        <v>-7.0000000000000007E-2</v>
      </c>
      <c r="E461" s="25">
        <f t="shared" si="57"/>
        <v>-7.0000000000000007E-2</v>
      </c>
      <c r="F461" s="25" t="e">
        <f t="shared" si="58"/>
        <v>#N/A</v>
      </c>
      <c r="G461" s="25">
        <v>0.1</v>
      </c>
      <c r="H461" s="25">
        <f t="shared" si="59"/>
        <v>-0.5</v>
      </c>
    </row>
    <row r="462" spans="1:8" x14ac:dyDescent="0.3">
      <c r="A462" t="s">
        <v>116</v>
      </c>
      <c r="B462" s="28" t="s">
        <v>6</v>
      </c>
      <c r="C462" s="28">
        <f>VLOOKUP(B462,List!$A$2:$C$13,3,0)</f>
        <v>11</v>
      </c>
      <c r="D462" s="25">
        <v>0</v>
      </c>
      <c r="E462" s="25">
        <f t="shared" si="57"/>
        <v>0</v>
      </c>
      <c r="F462" s="25" t="e">
        <f t="shared" si="58"/>
        <v>#N/A</v>
      </c>
      <c r="G462" s="25">
        <v>0.17</v>
      </c>
      <c r="H462" s="25">
        <v>-0.5</v>
      </c>
    </row>
    <row r="463" spans="1:8" x14ac:dyDescent="0.3">
      <c r="A463" t="s">
        <v>120</v>
      </c>
      <c r="B463" s="28" t="s">
        <v>6</v>
      </c>
      <c r="C463" s="28">
        <f>VLOOKUP(B463,List!$A$2:$C$13,3,0)</f>
        <v>11</v>
      </c>
      <c r="D463" s="25">
        <v>-0.4</v>
      </c>
      <c r="E463" s="25">
        <f t="shared" si="57"/>
        <v>-0.4</v>
      </c>
      <c r="F463" s="25" t="e">
        <f t="shared" si="58"/>
        <v>#N/A</v>
      </c>
      <c r="G463" s="25">
        <v>0.38</v>
      </c>
      <c r="H463" s="25">
        <f t="shared" ref="H463:H471" si="60">H462</f>
        <v>-0.5</v>
      </c>
    </row>
    <row r="464" spans="1:8" x14ac:dyDescent="0.3">
      <c r="A464" t="s">
        <v>117</v>
      </c>
      <c r="B464" s="28" t="s">
        <v>6</v>
      </c>
      <c r="C464" s="28">
        <f>VLOOKUP(B464,List!$A$2:$C$13,3,0)</f>
        <v>11</v>
      </c>
      <c r="D464" s="25">
        <v>-0.5</v>
      </c>
      <c r="E464" s="25">
        <f t="shared" si="57"/>
        <v>-0.5</v>
      </c>
      <c r="F464" s="25" t="e">
        <f t="shared" si="58"/>
        <v>#N/A</v>
      </c>
      <c r="G464" s="25">
        <v>-0.14000000000000001</v>
      </c>
      <c r="H464" s="25">
        <f t="shared" si="60"/>
        <v>-0.5</v>
      </c>
    </row>
    <row r="465" spans="1:8" x14ac:dyDescent="0.3">
      <c r="A465" t="s">
        <v>115</v>
      </c>
      <c r="B465" s="28" t="s">
        <v>6</v>
      </c>
      <c r="C465" s="28">
        <f>VLOOKUP(B465,List!$A$2:$C$13,3,0)</f>
        <v>11</v>
      </c>
      <c r="D465" s="25">
        <v>0.09</v>
      </c>
      <c r="E465" s="25" t="e">
        <f t="shared" si="57"/>
        <v>#N/A</v>
      </c>
      <c r="F465" s="25">
        <f t="shared" si="58"/>
        <v>0.09</v>
      </c>
      <c r="G465" s="25">
        <v>0.05</v>
      </c>
      <c r="H465" s="25">
        <f t="shared" si="60"/>
        <v>-0.5</v>
      </c>
    </row>
    <row r="466" spans="1:8" x14ac:dyDescent="0.3">
      <c r="A466" t="s">
        <v>119</v>
      </c>
      <c r="B466" s="28" t="s">
        <v>6</v>
      </c>
      <c r="C466" s="28">
        <f>VLOOKUP(B466,List!$A$2:$C$13,3,0)</f>
        <v>11</v>
      </c>
      <c r="D466" s="25">
        <v>0.01</v>
      </c>
      <c r="E466" s="25" t="e">
        <f t="shared" si="57"/>
        <v>#N/A</v>
      </c>
      <c r="F466" s="25">
        <f t="shared" si="58"/>
        <v>0.01</v>
      </c>
      <c r="G466" s="25">
        <v>-0.11</v>
      </c>
      <c r="H466" s="25">
        <f t="shared" si="60"/>
        <v>-0.5</v>
      </c>
    </row>
    <row r="467" spans="1:8" x14ac:dyDescent="0.3">
      <c r="A467" t="s">
        <v>121</v>
      </c>
      <c r="B467" s="28" t="s">
        <v>6</v>
      </c>
      <c r="C467" s="28">
        <f>VLOOKUP(B467,List!$A$2:$C$13,3,0)</f>
        <v>11</v>
      </c>
      <c r="D467" s="25">
        <v>-0.31</v>
      </c>
      <c r="E467" s="25">
        <f t="shared" si="57"/>
        <v>-0.31</v>
      </c>
      <c r="F467" s="25" t="e">
        <f t="shared" si="58"/>
        <v>#N/A</v>
      </c>
      <c r="G467" s="25">
        <v>-0.15</v>
      </c>
      <c r="H467" s="25">
        <f t="shared" si="60"/>
        <v>-0.5</v>
      </c>
    </row>
    <row r="468" spans="1:8" x14ac:dyDescent="0.3">
      <c r="A468" t="s">
        <v>114</v>
      </c>
      <c r="B468" s="28" t="s">
        <v>6</v>
      </c>
      <c r="C468" s="28">
        <f>VLOOKUP(B468,List!$A$2:$C$13,3,0)</f>
        <v>11</v>
      </c>
      <c r="D468" s="25">
        <v>0.34</v>
      </c>
      <c r="E468" s="25" t="e">
        <f t="shared" si="57"/>
        <v>#N/A</v>
      </c>
      <c r="F468" s="25">
        <f t="shared" si="58"/>
        <v>0.34</v>
      </c>
      <c r="G468" s="25">
        <v>0.17</v>
      </c>
      <c r="H468" s="25">
        <f t="shared" si="60"/>
        <v>-0.5</v>
      </c>
    </row>
    <row r="469" spans="1:8" x14ac:dyDescent="0.3">
      <c r="A469" t="s">
        <v>112</v>
      </c>
      <c r="B469" s="28" t="s">
        <v>6</v>
      </c>
      <c r="C469" s="28">
        <f>VLOOKUP(B469,List!$A$2:$C$13,3,0)</f>
        <v>11</v>
      </c>
      <c r="D469" s="25">
        <v>-0.15</v>
      </c>
      <c r="E469" s="25">
        <f t="shared" si="57"/>
        <v>-0.15</v>
      </c>
      <c r="F469" s="25" t="e">
        <f t="shared" si="58"/>
        <v>#N/A</v>
      </c>
      <c r="G469" s="25">
        <v>-0.13</v>
      </c>
      <c r="H469" s="26">
        <f t="shared" si="60"/>
        <v>-0.5</v>
      </c>
    </row>
    <row r="470" spans="1:8" x14ac:dyDescent="0.3">
      <c r="A470" t="s">
        <v>118</v>
      </c>
      <c r="B470" s="28" t="s">
        <v>6</v>
      </c>
      <c r="C470" s="28">
        <f>VLOOKUP(B470,List!$A$2:$C$13,3,0)</f>
        <v>11</v>
      </c>
      <c r="D470" s="25">
        <v>7.0000000000000007E-2</v>
      </c>
      <c r="E470" s="25" t="e">
        <f t="shared" si="57"/>
        <v>#N/A</v>
      </c>
      <c r="F470" s="25">
        <f t="shared" si="58"/>
        <v>7.0000000000000007E-2</v>
      </c>
      <c r="G470" s="25">
        <v>-0.42</v>
      </c>
      <c r="H470" s="25">
        <f t="shared" si="60"/>
        <v>-0.5</v>
      </c>
    </row>
    <row r="471" spans="1:8" x14ac:dyDescent="0.3">
      <c r="A471" t="s">
        <v>113</v>
      </c>
      <c r="B471" s="28" t="s">
        <v>6</v>
      </c>
      <c r="C471" s="28">
        <f>VLOOKUP(B471,List!$A$2:$C$13,3,0)</f>
        <v>11</v>
      </c>
      <c r="D471" s="25">
        <v>0.34</v>
      </c>
      <c r="E471" s="25" t="e">
        <f t="shared" si="57"/>
        <v>#N/A</v>
      </c>
      <c r="F471" s="25">
        <f t="shared" si="58"/>
        <v>0.34</v>
      </c>
      <c r="G471" s="25">
        <v>0.26</v>
      </c>
      <c r="H471" s="25">
        <f t="shared" si="60"/>
        <v>-0.5</v>
      </c>
    </row>
    <row r="472" spans="1:8" x14ac:dyDescent="0.3">
      <c r="A472" t="s">
        <v>116</v>
      </c>
      <c r="B472" s="28" t="s">
        <v>42</v>
      </c>
      <c r="C472" s="28">
        <f>VLOOKUP(B472,List!$A$2:$C$13,3,0)</f>
        <v>12</v>
      </c>
      <c r="D472" s="25">
        <v>-0.28000000000000003</v>
      </c>
      <c r="E472" s="25">
        <f t="shared" si="57"/>
        <v>-0.28000000000000003</v>
      </c>
      <c r="F472" s="25" t="e">
        <f t="shared" si="58"/>
        <v>#N/A</v>
      </c>
      <c r="G472" s="25">
        <v>-0.09</v>
      </c>
      <c r="H472" s="25">
        <v>-0.5</v>
      </c>
    </row>
    <row r="473" spans="1:8" x14ac:dyDescent="0.3">
      <c r="A473" t="s">
        <v>120</v>
      </c>
      <c r="B473" s="28" t="s">
        <v>42</v>
      </c>
      <c r="C473" s="28">
        <f>VLOOKUP(B473,List!$A$2:$C$13,3,0)</f>
        <v>12</v>
      </c>
      <c r="D473" s="25">
        <v>-0.02</v>
      </c>
      <c r="E473" s="25">
        <f t="shared" si="57"/>
        <v>-0.02</v>
      </c>
      <c r="F473" s="25" t="e">
        <f t="shared" si="58"/>
        <v>#N/A</v>
      </c>
      <c r="G473" s="25">
        <v>0.34</v>
      </c>
      <c r="H473" s="25">
        <f t="shared" ref="H473:H481" si="61">H472</f>
        <v>-0.5</v>
      </c>
    </row>
    <row r="474" spans="1:8" x14ac:dyDescent="0.3">
      <c r="A474" t="s">
        <v>117</v>
      </c>
      <c r="B474" s="28" t="s">
        <v>42</v>
      </c>
      <c r="C474" s="28">
        <f>VLOOKUP(B474,List!$A$2:$C$13,3,0)</f>
        <v>12</v>
      </c>
      <c r="D474" s="25">
        <v>0.28999999999999998</v>
      </c>
      <c r="E474" s="25">
        <f t="shared" si="57"/>
        <v>0.28999999999999998</v>
      </c>
      <c r="F474" s="25" t="e">
        <f t="shared" si="58"/>
        <v>#N/A</v>
      </c>
      <c r="G474" s="25">
        <v>0.31</v>
      </c>
      <c r="H474" s="25">
        <f t="shared" si="61"/>
        <v>-0.5</v>
      </c>
    </row>
    <row r="475" spans="1:8" x14ac:dyDescent="0.3">
      <c r="A475" t="s">
        <v>115</v>
      </c>
      <c r="B475" s="28" t="s">
        <v>42</v>
      </c>
      <c r="C475" s="28">
        <f>VLOOKUP(B475,List!$A$2:$C$13,3,0)</f>
        <v>12</v>
      </c>
      <c r="D475" s="25">
        <v>0.42</v>
      </c>
      <c r="E475" s="25" t="e">
        <f t="shared" si="57"/>
        <v>#N/A</v>
      </c>
      <c r="F475" s="25">
        <f t="shared" si="58"/>
        <v>0.42</v>
      </c>
      <c r="G475" s="25">
        <v>-0.02</v>
      </c>
      <c r="H475" s="25">
        <f t="shared" si="61"/>
        <v>-0.5</v>
      </c>
    </row>
    <row r="476" spans="1:8" x14ac:dyDescent="0.3">
      <c r="A476" t="s">
        <v>119</v>
      </c>
      <c r="B476" s="28" t="s">
        <v>42</v>
      </c>
      <c r="C476" s="28">
        <f>VLOOKUP(B476,List!$A$2:$C$13,3,0)</f>
        <v>12</v>
      </c>
      <c r="D476" s="25">
        <v>0.45</v>
      </c>
      <c r="E476" s="25" t="e">
        <f t="shared" si="57"/>
        <v>#N/A</v>
      </c>
      <c r="F476" s="25">
        <f t="shared" si="58"/>
        <v>0.45</v>
      </c>
      <c r="G476" s="25">
        <v>-0.18</v>
      </c>
      <c r="H476" s="25">
        <f t="shared" si="61"/>
        <v>-0.5</v>
      </c>
    </row>
    <row r="477" spans="1:8" x14ac:dyDescent="0.3">
      <c r="A477" t="s">
        <v>121</v>
      </c>
      <c r="B477" s="28" t="s">
        <v>42</v>
      </c>
      <c r="C477" s="28">
        <f>VLOOKUP(B477,List!$A$2:$C$13,3,0)</f>
        <v>12</v>
      </c>
      <c r="D477" s="25">
        <v>0.5</v>
      </c>
      <c r="E477" s="25" t="e">
        <f t="shared" si="57"/>
        <v>#N/A</v>
      </c>
      <c r="F477" s="25">
        <f t="shared" si="58"/>
        <v>0.5</v>
      </c>
      <c r="G477" s="25">
        <v>0.49</v>
      </c>
      <c r="H477" s="25">
        <f t="shared" si="61"/>
        <v>-0.5</v>
      </c>
    </row>
    <row r="478" spans="1:8" x14ac:dyDescent="0.3">
      <c r="A478" t="s">
        <v>114</v>
      </c>
      <c r="B478" s="28" t="s">
        <v>42</v>
      </c>
      <c r="C478" s="28">
        <f>VLOOKUP(B478,List!$A$2:$C$13,3,0)</f>
        <v>12</v>
      </c>
      <c r="D478" s="25">
        <v>0.02</v>
      </c>
      <c r="E478" s="25" t="e">
        <f t="shared" si="57"/>
        <v>#N/A</v>
      </c>
      <c r="F478" s="25">
        <f t="shared" si="58"/>
        <v>0.02</v>
      </c>
      <c r="G478" s="25">
        <v>-0.18</v>
      </c>
      <c r="H478" s="25">
        <f t="shared" si="61"/>
        <v>-0.5</v>
      </c>
    </row>
    <row r="479" spans="1:8" x14ac:dyDescent="0.3">
      <c r="A479" t="s">
        <v>112</v>
      </c>
      <c r="B479" s="28" t="s">
        <v>42</v>
      </c>
      <c r="C479" s="28">
        <f>VLOOKUP(B479,List!$A$2:$C$13,3,0)</f>
        <v>12</v>
      </c>
      <c r="D479" s="25">
        <v>0.08</v>
      </c>
      <c r="E479" s="25">
        <f t="shared" si="57"/>
        <v>0.08</v>
      </c>
      <c r="F479" s="25" t="e">
        <f t="shared" si="58"/>
        <v>#N/A</v>
      </c>
      <c r="G479" s="25">
        <v>0.12</v>
      </c>
      <c r="H479" s="26">
        <f t="shared" si="61"/>
        <v>-0.5</v>
      </c>
    </row>
    <row r="480" spans="1:8" x14ac:dyDescent="0.3">
      <c r="A480" t="s">
        <v>118</v>
      </c>
      <c r="B480" s="28" t="s">
        <v>42</v>
      </c>
      <c r="C480" s="28">
        <f>VLOOKUP(B480,List!$A$2:$C$13,3,0)</f>
        <v>12</v>
      </c>
      <c r="D480" s="25">
        <v>-0.11</v>
      </c>
      <c r="E480" s="25" t="e">
        <f t="shared" si="57"/>
        <v>#N/A</v>
      </c>
      <c r="F480" s="25">
        <f t="shared" si="58"/>
        <v>-0.11</v>
      </c>
      <c r="G480" s="25">
        <v>-0.12</v>
      </c>
      <c r="H480" s="25">
        <f t="shared" si="61"/>
        <v>-0.5</v>
      </c>
    </row>
    <row r="481" spans="1:8" x14ac:dyDescent="0.3">
      <c r="A481" t="s">
        <v>113</v>
      </c>
      <c r="B481" s="28" t="s">
        <v>42</v>
      </c>
      <c r="C481" s="28">
        <f>VLOOKUP(B481,List!$A$2:$C$13,3,0)</f>
        <v>12</v>
      </c>
      <c r="D481" s="25">
        <v>0.24</v>
      </c>
      <c r="E481" s="25">
        <f t="shared" si="57"/>
        <v>0.24</v>
      </c>
      <c r="F481" s="25" t="e">
        <f t="shared" si="58"/>
        <v>#N/A</v>
      </c>
      <c r="G481" s="25">
        <v>0.27</v>
      </c>
      <c r="H481" s="25">
        <f t="shared" si="61"/>
        <v>-0.5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theme="4" tint="-0.249977111117893"/>
  </sheetPr>
  <dimension ref="A2:Q45"/>
  <sheetViews>
    <sheetView workbookViewId="0">
      <selection activeCell="B20" sqref="B20"/>
    </sheetView>
  </sheetViews>
  <sheetFormatPr defaultRowHeight="14.4" x14ac:dyDescent="0.3"/>
  <cols>
    <col min="1" max="1" width="6.5546875" bestFit="1" customWidth="1"/>
    <col min="2" max="2" width="11.6640625" bestFit="1" customWidth="1"/>
    <col min="4" max="4" width="12.5546875" bestFit="1" customWidth="1"/>
    <col min="5" max="5" width="12.5546875" customWidth="1"/>
  </cols>
  <sheetData>
    <row r="2" spans="1:17" x14ac:dyDescent="0.3">
      <c r="A2" s="15" t="s">
        <v>31</v>
      </c>
      <c r="B2" s="15" t="s">
        <v>44</v>
      </c>
      <c r="C2" s="15" t="s">
        <v>45</v>
      </c>
      <c r="D2" s="8" t="s">
        <v>111</v>
      </c>
      <c r="E2" s="34" t="s">
        <v>42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6</v>
      </c>
      <c r="Q2" s="7" t="s">
        <v>42</v>
      </c>
    </row>
    <row r="3" spans="1:17" x14ac:dyDescent="0.3">
      <c r="A3" t="s">
        <v>18</v>
      </c>
      <c r="B3" s="3" t="s">
        <v>123</v>
      </c>
      <c r="C3" t="s">
        <v>87</v>
      </c>
      <c r="D3" t="s">
        <v>103</v>
      </c>
      <c r="E3">
        <v>50</v>
      </c>
      <c r="F3">
        <v>40</v>
      </c>
      <c r="G3">
        <v>36</v>
      </c>
      <c r="H3">
        <v>35</v>
      </c>
      <c r="I3">
        <v>40</v>
      </c>
      <c r="J3">
        <v>37</v>
      </c>
      <c r="K3">
        <v>35</v>
      </c>
      <c r="L3">
        <v>31</v>
      </c>
      <c r="M3">
        <v>37</v>
      </c>
      <c r="N3">
        <v>31</v>
      </c>
      <c r="O3">
        <v>30</v>
      </c>
      <c r="P3">
        <v>35</v>
      </c>
      <c r="Q3">
        <v>37</v>
      </c>
    </row>
    <row r="4" spans="1:17" x14ac:dyDescent="0.3">
      <c r="A4" t="s">
        <v>18</v>
      </c>
      <c r="B4" s="3" t="s">
        <v>123</v>
      </c>
      <c r="C4" t="s">
        <v>87</v>
      </c>
      <c r="D4" t="s">
        <v>98</v>
      </c>
      <c r="E4">
        <v>43</v>
      </c>
      <c r="F4">
        <v>34</v>
      </c>
      <c r="G4">
        <v>32</v>
      </c>
      <c r="H4">
        <v>37</v>
      </c>
      <c r="I4">
        <v>35</v>
      </c>
      <c r="J4">
        <v>37</v>
      </c>
      <c r="K4">
        <v>35</v>
      </c>
      <c r="L4">
        <v>34</v>
      </c>
      <c r="M4">
        <v>35</v>
      </c>
      <c r="N4">
        <v>34</v>
      </c>
      <c r="O4">
        <v>35</v>
      </c>
      <c r="P4">
        <v>33</v>
      </c>
      <c r="Q4">
        <v>30</v>
      </c>
    </row>
    <row r="5" spans="1:17" x14ac:dyDescent="0.3">
      <c r="A5" t="s">
        <v>18</v>
      </c>
      <c r="B5" s="3" t="s">
        <v>123</v>
      </c>
      <c r="C5" t="s">
        <v>87</v>
      </c>
      <c r="D5" t="s">
        <v>67</v>
      </c>
      <c r="E5">
        <v>40</v>
      </c>
      <c r="F5">
        <v>39</v>
      </c>
      <c r="G5">
        <v>32</v>
      </c>
      <c r="H5">
        <v>38</v>
      </c>
      <c r="I5">
        <v>35</v>
      </c>
      <c r="J5">
        <v>32</v>
      </c>
      <c r="K5">
        <v>34</v>
      </c>
      <c r="L5">
        <v>30</v>
      </c>
      <c r="M5">
        <v>40</v>
      </c>
      <c r="N5">
        <v>31</v>
      </c>
      <c r="O5">
        <v>40</v>
      </c>
      <c r="P5">
        <v>37</v>
      </c>
      <c r="Q5">
        <v>40</v>
      </c>
    </row>
    <row r="6" spans="1:17" x14ac:dyDescent="0.3">
      <c r="A6" t="s">
        <v>18</v>
      </c>
      <c r="B6" s="3" t="s">
        <v>123</v>
      </c>
      <c r="C6" t="s">
        <v>87</v>
      </c>
      <c r="D6" t="s">
        <v>99</v>
      </c>
      <c r="E6">
        <v>39</v>
      </c>
      <c r="F6">
        <v>35</v>
      </c>
      <c r="G6">
        <v>40</v>
      </c>
      <c r="H6">
        <v>31</v>
      </c>
      <c r="I6">
        <v>31</v>
      </c>
      <c r="J6">
        <v>32</v>
      </c>
      <c r="K6">
        <v>37</v>
      </c>
      <c r="L6">
        <v>40</v>
      </c>
      <c r="M6">
        <v>31</v>
      </c>
      <c r="N6">
        <v>35</v>
      </c>
      <c r="O6">
        <v>32</v>
      </c>
      <c r="P6">
        <v>37</v>
      </c>
      <c r="Q6">
        <v>40</v>
      </c>
    </row>
    <row r="7" spans="1:17" x14ac:dyDescent="0.3">
      <c r="A7" t="s">
        <v>18</v>
      </c>
      <c r="B7" s="3" t="s">
        <v>123</v>
      </c>
      <c r="C7" t="s">
        <v>87</v>
      </c>
      <c r="D7" t="s">
        <v>97</v>
      </c>
      <c r="E7">
        <v>37</v>
      </c>
      <c r="F7">
        <v>40</v>
      </c>
      <c r="G7">
        <v>35</v>
      </c>
      <c r="H7">
        <v>36</v>
      </c>
      <c r="I7">
        <v>39</v>
      </c>
      <c r="J7">
        <v>35</v>
      </c>
      <c r="K7">
        <v>40</v>
      </c>
      <c r="L7">
        <v>32</v>
      </c>
      <c r="M7">
        <v>32</v>
      </c>
      <c r="N7">
        <v>38</v>
      </c>
      <c r="O7">
        <v>38</v>
      </c>
      <c r="P7">
        <v>40</v>
      </c>
      <c r="Q7">
        <v>30</v>
      </c>
    </row>
    <row r="8" spans="1:17" x14ac:dyDescent="0.3">
      <c r="A8" t="s">
        <v>18</v>
      </c>
      <c r="B8" s="3" t="s">
        <v>123</v>
      </c>
      <c r="C8" t="s">
        <v>87</v>
      </c>
      <c r="D8" t="s">
        <v>101</v>
      </c>
      <c r="E8">
        <v>32</v>
      </c>
      <c r="F8">
        <v>30</v>
      </c>
      <c r="G8">
        <v>35</v>
      </c>
      <c r="H8">
        <v>32</v>
      </c>
      <c r="I8">
        <v>31</v>
      </c>
      <c r="J8">
        <v>30</v>
      </c>
      <c r="K8">
        <v>36</v>
      </c>
      <c r="L8">
        <v>40</v>
      </c>
      <c r="M8">
        <v>33</v>
      </c>
      <c r="N8">
        <v>39</v>
      </c>
      <c r="O8">
        <v>30</v>
      </c>
      <c r="P8">
        <v>38</v>
      </c>
      <c r="Q8">
        <v>34</v>
      </c>
    </row>
    <row r="9" spans="1:17" x14ac:dyDescent="0.3">
      <c r="A9" t="s">
        <v>18</v>
      </c>
      <c r="B9" s="3" t="s">
        <v>123</v>
      </c>
      <c r="C9" t="s">
        <v>87</v>
      </c>
      <c r="D9" t="s">
        <v>96</v>
      </c>
      <c r="E9">
        <v>35</v>
      </c>
      <c r="F9">
        <v>34</v>
      </c>
      <c r="G9">
        <v>39</v>
      </c>
      <c r="H9">
        <v>35</v>
      </c>
      <c r="I9">
        <v>34</v>
      </c>
      <c r="J9">
        <v>37</v>
      </c>
      <c r="K9">
        <v>35</v>
      </c>
      <c r="L9">
        <v>35</v>
      </c>
      <c r="M9">
        <v>34</v>
      </c>
      <c r="N9">
        <v>39</v>
      </c>
      <c r="O9">
        <v>32</v>
      </c>
      <c r="P9">
        <v>37</v>
      </c>
      <c r="Q9">
        <v>31</v>
      </c>
    </row>
    <row r="10" spans="1:17" x14ac:dyDescent="0.3">
      <c r="A10" t="s">
        <v>18</v>
      </c>
      <c r="B10" s="3" t="s">
        <v>123</v>
      </c>
      <c r="C10" t="s">
        <v>87</v>
      </c>
      <c r="D10" t="s">
        <v>102</v>
      </c>
      <c r="E10">
        <v>36</v>
      </c>
      <c r="F10">
        <v>33</v>
      </c>
      <c r="G10">
        <v>38</v>
      </c>
      <c r="H10">
        <v>40</v>
      </c>
      <c r="I10">
        <v>30</v>
      </c>
      <c r="J10">
        <v>38</v>
      </c>
      <c r="K10">
        <v>34</v>
      </c>
      <c r="L10">
        <v>31</v>
      </c>
      <c r="M10">
        <v>37</v>
      </c>
      <c r="N10">
        <v>38</v>
      </c>
      <c r="O10">
        <v>38</v>
      </c>
      <c r="P10">
        <v>34</v>
      </c>
      <c r="Q10">
        <v>39</v>
      </c>
    </row>
    <row r="11" spans="1:17" x14ac:dyDescent="0.3">
      <c r="A11" t="s">
        <v>18</v>
      </c>
      <c r="B11" s="3" t="s">
        <v>123</v>
      </c>
      <c r="C11" t="s">
        <v>87</v>
      </c>
      <c r="D11" t="s">
        <v>66</v>
      </c>
      <c r="E11">
        <v>34</v>
      </c>
      <c r="F11">
        <v>36</v>
      </c>
      <c r="G11">
        <v>35</v>
      </c>
      <c r="H11">
        <v>30</v>
      </c>
      <c r="I11">
        <v>39</v>
      </c>
      <c r="J11">
        <v>32</v>
      </c>
      <c r="K11">
        <v>37</v>
      </c>
      <c r="L11">
        <v>37</v>
      </c>
      <c r="M11">
        <v>31</v>
      </c>
      <c r="N11">
        <v>34</v>
      </c>
      <c r="O11">
        <v>40</v>
      </c>
      <c r="P11">
        <v>30</v>
      </c>
      <c r="Q11">
        <v>40</v>
      </c>
    </row>
    <row r="12" spans="1:17" x14ac:dyDescent="0.3">
      <c r="A12" t="s">
        <v>18</v>
      </c>
      <c r="B12" s="3" t="s">
        <v>123</v>
      </c>
      <c r="C12" t="s">
        <v>87</v>
      </c>
      <c r="D12" t="s">
        <v>100</v>
      </c>
      <c r="E12">
        <v>35</v>
      </c>
      <c r="F12">
        <v>38</v>
      </c>
      <c r="G12">
        <v>38</v>
      </c>
      <c r="H12">
        <v>35</v>
      </c>
      <c r="I12">
        <v>37</v>
      </c>
      <c r="J12">
        <v>34</v>
      </c>
      <c r="K12">
        <v>33</v>
      </c>
      <c r="L12">
        <v>31</v>
      </c>
      <c r="M12">
        <v>36</v>
      </c>
      <c r="N12">
        <v>32</v>
      </c>
      <c r="O12">
        <v>40</v>
      </c>
      <c r="P12">
        <v>36</v>
      </c>
      <c r="Q12">
        <v>31</v>
      </c>
    </row>
    <row r="13" spans="1:17" x14ac:dyDescent="0.3">
      <c r="B13" s="3"/>
    </row>
    <row r="14" spans="1:17" x14ac:dyDescent="0.3">
      <c r="A14" t="s">
        <v>18</v>
      </c>
      <c r="B14" s="3" t="s">
        <v>123</v>
      </c>
      <c r="C14" t="s">
        <v>63</v>
      </c>
      <c r="D14" t="s">
        <v>88</v>
      </c>
      <c r="E14">
        <v>39</v>
      </c>
      <c r="F14">
        <v>40</v>
      </c>
      <c r="G14">
        <v>43</v>
      </c>
      <c r="H14">
        <v>48</v>
      </c>
      <c r="I14">
        <v>40</v>
      </c>
      <c r="J14">
        <v>45</v>
      </c>
      <c r="K14">
        <v>41</v>
      </c>
      <c r="L14">
        <v>48</v>
      </c>
      <c r="M14">
        <v>44</v>
      </c>
      <c r="N14">
        <v>45</v>
      </c>
      <c r="O14">
        <v>49</v>
      </c>
      <c r="P14">
        <v>42</v>
      </c>
      <c r="Q14">
        <v>42</v>
      </c>
    </row>
    <row r="15" spans="1:17" x14ac:dyDescent="0.3">
      <c r="A15" t="s">
        <v>18</v>
      </c>
      <c r="B15" s="3" t="s">
        <v>123</v>
      </c>
      <c r="C15" t="s">
        <v>63</v>
      </c>
      <c r="D15" t="s">
        <v>71</v>
      </c>
      <c r="E15">
        <v>42</v>
      </c>
      <c r="F15">
        <v>45</v>
      </c>
      <c r="G15">
        <v>49</v>
      </c>
      <c r="H15">
        <v>50</v>
      </c>
      <c r="I15">
        <v>48</v>
      </c>
      <c r="J15">
        <v>48</v>
      </c>
      <c r="K15">
        <v>49</v>
      </c>
      <c r="L15">
        <v>45</v>
      </c>
      <c r="M15">
        <v>47</v>
      </c>
      <c r="N15">
        <v>43</v>
      </c>
      <c r="O15">
        <v>48</v>
      </c>
      <c r="P15">
        <v>40</v>
      </c>
      <c r="Q15">
        <v>44</v>
      </c>
    </row>
    <row r="16" spans="1:17" x14ac:dyDescent="0.3">
      <c r="A16" t="s">
        <v>18</v>
      </c>
      <c r="B16" s="3" t="s">
        <v>123</v>
      </c>
      <c r="C16" t="s">
        <v>63</v>
      </c>
      <c r="D16" t="s">
        <v>72</v>
      </c>
      <c r="E16">
        <v>50</v>
      </c>
      <c r="F16">
        <v>50</v>
      </c>
      <c r="G16">
        <v>50</v>
      </c>
      <c r="H16">
        <v>40</v>
      </c>
      <c r="I16">
        <v>41</v>
      </c>
      <c r="J16">
        <v>48</v>
      </c>
      <c r="K16">
        <v>40</v>
      </c>
      <c r="L16">
        <v>43</v>
      </c>
      <c r="M16">
        <v>47</v>
      </c>
      <c r="N16">
        <v>44</v>
      </c>
      <c r="O16">
        <v>43</v>
      </c>
      <c r="P16">
        <v>40</v>
      </c>
      <c r="Q16">
        <v>45</v>
      </c>
    </row>
    <row r="17" spans="1:17" x14ac:dyDescent="0.3">
      <c r="A17" t="s">
        <v>18</v>
      </c>
      <c r="B17" s="3" t="s">
        <v>123</v>
      </c>
      <c r="C17" t="s">
        <v>63</v>
      </c>
      <c r="D17" t="s">
        <v>94</v>
      </c>
      <c r="E17">
        <v>40</v>
      </c>
      <c r="F17">
        <v>43</v>
      </c>
      <c r="G17">
        <v>41</v>
      </c>
      <c r="H17">
        <v>42</v>
      </c>
      <c r="I17">
        <v>46</v>
      </c>
      <c r="J17">
        <v>46</v>
      </c>
      <c r="K17">
        <v>40</v>
      </c>
      <c r="L17">
        <v>45</v>
      </c>
      <c r="M17">
        <v>44</v>
      </c>
      <c r="N17">
        <v>42</v>
      </c>
      <c r="O17">
        <v>43</v>
      </c>
      <c r="P17">
        <v>46</v>
      </c>
      <c r="Q17">
        <v>43</v>
      </c>
    </row>
    <row r="18" spans="1:17" x14ac:dyDescent="0.3">
      <c r="A18" t="s">
        <v>18</v>
      </c>
      <c r="B18" s="3" t="s">
        <v>123</v>
      </c>
      <c r="C18" t="s">
        <v>63</v>
      </c>
      <c r="D18" t="s">
        <v>91</v>
      </c>
      <c r="E18">
        <v>47</v>
      </c>
      <c r="F18">
        <v>41</v>
      </c>
      <c r="G18">
        <v>42</v>
      </c>
      <c r="H18">
        <v>41</v>
      </c>
      <c r="I18">
        <v>50</v>
      </c>
      <c r="J18">
        <v>44</v>
      </c>
      <c r="K18">
        <v>42</v>
      </c>
      <c r="L18">
        <v>43</v>
      </c>
      <c r="M18">
        <v>45</v>
      </c>
      <c r="N18">
        <v>40</v>
      </c>
      <c r="O18">
        <v>45</v>
      </c>
      <c r="P18">
        <v>44</v>
      </c>
      <c r="Q18">
        <v>41</v>
      </c>
    </row>
    <row r="19" spans="1:17" x14ac:dyDescent="0.3">
      <c r="A19" t="s">
        <v>18</v>
      </c>
      <c r="B19" s="3" t="s">
        <v>123</v>
      </c>
      <c r="C19" t="s">
        <v>63</v>
      </c>
      <c r="D19" t="s">
        <v>92</v>
      </c>
      <c r="E19">
        <v>42</v>
      </c>
      <c r="F19">
        <v>48</v>
      </c>
      <c r="G19">
        <v>45</v>
      </c>
      <c r="H19">
        <v>49</v>
      </c>
      <c r="I19">
        <v>43</v>
      </c>
      <c r="J19">
        <v>41</v>
      </c>
      <c r="K19">
        <v>48</v>
      </c>
      <c r="L19">
        <v>42</v>
      </c>
      <c r="M19">
        <v>40</v>
      </c>
      <c r="N19">
        <v>46</v>
      </c>
      <c r="O19">
        <v>50</v>
      </c>
      <c r="P19">
        <v>45</v>
      </c>
      <c r="Q19">
        <v>47</v>
      </c>
    </row>
    <row r="20" spans="1:17" x14ac:dyDescent="0.3">
      <c r="A20" t="s">
        <v>18</v>
      </c>
      <c r="B20" s="3" t="s">
        <v>123</v>
      </c>
      <c r="C20" t="s">
        <v>63</v>
      </c>
      <c r="D20" t="s">
        <v>95</v>
      </c>
      <c r="E20">
        <v>47</v>
      </c>
      <c r="F20">
        <v>41</v>
      </c>
      <c r="G20">
        <v>42</v>
      </c>
      <c r="H20">
        <v>42</v>
      </c>
      <c r="I20">
        <v>41</v>
      </c>
      <c r="J20">
        <v>50</v>
      </c>
      <c r="K20">
        <v>43</v>
      </c>
      <c r="L20">
        <v>41</v>
      </c>
      <c r="M20">
        <v>44</v>
      </c>
      <c r="N20">
        <v>42</v>
      </c>
      <c r="O20">
        <v>40</v>
      </c>
      <c r="P20">
        <v>49</v>
      </c>
      <c r="Q20">
        <v>49</v>
      </c>
    </row>
    <row r="21" spans="1:17" x14ac:dyDescent="0.3">
      <c r="A21" t="s">
        <v>18</v>
      </c>
      <c r="B21" s="3" t="s">
        <v>123</v>
      </c>
      <c r="C21" t="s">
        <v>63</v>
      </c>
      <c r="D21" t="s">
        <v>89</v>
      </c>
      <c r="E21">
        <v>41</v>
      </c>
      <c r="F21">
        <v>44</v>
      </c>
      <c r="G21">
        <v>40</v>
      </c>
      <c r="H21">
        <v>50</v>
      </c>
      <c r="I21">
        <v>50</v>
      </c>
      <c r="J21">
        <v>43</v>
      </c>
      <c r="K21">
        <v>43</v>
      </c>
      <c r="L21">
        <v>40</v>
      </c>
      <c r="M21">
        <v>48</v>
      </c>
      <c r="N21">
        <v>46</v>
      </c>
      <c r="O21">
        <v>42</v>
      </c>
      <c r="P21">
        <v>49</v>
      </c>
      <c r="Q21">
        <v>48</v>
      </c>
    </row>
    <row r="22" spans="1:17" x14ac:dyDescent="0.3">
      <c r="A22" t="s">
        <v>18</v>
      </c>
      <c r="B22" s="3" t="s">
        <v>123</v>
      </c>
      <c r="C22" t="s">
        <v>63</v>
      </c>
      <c r="D22" t="s">
        <v>93</v>
      </c>
      <c r="E22">
        <v>49</v>
      </c>
      <c r="F22">
        <v>48</v>
      </c>
      <c r="G22">
        <v>47</v>
      </c>
      <c r="H22">
        <v>47</v>
      </c>
      <c r="I22">
        <v>48</v>
      </c>
      <c r="J22">
        <v>48</v>
      </c>
      <c r="K22">
        <v>41</v>
      </c>
      <c r="L22">
        <v>44</v>
      </c>
      <c r="M22">
        <v>44</v>
      </c>
      <c r="N22">
        <v>43</v>
      </c>
      <c r="O22">
        <v>48</v>
      </c>
      <c r="P22">
        <v>46</v>
      </c>
      <c r="Q22">
        <v>48</v>
      </c>
    </row>
    <row r="23" spans="1:17" x14ac:dyDescent="0.3">
      <c r="A23" t="s">
        <v>18</v>
      </c>
      <c r="B23" s="3" t="s">
        <v>123</v>
      </c>
      <c r="C23" t="s">
        <v>63</v>
      </c>
      <c r="D23" t="s">
        <v>90</v>
      </c>
      <c r="E23">
        <v>47</v>
      </c>
      <c r="F23">
        <v>43</v>
      </c>
      <c r="G23">
        <v>41</v>
      </c>
      <c r="H23">
        <v>46</v>
      </c>
      <c r="I23">
        <v>43</v>
      </c>
      <c r="J23">
        <v>47</v>
      </c>
      <c r="K23">
        <v>48</v>
      </c>
      <c r="L23">
        <v>41</v>
      </c>
      <c r="M23">
        <v>43</v>
      </c>
      <c r="N23">
        <v>49</v>
      </c>
      <c r="O23">
        <v>45</v>
      </c>
      <c r="P23">
        <v>41</v>
      </c>
      <c r="Q23">
        <v>41</v>
      </c>
    </row>
    <row r="24" spans="1:17" x14ac:dyDescent="0.3">
      <c r="B24" s="3"/>
    </row>
    <row r="25" spans="1:17" x14ac:dyDescent="0.3">
      <c r="A25" t="s">
        <v>18</v>
      </c>
      <c r="B25" s="3" t="s">
        <v>123</v>
      </c>
      <c r="C25" t="str">
        <f>List!$O$4</f>
        <v>Asia Pac</v>
      </c>
      <c r="D25" t="s">
        <v>68</v>
      </c>
      <c r="E25">
        <v>39</v>
      </c>
      <c r="F25">
        <v>40</v>
      </c>
      <c r="G25">
        <v>47</v>
      </c>
      <c r="H25">
        <v>47</v>
      </c>
      <c r="I25">
        <v>44</v>
      </c>
      <c r="J25">
        <v>50</v>
      </c>
      <c r="K25">
        <v>44</v>
      </c>
      <c r="L25">
        <v>44</v>
      </c>
      <c r="M25">
        <v>41</v>
      </c>
      <c r="N25">
        <v>44</v>
      </c>
      <c r="O25">
        <v>40</v>
      </c>
      <c r="P25">
        <v>40</v>
      </c>
      <c r="Q25">
        <v>41</v>
      </c>
    </row>
    <row r="26" spans="1:17" x14ac:dyDescent="0.3">
      <c r="A26" t="s">
        <v>18</v>
      </c>
      <c r="B26" s="3" t="s">
        <v>123</v>
      </c>
      <c r="C26" t="str">
        <f>List!$O$4</f>
        <v>Asia Pac</v>
      </c>
      <c r="D26" t="s">
        <v>107</v>
      </c>
      <c r="E26">
        <v>39</v>
      </c>
      <c r="F26">
        <v>41</v>
      </c>
      <c r="G26">
        <v>40</v>
      </c>
      <c r="H26">
        <v>40</v>
      </c>
      <c r="I26">
        <v>49</v>
      </c>
      <c r="J26">
        <v>46</v>
      </c>
      <c r="K26">
        <v>48</v>
      </c>
      <c r="L26">
        <v>49</v>
      </c>
      <c r="M26">
        <v>48</v>
      </c>
      <c r="N26">
        <v>44</v>
      </c>
      <c r="O26">
        <v>46</v>
      </c>
      <c r="P26">
        <v>48</v>
      </c>
      <c r="Q26">
        <v>47</v>
      </c>
    </row>
    <row r="27" spans="1:17" x14ac:dyDescent="0.3">
      <c r="A27" t="s">
        <v>18</v>
      </c>
      <c r="B27" s="3" t="s">
        <v>123</v>
      </c>
      <c r="C27" t="str">
        <f>List!$O$4</f>
        <v>Asia Pac</v>
      </c>
      <c r="D27" t="s">
        <v>109</v>
      </c>
      <c r="E27">
        <v>49</v>
      </c>
      <c r="F27">
        <v>40</v>
      </c>
      <c r="G27">
        <v>50</v>
      </c>
      <c r="H27">
        <v>48</v>
      </c>
      <c r="I27">
        <v>50</v>
      </c>
      <c r="J27">
        <v>46</v>
      </c>
      <c r="K27">
        <v>46</v>
      </c>
      <c r="L27">
        <v>41</v>
      </c>
      <c r="M27">
        <v>45</v>
      </c>
      <c r="N27">
        <v>50</v>
      </c>
      <c r="O27">
        <v>42</v>
      </c>
      <c r="P27">
        <v>50</v>
      </c>
      <c r="Q27">
        <v>46</v>
      </c>
    </row>
    <row r="28" spans="1:17" x14ac:dyDescent="0.3">
      <c r="A28" t="s">
        <v>18</v>
      </c>
      <c r="B28" s="3" t="s">
        <v>123</v>
      </c>
      <c r="C28" t="str">
        <f>List!$O$4</f>
        <v>Asia Pac</v>
      </c>
      <c r="D28" t="s">
        <v>69</v>
      </c>
      <c r="E28">
        <v>49</v>
      </c>
      <c r="F28">
        <v>49</v>
      </c>
      <c r="G28">
        <v>49</v>
      </c>
      <c r="H28">
        <v>48</v>
      </c>
      <c r="I28">
        <v>47</v>
      </c>
      <c r="J28">
        <v>43</v>
      </c>
      <c r="K28">
        <v>46</v>
      </c>
      <c r="L28">
        <v>44</v>
      </c>
      <c r="M28">
        <v>41</v>
      </c>
      <c r="N28">
        <v>46</v>
      </c>
      <c r="O28">
        <v>44</v>
      </c>
      <c r="P28">
        <v>50</v>
      </c>
      <c r="Q28">
        <v>50</v>
      </c>
    </row>
    <row r="29" spans="1:17" x14ac:dyDescent="0.3">
      <c r="A29" t="s">
        <v>18</v>
      </c>
      <c r="B29" s="3" t="s">
        <v>123</v>
      </c>
      <c r="C29" t="str">
        <f>List!$O$4</f>
        <v>Asia Pac</v>
      </c>
      <c r="D29" t="s">
        <v>105</v>
      </c>
      <c r="E29">
        <v>46</v>
      </c>
      <c r="F29">
        <v>49</v>
      </c>
      <c r="G29">
        <v>48</v>
      </c>
      <c r="H29">
        <v>47</v>
      </c>
      <c r="I29">
        <v>46</v>
      </c>
      <c r="J29">
        <v>43</v>
      </c>
      <c r="K29">
        <v>44</v>
      </c>
      <c r="L29">
        <v>50</v>
      </c>
      <c r="M29">
        <v>44</v>
      </c>
      <c r="N29">
        <v>48</v>
      </c>
      <c r="O29">
        <v>49</v>
      </c>
      <c r="P29">
        <v>48</v>
      </c>
      <c r="Q29">
        <v>41</v>
      </c>
    </row>
    <row r="30" spans="1:17" x14ac:dyDescent="0.3">
      <c r="A30" t="s">
        <v>18</v>
      </c>
      <c r="B30" s="3" t="s">
        <v>123</v>
      </c>
      <c r="C30" t="str">
        <f>List!$O$4</f>
        <v>Asia Pac</v>
      </c>
      <c r="D30" t="s">
        <v>70</v>
      </c>
      <c r="E30">
        <v>42</v>
      </c>
      <c r="F30">
        <v>46</v>
      </c>
      <c r="G30">
        <v>48</v>
      </c>
      <c r="H30">
        <v>49</v>
      </c>
      <c r="I30">
        <v>46</v>
      </c>
      <c r="J30">
        <v>42</v>
      </c>
      <c r="K30">
        <v>44</v>
      </c>
      <c r="L30">
        <v>44</v>
      </c>
      <c r="M30">
        <v>40</v>
      </c>
      <c r="N30">
        <v>46</v>
      </c>
      <c r="O30">
        <v>49</v>
      </c>
      <c r="P30">
        <v>49</v>
      </c>
      <c r="Q30">
        <v>40</v>
      </c>
    </row>
    <row r="31" spans="1:17" x14ac:dyDescent="0.3">
      <c r="A31" t="s">
        <v>18</v>
      </c>
      <c r="B31" s="3" t="s">
        <v>123</v>
      </c>
      <c r="C31" t="str">
        <f>List!$O$4</f>
        <v>Asia Pac</v>
      </c>
      <c r="D31" t="s">
        <v>110</v>
      </c>
      <c r="E31">
        <v>50</v>
      </c>
      <c r="F31">
        <v>49</v>
      </c>
      <c r="G31">
        <v>44</v>
      </c>
      <c r="H31">
        <v>47</v>
      </c>
      <c r="I31">
        <v>48</v>
      </c>
      <c r="J31">
        <v>43</v>
      </c>
      <c r="K31">
        <v>42</v>
      </c>
      <c r="L31">
        <v>46</v>
      </c>
      <c r="M31">
        <v>49</v>
      </c>
      <c r="N31">
        <v>42</v>
      </c>
      <c r="O31">
        <v>47</v>
      </c>
      <c r="P31">
        <v>44</v>
      </c>
      <c r="Q31">
        <v>44</v>
      </c>
    </row>
    <row r="32" spans="1:17" x14ac:dyDescent="0.3">
      <c r="A32" t="s">
        <v>18</v>
      </c>
      <c r="B32" s="3" t="s">
        <v>123</v>
      </c>
      <c r="C32" t="str">
        <f>List!$O$4</f>
        <v>Asia Pac</v>
      </c>
      <c r="D32" t="s">
        <v>104</v>
      </c>
      <c r="E32">
        <v>44</v>
      </c>
      <c r="F32">
        <v>42</v>
      </c>
      <c r="G32">
        <v>43</v>
      </c>
      <c r="H32">
        <v>44</v>
      </c>
      <c r="I32">
        <v>49</v>
      </c>
      <c r="J32">
        <v>44</v>
      </c>
      <c r="K32">
        <v>47</v>
      </c>
      <c r="L32">
        <v>46</v>
      </c>
      <c r="M32">
        <v>40</v>
      </c>
      <c r="N32">
        <v>41</v>
      </c>
      <c r="O32">
        <v>42</v>
      </c>
      <c r="P32">
        <v>41</v>
      </c>
      <c r="Q32">
        <v>42</v>
      </c>
    </row>
    <row r="33" spans="1:17" x14ac:dyDescent="0.3">
      <c r="A33" t="s">
        <v>18</v>
      </c>
      <c r="B33" s="3" t="s">
        <v>123</v>
      </c>
      <c r="C33" t="str">
        <f>List!$O$4</f>
        <v>Asia Pac</v>
      </c>
      <c r="D33" t="s">
        <v>106</v>
      </c>
      <c r="E33">
        <v>40</v>
      </c>
      <c r="F33">
        <v>50</v>
      </c>
      <c r="G33">
        <v>43</v>
      </c>
      <c r="H33">
        <v>44</v>
      </c>
      <c r="I33">
        <v>44</v>
      </c>
      <c r="J33">
        <v>40</v>
      </c>
      <c r="K33">
        <v>42</v>
      </c>
      <c r="L33">
        <v>41</v>
      </c>
      <c r="M33">
        <v>50</v>
      </c>
      <c r="N33">
        <v>50</v>
      </c>
      <c r="O33">
        <v>48</v>
      </c>
      <c r="P33">
        <v>47</v>
      </c>
      <c r="Q33">
        <v>43</v>
      </c>
    </row>
    <row r="34" spans="1:17" x14ac:dyDescent="0.3">
      <c r="A34" t="s">
        <v>18</v>
      </c>
      <c r="B34" s="3" t="s">
        <v>123</v>
      </c>
      <c r="C34" t="str">
        <f>List!$O$4</f>
        <v>Asia Pac</v>
      </c>
      <c r="D34" t="s">
        <v>108</v>
      </c>
      <c r="E34">
        <v>43</v>
      </c>
      <c r="F34">
        <v>46</v>
      </c>
      <c r="G34">
        <v>48</v>
      </c>
      <c r="H34">
        <v>41</v>
      </c>
      <c r="I34">
        <v>45</v>
      </c>
      <c r="J34">
        <v>47</v>
      </c>
      <c r="K34">
        <v>47</v>
      </c>
      <c r="L34">
        <v>48</v>
      </c>
      <c r="M34">
        <v>48</v>
      </c>
      <c r="N34">
        <v>45</v>
      </c>
      <c r="O34">
        <v>43</v>
      </c>
      <c r="P34">
        <v>46</v>
      </c>
      <c r="Q34">
        <v>50</v>
      </c>
    </row>
    <row r="35" spans="1:17" x14ac:dyDescent="0.3">
      <c r="B35" s="3"/>
    </row>
    <row r="36" spans="1:17" x14ac:dyDescent="0.3">
      <c r="A36" t="s">
        <v>18</v>
      </c>
      <c r="B36" s="3" t="s">
        <v>123</v>
      </c>
      <c r="C36" t="s">
        <v>64</v>
      </c>
      <c r="D36" t="s">
        <v>116</v>
      </c>
      <c r="E36">
        <v>42</v>
      </c>
      <c r="F36">
        <v>46</v>
      </c>
      <c r="G36">
        <v>26</v>
      </c>
      <c r="H36">
        <v>30</v>
      </c>
      <c r="I36">
        <v>48</v>
      </c>
      <c r="J36">
        <v>22</v>
      </c>
      <c r="K36">
        <v>41</v>
      </c>
      <c r="L36">
        <v>48</v>
      </c>
      <c r="M36">
        <v>42</v>
      </c>
      <c r="N36">
        <v>34</v>
      </c>
      <c r="O36">
        <v>26</v>
      </c>
      <c r="P36">
        <v>18</v>
      </c>
      <c r="Q36">
        <v>32</v>
      </c>
    </row>
    <row r="37" spans="1:17" x14ac:dyDescent="0.3">
      <c r="A37" t="s">
        <v>18</v>
      </c>
      <c r="B37" s="3" t="s">
        <v>123</v>
      </c>
      <c r="C37" t="s">
        <v>64</v>
      </c>
      <c r="D37" t="s">
        <v>120</v>
      </c>
      <c r="E37">
        <v>25</v>
      </c>
      <c r="F37">
        <v>22</v>
      </c>
      <c r="G37">
        <v>49</v>
      </c>
      <c r="H37">
        <v>49</v>
      </c>
      <c r="I37">
        <v>41</v>
      </c>
      <c r="J37">
        <v>39</v>
      </c>
      <c r="K37">
        <v>19</v>
      </c>
      <c r="L37">
        <v>31</v>
      </c>
      <c r="M37">
        <v>22</v>
      </c>
      <c r="N37">
        <v>41</v>
      </c>
      <c r="O37">
        <v>20</v>
      </c>
      <c r="P37">
        <v>27</v>
      </c>
      <c r="Q37">
        <v>49</v>
      </c>
    </row>
    <row r="38" spans="1:17" x14ac:dyDescent="0.3">
      <c r="A38" t="s">
        <v>18</v>
      </c>
      <c r="B38" s="3" t="s">
        <v>123</v>
      </c>
      <c r="C38" t="s">
        <v>64</v>
      </c>
      <c r="D38" t="s">
        <v>117</v>
      </c>
      <c r="E38">
        <v>35</v>
      </c>
      <c r="F38">
        <v>20</v>
      </c>
      <c r="G38">
        <v>16</v>
      </c>
      <c r="H38">
        <v>28</v>
      </c>
      <c r="I38">
        <v>41</v>
      </c>
      <c r="J38">
        <v>45</v>
      </c>
      <c r="K38">
        <v>23</v>
      </c>
      <c r="L38">
        <v>39</v>
      </c>
      <c r="M38">
        <v>45</v>
      </c>
      <c r="N38">
        <v>41</v>
      </c>
      <c r="O38">
        <v>39</v>
      </c>
      <c r="P38">
        <v>16</v>
      </c>
      <c r="Q38">
        <v>37</v>
      </c>
    </row>
    <row r="39" spans="1:17" x14ac:dyDescent="0.3">
      <c r="A39" t="s">
        <v>18</v>
      </c>
      <c r="B39" s="3" t="s">
        <v>123</v>
      </c>
      <c r="C39" t="s">
        <v>64</v>
      </c>
      <c r="D39" t="s">
        <v>115</v>
      </c>
      <c r="E39">
        <v>40</v>
      </c>
      <c r="F39">
        <v>41</v>
      </c>
      <c r="G39">
        <v>43</v>
      </c>
      <c r="H39">
        <v>38</v>
      </c>
      <c r="I39">
        <v>32</v>
      </c>
      <c r="J39">
        <v>19</v>
      </c>
      <c r="K39">
        <v>27</v>
      </c>
      <c r="L39">
        <v>21</v>
      </c>
      <c r="M39">
        <v>27</v>
      </c>
      <c r="N39">
        <v>39</v>
      </c>
      <c r="O39">
        <v>37</v>
      </c>
      <c r="P39">
        <v>29</v>
      </c>
      <c r="Q39">
        <v>25</v>
      </c>
    </row>
    <row r="40" spans="1:17" x14ac:dyDescent="0.3">
      <c r="A40" t="s">
        <v>18</v>
      </c>
      <c r="B40" s="3" t="s">
        <v>123</v>
      </c>
      <c r="C40" t="s">
        <v>64</v>
      </c>
      <c r="D40" t="s">
        <v>119</v>
      </c>
      <c r="E40">
        <v>45</v>
      </c>
      <c r="F40">
        <v>50</v>
      </c>
      <c r="G40">
        <v>21</v>
      </c>
      <c r="H40">
        <v>26</v>
      </c>
      <c r="I40">
        <v>40</v>
      </c>
      <c r="J40">
        <v>26</v>
      </c>
      <c r="K40">
        <v>48</v>
      </c>
      <c r="L40">
        <v>48</v>
      </c>
      <c r="M40">
        <v>29</v>
      </c>
      <c r="N40">
        <v>37</v>
      </c>
      <c r="O40">
        <v>35</v>
      </c>
      <c r="P40">
        <v>32</v>
      </c>
      <c r="Q40">
        <v>36</v>
      </c>
    </row>
    <row r="41" spans="1:17" x14ac:dyDescent="0.3">
      <c r="A41" t="s">
        <v>18</v>
      </c>
      <c r="B41" s="3" t="s">
        <v>123</v>
      </c>
      <c r="C41" t="s">
        <v>64</v>
      </c>
      <c r="D41" t="s">
        <v>121</v>
      </c>
      <c r="E41">
        <v>32</v>
      </c>
      <c r="F41">
        <v>29</v>
      </c>
      <c r="G41">
        <v>45</v>
      </c>
      <c r="H41">
        <v>47</v>
      </c>
      <c r="I41">
        <v>19</v>
      </c>
      <c r="J41">
        <v>47</v>
      </c>
      <c r="K41">
        <v>17</v>
      </c>
      <c r="L41">
        <v>35</v>
      </c>
      <c r="M41">
        <v>46</v>
      </c>
      <c r="N41">
        <v>19</v>
      </c>
      <c r="O41">
        <v>50</v>
      </c>
      <c r="P41">
        <v>18</v>
      </c>
      <c r="Q41">
        <v>22</v>
      </c>
    </row>
    <row r="42" spans="1:17" x14ac:dyDescent="0.3">
      <c r="A42" t="s">
        <v>18</v>
      </c>
      <c r="B42" s="3" t="s">
        <v>123</v>
      </c>
      <c r="C42" t="s">
        <v>64</v>
      </c>
      <c r="D42" t="s">
        <v>114</v>
      </c>
      <c r="E42">
        <v>22</v>
      </c>
      <c r="F42">
        <v>20</v>
      </c>
      <c r="G42">
        <v>26</v>
      </c>
      <c r="H42">
        <v>40</v>
      </c>
      <c r="I42">
        <v>30</v>
      </c>
      <c r="J42">
        <v>18</v>
      </c>
      <c r="K42">
        <v>33</v>
      </c>
      <c r="L42">
        <v>40</v>
      </c>
      <c r="M42">
        <v>43</v>
      </c>
      <c r="N42">
        <v>37</v>
      </c>
      <c r="O42">
        <v>15</v>
      </c>
      <c r="P42">
        <v>47</v>
      </c>
      <c r="Q42">
        <v>35</v>
      </c>
    </row>
    <row r="43" spans="1:17" x14ac:dyDescent="0.3">
      <c r="A43" t="s">
        <v>18</v>
      </c>
      <c r="B43" s="3" t="s">
        <v>123</v>
      </c>
      <c r="C43" t="s">
        <v>64</v>
      </c>
      <c r="D43" t="s">
        <v>112</v>
      </c>
      <c r="E43">
        <v>22</v>
      </c>
      <c r="F43">
        <v>21</v>
      </c>
      <c r="G43">
        <v>32</v>
      </c>
      <c r="H43">
        <v>28</v>
      </c>
      <c r="I43">
        <v>43</v>
      </c>
      <c r="J43">
        <v>45</v>
      </c>
      <c r="K43">
        <v>20</v>
      </c>
      <c r="L43">
        <v>17</v>
      </c>
      <c r="M43">
        <v>46</v>
      </c>
      <c r="N43">
        <v>25</v>
      </c>
      <c r="O43">
        <v>42</v>
      </c>
      <c r="P43">
        <v>50</v>
      </c>
      <c r="Q43">
        <v>34</v>
      </c>
    </row>
    <row r="44" spans="1:17" x14ac:dyDescent="0.3">
      <c r="A44" t="s">
        <v>18</v>
      </c>
      <c r="B44" s="3" t="s">
        <v>123</v>
      </c>
      <c r="C44" t="s">
        <v>64</v>
      </c>
      <c r="D44" t="s">
        <v>118</v>
      </c>
      <c r="E44">
        <v>40</v>
      </c>
      <c r="F44">
        <v>29</v>
      </c>
      <c r="G44">
        <v>27</v>
      </c>
      <c r="H44">
        <v>43</v>
      </c>
      <c r="I44">
        <v>21</v>
      </c>
      <c r="J44">
        <v>34</v>
      </c>
      <c r="K44">
        <v>41</v>
      </c>
      <c r="L44">
        <v>43</v>
      </c>
      <c r="M44">
        <v>50</v>
      </c>
      <c r="N44">
        <v>48</v>
      </c>
      <c r="O44">
        <v>39</v>
      </c>
      <c r="P44">
        <v>40</v>
      </c>
      <c r="Q44">
        <v>31</v>
      </c>
    </row>
    <row r="45" spans="1:17" x14ac:dyDescent="0.3">
      <c r="A45" t="s">
        <v>18</v>
      </c>
      <c r="B45" s="3" t="s">
        <v>123</v>
      </c>
      <c r="C45" t="s">
        <v>64</v>
      </c>
      <c r="D45" t="s">
        <v>113</v>
      </c>
      <c r="E45">
        <v>38</v>
      </c>
      <c r="F45">
        <v>32</v>
      </c>
      <c r="G45">
        <v>38</v>
      </c>
      <c r="H45">
        <v>25</v>
      </c>
      <c r="I45">
        <v>21</v>
      </c>
      <c r="J45">
        <v>28</v>
      </c>
      <c r="K45">
        <v>38</v>
      </c>
      <c r="L45">
        <v>27</v>
      </c>
      <c r="M45">
        <v>47</v>
      </c>
      <c r="N45">
        <v>15</v>
      </c>
      <c r="O45">
        <v>47</v>
      </c>
      <c r="P45">
        <v>36</v>
      </c>
      <c r="Q45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C8FD-8533-4B81-AE3F-96B6411C51BE}">
  <sheetPr>
    <tabColor theme="4" tint="-0.249977111117893"/>
  </sheetPr>
  <dimension ref="A1:AT502"/>
  <sheetViews>
    <sheetView topLeftCell="B508" workbookViewId="0">
      <selection activeCell="L508" sqref="L508"/>
    </sheetView>
  </sheetViews>
  <sheetFormatPr defaultRowHeight="14.4" x14ac:dyDescent="0.3"/>
  <cols>
    <col min="1" max="1" width="8.88671875" style="41"/>
    <col min="2" max="2" width="17.21875" style="41" customWidth="1"/>
    <col min="3" max="3" width="12.88671875" style="41" customWidth="1"/>
    <col min="4" max="4" width="13.33203125" style="52" customWidth="1"/>
    <col min="5" max="5" width="13.88671875" style="43" customWidth="1"/>
    <col min="6" max="6" width="13.6640625" style="41" customWidth="1"/>
    <col min="7" max="7" width="12.109375" style="41" customWidth="1"/>
    <col min="8" max="8" width="16.33203125" style="41" customWidth="1"/>
    <col min="9" max="9" width="11" style="41" bestFit="1" customWidth="1"/>
    <col min="10" max="10" width="8.88671875" style="41"/>
    <col min="11" max="11" width="12.6640625" style="41" customWidth="1"/>
    <col min="12" max="12" width="12.21875" style="41" customWidth="1"/>
    <col min="13" max="14" width="8.88671875" style="41"/>
    <col min="15" max="15" width="10.33203125" style="41" customWidth="1"/>
    <col min="16" max="16" width="11.33203125" style="41" customWidth="1"/>
    <col min="17" max="17" width="18.77734375" style="41" customWidth="1"/>
    <col min="18" max="18" width="11.5546875" style="41" bestFit="1" customWidth="1"/>
    <col min="19" max="16384" width="8.88671875" style="41"/>
  </cols>
  <sheetData>
    <row r="1" spans="1:35" x14ac:dyDescent="0.3">
      <c r="D1" s="42"/>
      <c r="G1" s="55" t="s">
        <v>150</v>
      </c>
      <c r="I1" s="40"/>
      <c r="J1" s="40"/>
      <c r="K1" s="50"/>
      <c r="L1" s="50"/>
      <c r="M1" s="50"/>
      <c r="N1" s="50"/>
      <c r="O1" s="50"/>
      <c r="P1" s="40"/>
      <c r="Q1" s="50"/>
      <c r="R1" s="40"/>
    </row>
    <row r="2" spans="1:35" x14ac:dyDescent="0.3">
      <c r="A2" s="44" t="s">
        <v>142</v>
      </c>
      <c r="B2" s="44" t="s">
        <v>143</v>
      </c>
      <c r="C2" s="45" t="s">
        <v>145</v>
      </c>
      <c r="D2" s="44" t="s">
        <v>144</v>
      </c>
      <c r="F2" s="58" t="s">
        <v>142</v>
      </c>
      <c r="G2" s="53" t="b">
        <v>1</v>
      </c>
      <c r="H2" s="41" t="s">
        <v>0</v>
      </c>
      <c r="I2" s="50"/>
      <c r="J2" s="40"/>
      <c r="K2" s="40"/>
      <c r="M2" s="56"/>
      <c r="N2" s="59"/>
      <c r="O2" s="50"/>
      <c r="P2" s="50"/>
      <c r="Q2" s="60"/>
      <c r="R2" s="40"/>
    </row>
    <row r="3" spans="1:35" x14ac:dyDescent="0.3">
      <c r="A3" s="46" t="s">
        <v>63</v>
      </c>
      <c r="B3" s="47" t="s">
        <v>88</v>
      </c>
      <c r="C3" s="48" t="s">
        <v>0</v>
      </c>
      <c r="D3" s="47" t="s">
        <v>146</v>
      </c>
      <c r="F3" s="58" t="b">
        <v>1</v>
      </c>
      <c r="G3" s="54" t="b">
        <v>1</v>
      </c>
      <c r="H3" s="41" t="s">
        <v>43</v>
      </c>
      <c r="I3" s="50"/>
      <c r="J3" s="40"/>
      <c r="K3" s="40"/>
      <c r="N3" s="40"/>
      <c r="O3" s="50"/>
      <c r="P3" s="40"/>
      <c r="Q3" s="60"/>
      <c r="R3" s="40"/>
    </row>
    <row r="4" spans="1:35" x14ac:dyDescent="0.3">
      <c r="A4" s="46"/>
      <c r="B4" s="47" t="s">
        <v>89</v>
      </c>
      <c r="C4" s="48" t="s">
        <v>43</v>
      </c>
      <c r="D4" s="47" t="s">
        <v>17</v>
      </c>
      <c r="F4" s="58" t="b">
        <v>1</v>
      </c>
      <c r="G4" s="54" t="b">
        <v>1</v>
      </c>
      <c r="H4" s="41" t="s">
        <v>28</v>
      </c>
      <c r="I4" s="50"/>
      <c r="J4" s="40"/>
      <c r="K4" s="40"/>
      <c r="N4" s="40"/>
      <c r="O4" s="50"/>
      <c r="P4" s="40"/>
      <c r="Q4" s="40"/>
      <c r="R4" s="40"/>
    </row>
    <row r="5" spans="1:35" x14ac:dyDescent="0.3">
      <c r="A5" s="46"/>
      <c r="B5" s="47" t="s">
        <v>90</v>
      </c>
      <c r="C5" s="48" t="s">
        <v>28</v>
      </c>
      <c r="D5" s="47"/>
      <c r="F5" s="58" t="b">
        <v>0</v>
      </c>
      <c r="G5" s="54" t="b">
        <v>1</v>
      </c>
      <c r="H5" s="43" t="s">
        <v>29</v>
      </c>
      <c r="I5" s="50"/>
      <c r="J5" s="40"/>
      <c r="K5" s="40"/>
      <c r="N5" s="40"/>
      <c r="O5" s="50"/>
      <c r="P5" s="40"/>
      <c r="Q5" s="40"/>
      <c r="R5" s="40"/>
    </row>
    <row r="6" spans="1:35" x14ac:dyDescent="0.3">
      <c r="A6" s="46"/>
      <c r="B6" s="47" t="s">
        <v>91</v>
      </c>
      <c r="C6" s="48" t="s">
        <v>29</v>
      </c>
      <c r="D6" s="47"/>
      <c r="F6" s="58" t="b">
        <v>0</v>
      </c>
      <c r="I6" s="40"/>
      <c r="J6" s="40"/>
      <c r="K6" s="40"/>
      <c r="N6" s="40"/>
      <c r="O6" s="40"/>
      <c r="P6" s="40"/>
      <c r="Q6" s="40"/>
      <c r="R6" s="40"/>
    </row>
    <row r="7" spans="1:35" x14ac:dyDescent="0.3">
      <c r="A7" s="46"/>
      <c r="B7" s="47"/>
      <c r="C7" s="48"/>
      <c r="D7" s="47"/>
      <c r="F7" s="40"/>
      <c r="N7" s="40"/>
      <c r="O7" s="40"/>
      <c r="P7" s="40"/>
      <c r="Q7" s="40"/>
      <c r="R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</row>
    <row r="8" spans="1:35" x14ac:dyDescent="0.3">
      <c r="A8" s="46"/>
      <c r="B8" s="47"/>
      <c r="C8" s="48"/>
      <c r="D8" s="47"/>
      <c r="F8" s="40"/>
      <c r="T8" s="40"/>
      <c r="U8" s="4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40"/>
      <c r="AI8" s="40"/>
    </row>
    <row r="9" spans="1:35" x14ac:dyDescent="0.3">
      <c r="A9" s="46"/>
      <c r="B9" s="47" t="s">
        <v>72</v>
      </c>
      <c r="C9" s="48"/>
      <c r="D9" s="47"/>
      <c r="F9" s="140" t="s">
        <v>150</v>
      </c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</row>
    <row r="10" spans="1:35" x14ac:dyDescent="0.3">
      <c r="A10" s="46"/>
      <c r="B10" s="47" t="s">
        <v>71</v>
      </c>
      <c r="C10" s="48"/>
      <c r="D10" s="47"/>
      <c r="F10" s="49"/>
      <c r="G10" s="50" t="s">
        <v>0</v>
      </c>
      <c r="H10" s="50" t="s">
        <v>43</v>
      </c>
      <c r="I10" s="50" t="s">
        <v>28</v>
      </c>
      <c r="J10" s="50" t="s">
        <v>29</v>
      </c>
      <c r="K10" s="50"/>
      <c r="L10" s="50"/>
      <c r="M10" s="50"/>
      <c r="N10" s="50"/>
      <c r="O10" s="50"/>
      <c r="P10" s="50"/>
      <c r="Q10" s="50"/>
      <c r="R10" s="50"/>
    </row>
    <row r="11" spans="1:35" x14ac:dyDescent="0.3">
      <c r="A11" s="46"/>
      <c r="B11" s="47" t="s">
        <v>92</v>
      </c>
      <c r="C11" s="48"/>
      <c r="D11" s="47"/>
      <c r="F11" s="49" t="s">
        <v>63</v>
      </c>
      <c r="G11" s="50">
        <f>IF($G$2,G18,NA())</f>
        <v>199208843.19999999</v>
      </c>
      <c r="H11" s="41">
        <f>IF($G$3,$G35,NA())</f>
        <v>76888107.200000003</v>
      </c>
      <c r="I11" s="56">
        <f>IF($G$4,$G27,NA())</f>
        <v>1.0416666666666667</v>
      </c>
      <c r="J11" s="56">
        <f>IF($G$5,G44,NA())</f>
        <v>1.5183333333333333</v>
      </c>
      <c r="T11" s="50"/>
    </row>
    <row r="12" spans="1:35" x14ac:dyDescent="0.3">
      <c r="A12" s="46"/>
      <c r="B12" s="47" t="s">
        <v>93</v>
      </c>
      <c r="C12" s="48"/>
      <c r="D12" s="47"/>
      <c r="F12" s="49" t="s">
        <v>87</v>
      </c>
      <c r="G12" s="50">
        <f t="shared" ref="G12:G14" si="0">IF($G$2,G19,NA())</f>
        <v>223271853.79200003</v>
      </c>
      <c r="H12" s="41">
        <f t="shared" ref="H12" si="1">IF($G$3,$G36,NA())</f>
        <v>83138997.672000006</v>
      </c>
      <c r="I12" s="56">
        <f t="shared" ref="I12:I14" si="2">IF($G$4,$G28,NA())</f>
        <v>0.80166666666666664</v>
      </c>
      <c r="J12" s="56">
        <f t="shared" ref="J12:J14" si="3">IF($G$5,G45,NA())</f>
        <v>1.4516666666666669</v>
      </c>
      <c r="T12" s="50"/>
    </row>
    <row r="13" spans="1:35" x14ac:dyDescent="0.3">
      <c r="A13" s="46"/>
      <c r="B13" s="47" t="s">
        <v>94</v>
      </c>
      <c r="C13" s="48"/>
      <c r="D13" s="47"/>
      <c r="F13" s="49" t="s">
        <v>147</v>
      </c>
      <c r="G13" s="50">
        <f t="shared" si="0"/>
        <v>224875053.82799995</v>
      </c>
      <c r="H13" s="41">
        <f t="shared" ref="H13" si="4">IF($G$3,$G37,NA())</f>
        <v>86253145.185500011</v>
      </c>
      <c r="I13" s="56">
        <f>IF($G$4,$G29,NA())</f>
        <v>0.97583333333333333</v>
      </c>
      <c r="J13" s="56">
        <f t="shared" si="3"/>
        <v>1.4958333333333333</v>
      </c>
      <c r="T13" s="50"/>
    </row>
    <row r="14" spans="1:35" x14ac:dyDescent="0.3">
      <c r="A14" s="46"/>
      <c r="B14" s="47" t="s">
        <v>95</v>
      </c>
      <c r="C14" s="48"/>
      <c r="D14" s="47"/>
      <c r="F14" s="49" t="s">
        <v>64</v>
      </c>
      <c r="G14" s="50">
        <f t="shared" si="0"/>
        <v>219870786.05832002</v>
      </c>
      <c r="H14" s="41">
        <f t="shared" ref="H14" si="5">IF($G$3,$G38,NA())</f>
        <v>83513188.302200019</v>
      </c>
      <c r="I14" s="56">
        <f t="shared" si="2"/>
        <v>0.80166666666666675</v>
      </c>
      <c r="J14" s="56">
        <f t="shared" si="3"/>
        <v>1.5791666666666668</v>
      </c>
      <c r="T14" s="50"/>
    </row>
    <row r="15" spans="1:35" x14ac:dyDescent="0.3">
      <c r="A15" s="46"/>
      <c r="B15" s="47"/>
      <c r="C15" s="48"/>
      <c r="D15" s="47"/>
      <c r="G15" s="50"/>
      <c r="I15" s="61"/>
      <c r="K15" s="50"/>
      <c r="M15" s="50"/>
      <c r="O15" s="50"/>
      <c r="Q15" s="50"/>
      <c r="T15" s="50"/>
    </row>
    <row r="16" spans="1:35" x14ac:dyDescent="0.3">
      <c r="A16" s="46" t="s">
        <v>87</v>
      </c>
      <c r="B16" s="47" t="s">
        <v>66</v>
      </c>
      <c r="C16" s="48" t="s">
        <v>0</v>
      </c>
      <c r="D16" s="47" t="s">
        <v>146</v>
      </c>
      <c r="F16" s="57"/>
      <c r="G16" s="57"/>
      <c r="I16" s="43"/>
      <c r="J16" s="40"/>
      <c r="K16" s="50"/>
      <c r="M16" s="43"/>
      <c r="N16" s="137" t="s">
        <v>153</v>
      </c>
      <c r="O16" s="137"/>
      <c r="P16" s="137"/>
      <c r="Q16" s="137"/>
      <c r="R16" s="137"/>
      <c r="S16" s="137"/>
      <c r="T16" s="137"/>
    </row>
    <row r="17" spans="1:20" x14ac:dyDescent="0.3">
      <c r="A17" s="46"/>
      <c r="B17" s="47" t="s">
        <v>67</v>
      </c>
      <c r="C17" s="48" t="s">
        <v>43</v>
      </c>
      <c r="D17" s="47" t="s">
        <v>17</v>
      </c>
      <c r="F17" s="49" t="s">
        <v>151</v>
      </c>
      <c r="G17" s="49" t="s">
        <v>15</v>
      </c>
      <c r="H17" s="50"/>
      <c r="I17" s="43"/>
      <c r="J17" s="49" t="s">
        <v>151</v>
      </c>
      <c r="K17" s="49" t="s">
        <v>15</v>
      </c>
      <c r="L17" s="50"/>
      <c r="M17" s="50"/>
      <c r="N17" s="49"/>
      <c r="O17" s="50" t="s">
        <v>0</v>
      </c>
      <c r="P17" s="50" t="s">
        <v>43</v>
      </c>
      <c r="Q17" s="50" t="s">
        <v>28</v>
      </c>
      <c r="R17" s="50" t="s">
        <v>29</v>
      </c>
      <c r="T17" s="50"/>
    </row>
    <row r="18" spans="1:20" x14ac:dyDescent="0.3">
      <c r="A18" s="46"/>
      <c r="B18" s="47" t="s">
        <v>96</v>
      </c>
      <c r="C18" s="48" t="s">
        <v>28</v>
      </c>
      <c r="D18" s="47"/>
      <c r="F18" s="49" t="s">
        <v>63</v>
      </c>
      <c r="G18" s="50">
        <f>SUMIFS(Finances!$Q$3:$Q$270,Finances!$C$3:$C$270,calc!$F18,Finances!$B$3:$B$270,calc!$F$17,Finances!$A$3:$A$270,calc!$F$9)</f>
        <v>199208843.19999999</v>
      </c>
      <c r="H18" s="50"/>
      <c r="I18" s="43"/>
      <c r="J18" s="49" t="s">
        <v>63</v>
      </c>
      <c r="K18" s="50">
        <f>SUMIFS(Finances!$Q$3:$Q$270,Finances!$C$3:$C$270,calc!$F18,Finances!$B$3:$B$270,calc!$F$17,Finances!$A$3:$A$270,$N$16)</f>
        <v>198635205.02399999</v>
      </c>
      <c r="L18" s="50"/>
      <c r="N18" s="49" t="s">
        <v>63</v>
      </c>
      <c r="O18" s="50">
        <f>IF($G$2,$K18,NA())</f>
        <v>198635205.02399999</v>
      </c>
      <c r="P18" s="41">
        <f>IF($G$3,$K35,NA())</f>
        <v>75388201.884000003</v>
      </c>
      <c r="Q18" s="56">
        <f>IF($G$4,$K27,NA())</f>
        <v>0</v>
      </c>
      <c r="R18" s="56">
        <f>IF($G$5,$K44,NA())</f>
        <v>0</v>
      </c>
      <c r="T18" s="50"/>
    </row>
    <row r="19" spans="1:20" x14ac:dyDescent="0.3">
      <c r="A19" s="46"/>
      <c r="B19" s="47" t="s">
        <v>97</v>
      </c>
      <c r="C19" s="48" t="s">
        <v>29</v>
      </c>
      <c r="D19" s="47"/>
      <c r="F19" s="49" t="s">
        <v>87</v>
      </c>
      <c r="G19" s="50">
        <f>SUMIFS(Finances!$Q$3:$Q$270,Finances!$C$3:$C$270,calc!$F19,Finances!$B$3:$B$270,calc!$F$17,Finances!$A$3:$A$270,calc!$F$9)</f>
        <v>223271853.79200003</v>
      </c>
      <c r="I19" s="43"/>
      <c r="J19" s="49" t="s">
        <v>87</v>
      </c>
      <c r="K19" s="50">
        <f>SUMIFS(Finances!$Q$3:$Q$270,Finances!$C$3:$C$270,calc!$F19,Finances!$B$3:$B$270,calc!$F$17,Finances!$A$3:$A$270,$N$16)</f>
        <v>218191018.368</v>
      </c>
      <c r="N19" s="49" t="s">
        <v>87</v>
      </c>
      <c r="O19" s="50">
        <f t="shared" ref="O19:O21" si="6">IF($G$2,$K19,NA())</f>
        <v>218191018.368</v>
      </c>
      <c r="P19" s="41">
        <f t="shared" ref="P19:P21" si="7">IF($G$3,$K36,NA())</f>
        <v>74532981.798000008</v>
      </c>
      <c r="Q19" s="56">
        <f t="shared" ref="Q19:Q21" si="8">IF($G$4,$K28,NA())</f>
        <v>0</v>
      </c>
      <c r="R19" s="56">
        <f t="shared" ref="R19:R21" si="9">IF($G$5,$K45,NA())</f>
        <v>0</v>
      </c>
      <c r="T19" s="50"/>
    </row>
    <row r="20" spans="1:20" x14ac:dyDescent="0.3">
      <c r="A20" s="46"/>
      <c r="B20" s="47" t="s">
        <v>98</v>
      </c>
      <c r="C20" s="48"/>
      <c r="D20" s="47"/>
      <c r="F20" s="49" t="s">
        <v>147</v>
      </c>
      <c r="G20" s="50">
        <f>SUMIFS(Finances!$Q$3:$Q$270,Finances!$C$3:$C$270,calc!$F20,Finances!$B$3:$B$270,calc!$F$17,Finances!$A$3:$A$270,calc!$F$9)</f>
        <v>224875053.82799995</v>
      </c>
      <c r="I20" s="43"/>
      <c r="J20" s="49" t="s">
        <v>147</v>
      </c>
      <c r="K20" s="50">
        <f>SUMIFS(Finances!$Q$3:$Q$270,Finances!$C$3:$C$270,calc!$F20,Finances!$B$3:$B$270,calc!$F$17,Finances!$A$3:$A$270,$N$16)</f>
        <v>213662064.02111998</v>
      </c>
      <c r="N20" s="49" t="s">
        <v>147</v>
      </c>
      <c r="O20" s="50">
        <f t="shared" si="6"/>
        <v>213662064.02111998</v>
      </c>
      <c r="P20" s="41">
        <f t="shared" si="7"/>
        <v>78590216.448920012</v>
      </c>
      <c r="Q20" s="56">
        <f t="shared" si="8"/>
        <v>0</v>
      </c>
      <c r="R20" s="56">
        <f t="shared" si="9"/>
        <v>0</v>
      </c>
      <c r="T20" s="50"/>
    </row>
    <row r="21" spans="1:20" x14ac:dyDescent="0.3">
      <c r="A21" s="46"/>
      <c r="B21" s="47" t="s">
        <v>99</v>
      </c>
      <c r="C21" s="48"/>
      <c r="D21" s="47"/>
      <c r="F21" s="49" t="s">
        <v>64</v>
      </c>
      <c r="G21" s="50">
        <f>SUMIFS(Finances!$Q$3:$Q$270,Finances!$C$3:$C$270,calc!$F21,Finances!$B$3:$B$270,calc!$F$17,Finances!$A$3:$A$270,calc!$F$9)</f>
        <v>219870786.05832002</v>
      </c>
      <c r="I21" s="43"/>
      <c r="J21" s="49" t="s">
        <v>64</v>
      </c>
      <c r="K21" s="50">
        <f>SUMIFS(Finances!$Q$3:$Q$270,Finances!$C$3:$C$270,calc!$F21,Finances!$B$3:$B$270,calc!$F$17,Finances!$A$3:$A$270,$N$16)</f>
        <v>206133774.0304428</v>
      </c>
      <c r="N21" s="49" t="s">
        <v>64</v>
      </c>
      <c r="O21" s="50">
        <f t="shared" si="6"/>
        <v>206133774.0304428</v>
      </c>
      <c r="P21" s="41">
        <f t="shared" si="7"/>
        <v>76249676.907990605</v>
      </c>
      <c r="Q21" s="56">
        <f t="shared" si="8"/>
        <v>0</v>
      </c>
      <c r="R21" s="56">
        <f t="shared" si="9"/>
        <v>0</v>
      </c>
      <c r="T21" s="50"/>
    </row>
    <row r="22" spans="1:20" x14ac:dyDescent="0.3">
      <c r="A22" s="46"/>
      <c r="B22" s="47" t="s">
        <v>100</v>
      </c>
      <c r="C22" s="48"/>
      <c r="D22" s="47"/>
      <c r="G22" s="50"/>
      <c r="T22" s="50"/>
    </row>
    <row r="23" spans="1:20" x14ac:dyDescent="0.3">
      <c r="A23" s="46"/>
      <c r="B23" s="47" t="s">
        <v>101</v>
      </c>
      <c r="C23" s="48"/>
      <c r="D23" s="47"/>
    </row>
    <row r="24" spans="1:20" x14ac:dyDescent="0.3">
      <c r="A24" s="46"/>
      <c r="B24" s="47" t="s">
        <v>102</v>
      </c>
      <c r="C24" s="48"/>
      <c r="D24" s="47"/>
    </row>
    <row r="25" spans="1:20" x14ac:dyDescent="0.3">
      <c r="A25" s="46"/>
      <c r="B25" s="47" t="s">
        <v>103</v>
      </c>
      <c r="C25" s="48"/>
      <c r="D25" s="47"/>
    </row>
    <row r="26" spans="1:20" x14ac:dyDescent="0.3">
      <c r="A26" s="46"/>
      <c r="B26" s="47"/>
      <c r="C26" s="48"/>
      <c r="D26" s="47"/>
      <c r="F26" s="54" t="s">
        <v>28</v>
      </c>
      <c r="G26" s="54" t="s">
        <v>15</v>
      </c>
      <c r="J26" s="54" t="s">
        <v>28</v>
      </c>
      <c r="K26" s="54" t="s">
        <v>15</v>
      </c>
    </row>
    <row r="27" spans="1:20" x14ac:dyDescent="0.3">
      <c r="A27" s="46"/>
      <c r="B27" s="47"/>
      <c r="C27" s="48"/>
      <c r="D27" s="47"/>
      <c r="F27" s="49" t="s">
        <v>63</v>
      </c>
      <c r="G27" s="56">
        <f>SUMIFS(Finances!$Q$3:$Q$270,Finances!$C$3:$C$270,calc!$F27,Finances!$B$3:$B$270,calc!$F$26,Finances!$A$3:$A$270,calc!$F$9)</f>
        <v>1.0416666666666667</v>
      </c>
      <c r="J27" s="49" t="s">
        <v>63</v>
      </c>
      <c r="K27" s="56">
        <f>SUMIFS(Finances!$Q$3:$Q$270,Finances!$C$3:$C$270,calc!$F27,Finances!$B$3:$B$270,calc!$F$26,Finances!$A$3:$A$270,$N$16)</f>
        <v>0</v>
      </c>
    </row>
    <row r="28" spans="1:20" x14ac:dyDescent="0.3">
      <c r="A28" s="46" t="s">
        <v>65</v>
      </c>
      <c r="B28" s="47" t="s">
        <v>68</v>
      </c>
      <c r="C28" s="48" t="s">
        <v>0</v>
      </c>
      <c r="D28" s="47" t="s">
        <v>146</v>
      </c>
      <c r="F28" s="49" t="s">
        <v>87</v>
      </c>
      <c r="G28" s="56">
        <f>SUMIFS(Finances!$Q$3:$Q$270,Finances!$C$3:$C$270,calc!$F28,Finances!$B$3:$B$270,calc!$F$26,Finances!$A$3:$A$270,calc!$F$9)</f>
        <v>0.80166666666666664</v>
      </c>
      <c r="J28" s="49" t="s">
        <v>87</v>
      </c>
      <c r="K28" s="56">
        <f>SUMIFS(Finances!$Q$3:$Q$270,Finances!$C$3:$C$270,calc!$F28,Finances!$B$3:$B$270,calc!$F$26,Finances!$A$3:$A$270,$N$16)</f>
        <v>0</v>
      </c>
    </row>
    <row r="29" spans="1:20" x14ac:dyDescent="0.3">
      <c r="A29" s="46"/>
      <c r="B29" s="47" t="s">
        <v>148</v>
      </c>
      <c r="C29" s="48" t="s">
        <v>43</v>
      </c>
      <c r="D29" s="47" t="s">
        <v>17</v>
      </c>
      <c r="F29" s="49" t="s">
        <v>147</v>
      </c>
      <c r="G29" s="56">
        <f>SUMIFS(Finances!$Q$3:$Q$270,Finances!$C$3:$C$270,calc!$F29,Finances!$B$3:$B$270,calc!$F$26,Finances!$A$3:$A$270,calc!$F$9)</f>
        <v>0.97583333333333333</v>
      </c>
      <c r="J29" s="49" t="s">
        <v>147</v>
      </c>
      <c r="K29" s="56">
        <f>SUMIFS(Finances!$Q$3:$Q$270,Finances!$C$3:$C$270,calc!$F29,Finances!$B$3:$B$270,calc!$F$26,Finances!$A$3:$A$270,$N$16)</f>
        <v>0</v>
      </c>
    </row>
    <row r="30" spans="1:20" x14ac:dyDescent="0.3">
      <c r="A30" s="46"/>
      <c r="B30" s="47" t="s">
        <v>69</v>
      </c>
      <c r="C30" s="48" t="s">
        <v>28</v>
      </c>
      <c r="D30" s="47"/>
      <c r="F30" s="49" t="s">
        <v>64</v>
      </c>
      <c r="G30" s="56">
        <f>SUMIFS(Finances!$Q$3:$Q$270,Finances!$C$3:$C$270,calc!$F30,Finances!$B$3:$B$270,calc!$F$26,Finances!$A$3:$A$270,calc!$F$9)</f>
        <v>0.80166666666666675</v>
      </c>
      <c r="J30" s="49" t="s">
        <v>64</v>
      </c>
      <c r="K30" s="56">
        <f>SUMIFS(Finances!$Q$3:$Q$270,Finances!$C$3:$C$270,calc!$F30,Finances!$B$3:$B$270,calc!$F$26,Finances!$A$3:$A$270,$N$16)</f>
        <v>0</v>
      </c>
    </row>
    <row r="31" spans="1:20" x14ac:dyDescent="0.3">
      <c r="A31" s="46"/>
      <c r="B31" s="47" t="s">
        <v>105</v>
      </c>
      <c r="C31" s="48" t="s">
        <v>29</v>
      </c>
      <c r="D31" s="47"/>
    </row>
    <row r="32" spans="1:20" x14ac:dyDescent="0.3">
      <c r="A32" s="46"/>
      <c r="B32" s="47" t="s">
        <v>70</v>
      </c>
      <c r="C32" s="48"/>
      <c r="D32" s="47"/>
    </row>
    <row r="33" spans="1:18" x14ac:dyDescent="0.3">
      <c r="A33" s="46"/>
      <c r="B33" s="47" t="s">
        <v>106</v>
      </c>
      <c r="C33" s="48"/>
      <c r="D33" s="47"/>
    </row>
    <row r="34" spans="1:18" x14ac:dyDescent="0.3">
      <c r="A34" s="46"/>
      <c r="B34" s="47" t="s">
        <v>107</v>
      </c>
      <c r="C34" s="48"/>
      <c r="D34" s="47"/>
      <c r="F34" s="54" t="s">
        <v>152</v>
      </c>
      <c r="G34" s="54" t="s">
        <v>15</v>
      </c>
      <c r="J34" s="54" t="s">
        <v>152</v>
      </c>
      <c r="K34" s="54" t="s">
        <v>15</v>
      </c>
    </row>
    <row r="35" spans="1:18" x14ac:dyDescent="0.3">
      <c r="A35" s="46"/>
      <c r="B35" s="47" t="s">
        <v>108</v>
      </c>
      <c r="C35" s="48"/>
      <c r="D35" s="47"/>
      <c r="F35" s="49" t="s">
        <v>63</v>
      </c>
      <c r="G35" s="41">
        <f>SUMIFS(Finances!$Q$3:$Q$270,Finances!$C$3:$C$270,calc!$F35,Finances!$B$3:$B$270,$F$34,Finances!$A$3:$A$270,calc!$F$9)</f>
        <v>76888107.200000003</v>
      </c>
      <c r="J35" s="49" t="s">
        <v>63</v>
      </c>
      <c r="K35" s="41">
        <f>SUMIFS(Finances!$Q$3:$Q$270,Finances!$C$3:$C$270,calc!$F35,Finances!$B$3:$B$270,$F$34,Finances!$A$3:$A$270,$N$16)</f>
        <v>75388201.884000003</v>
      </c>
    </row>
    <row r="36" spans="1:18" x14ac:dyDescent="0.3">
      <c r="A36" s="46"/>
      <c r="B36" s="47" t="s">
        <v>109</v>
      </c>
      <c r="C36" s="48"/>
      <c r="D36" s="47"/>
      <c r="F36" s="49" t="s">
        <v>87</v>
      </c>
      <c r="G36" s="41">
        <f>SUMIFS(Finances!$Q$3:$Q$270,Finances!$C$3:$C$270,calc!$F36,Finances!$B$3:$B$270,$F$34,Finances!$A$3:$A$270,calc!$F$9)</f>
        <v>83138997.672000006</v>
      </c>
      <c r="J36" s="49" t="s">
        <v>87</v>
      </c>
      <c r="K36" s="41">
        <f>SUMIFS(Finances!$Q$3:$Q$270,Finances!$C$3:$C$270,calc!$F36,Finances!$B$3:$B$270,$F$34,Finances!$A$3:$A$270,$N$16)</f>
        <v>74532981.798000008</v>
      </c>
    </row>
    <row r="37" spans="1:18" x14ac:dyDescent="0.3">
      <c r="A37" s="46"/>
      <c r="B37" s="47" t="s">
        <v>110</v>
      </c>
      <c r="C37" s="48"/>
      <c r="D37" s="47"/>
      <c r="F37" s="49" t="s">
        <v>147</v>
      </c>
      <c r="G37" s="41">
        <f>SUMIFS(Finances!$Q$3:$Q$270,Finances!$C$3:$C$270,calc!$F37,Finances!$B$3:$B$270,$F$34,Finances!$A$3:$A$270,calc!$F$9)</f>
        <v>86253145.185500011</v>
      </c>
      <c r="J37" s="49" t="s">
        <v>147</v>
      </c>
      <c r="K37" s="41">
        <f>SUMIFS(Finances!$Q$3:$Q$270,Finances!$C$3:$C$270,calc!$F37,Finances!$B$3:$B$270,$F$34,Finances!$A$3:$A$270,$N$16)</f>
        <v>78590216.448920012</v>
      </c>
    </row>
    <row r="38" spans="1:18" x14ac:dyDescent="0.3">
      <c r="A38" s="46"/>
      <c r="B38" s="47"/>
      <c r="C38" s="48"/>
      <c r="D38" s="47"/>
      <c r="F38" s="49" t="s">
        <v>64</v>
      </c>
      <c r="G38" s="41">
        <f>SUMIFS(Finances!$Q$3:$Q$270,Finances!$C$3:$C$270,calc!$F38,Finances!$B$3:$B$270,$F$34,Finances!$A$3:$A$270,calc!$F$9)</f>
        <v>83513188.302200019</v>
      </c>
      <c r="J38" s="49" t="s">
        <v>64</v>
      </c>
      <c r="K38" s="41">
        <f>SUMIFS(Finances!$Q$3:$Q$270,Finances!$C$3:$C$270,calc!$F38,Finances!$B$3:$B$270,$F$34,Finances!$A$3:$A$270,$N$16)</f>
        <v>76249676.907990605</v>
      </c>
    </row>
    <row r="39" spans="1:18" x14ac:dyDescent="0.3">
      <c r="A39" s="46" t="s">
        <v>64</v>
      </c>
      <c r="B39" s="47" t="s">
        <v>116</v>
      </c>
      <c r="C39" s="48" t="s">
        <v>0</v>
      </c>
      <c r="D39" s="47" t="s">
        <v>146</v>
      </c>
    </row>
    <row r="40" spans="1:18" x14ac:dyDescent="0.3">
      <c r="A40" s="46"/>
      <c r="B40" s="47" t="s">
        <v>120</v>
      </c>
      <c r="C40" s="48" t="s">
        <v>43</v>
      </c>
      <c r="D40" s="47" t="s">
        <v>17</v>
      </c>
    </row>
    <row r="41" spans="1:18" x14ac:dyDescent="0.3">
      <c r="A41" s="46"/>
      <c r="B41" s="47" t="s">
        <v>117</v>
      </c>
      <c r="C41" s="48" t="s">
        <v>28</v>
      </c>
      <c r="D41" s="47"/>
    </row>
    <row r="42" spans="1:18" x14ac:dyDescent="0.3">
      <c r="A42" s="46"/>
      <c r="B42" s="47" t="s">
        <v>115</v>
      </c>
      <c r="C42" s="48" t="s">
        <v>29</v>
      </c>
      <c r="D42" s="47"/>
    </row>
    <row r="43" spans="1:18" x14ac:dyDescent="0.3">
      <c r="A43" s="46"/>
      <c r="B43" s="47" t="s">
        <v>119</v>
      </c>
      <c r="C43" s="48"/>
      <c r="D43" s="47"/>
      <c r="F43" s="54" t="s">
        <v>29</v>
      </c>
      <c r="G43" s="54" t="s">
        <v>15</v>
      </c>
      <c r="J43" s="54" t="s">
        <v>29</v>
      </c>
      <c r="K43" s="54" t="s">
        <v>15</v>
      </c>
    </row>
    <row r="44" spans="1:18" x14ac:dyDescent="0.3">
      <c r="A44" s="46"/>
      <c r="B44" s="47" t="s">
        <v>121</v>
      </c>
      <c r="C44" s="48"/>
      <c r="D44" s="47"/>
      <c r="F44" s="49" t="s">
        <v>63</v>
      </c>
      <c r="G44" s="56">
        <f>SUMIFS(Finances!$Q$3:$Q$270,Finances!$C$3:$C$270,$F44,Finances!$B$3:$B$270,$F$43,Finances!$A$3:$A$270,calc!$F$9)</f>
        <v>1.5183333333333333</v>
      </c>
      <c r="J44" s="49" t="s">
        <v>63</v>
      </c>
      <c r="K44" s="56">
        <f>SUMIFS(Finances!$Q$3:$Q$270,Finances!$C$3:$C$270,$F44,Finances!$B$3:$B$270,$F$43,Finances!$A$3:$A$270,$N$16)</f>
        <v>0</v>
      </c>
    </row>
    <row r="45" spans="1:18" x14ac:dyDescent="0.3">
      <c r="A45" s="46"/>
      <c r="B45" s="47" t="s">
        <v>114</v>
      </c>
      <c r="C45" s="48"/>
      <c r="D45" s="47"/>
      <c r="F45" s="49" t="s">
        <v>87</v>
      </c>
      <c r="G45" s="56">
        <f>SUMIFS(Finances!$Q$3:$Q$270,Finances!$C$3:$C$270,$F45,Finances!$B$3:$B$270,$F$43,Finances!$A$3:$A$270,calc!$F$9)</f>
        <v>1.4516666666666669</v>
      </c>
      <c r="J45" s="49" t="s">
        <v>87</v>
      </c>
      <c r="K45" s="56">
        <f>SUMIFS(Finances!$Q$3:$Q$270,Finances!$C$3:$C$270,$F45,Finances!$B$3:$B$270,$F$43,Finances!$A$3:$A$270,$N$16)</f>
        <v>0</v>
      </c>
    </row>
    <row r="46" spans="1:18" x14ac:dyDescent="0.3">
      <c r="A46" s="46"/>
      <c r="B46" s="47" t="s">
        <v>149</v>
      </c>
      <c r="C46" s="48"/>
      <c r="D46" s="47"/>
      <c r="F46" s="49" t="s">
        <v>147</v>
      </c>
      <c r="G46" s="56">
        <f>SUMIFS(Finances!$Q$3:$Q$270,Finances!$C$3:$C$270,$F46,Finances!$B$3:$B$270,$F$43,Finances!$A$3:$A$270,calc!$F$9)</f>
        <v>1.4958333333333333</v>
      </c>
      <c r="J46" s="49" t="s">
        <v>147</v>
      </c>
      <c r="K46" s="56">
        <f>SUMIFS(Finances!$Q$3:$Q$270,Finances!$C$3:$C$270,$F46,Finances!$B$3:$B$270,$F$43,Finances!$A$3:$A$270,$N$16)</f>
        <v>0</v>
      </c>
    </row>
    <row r="47" spans="1:18" x14ac:dyDescent="0.3">
      <c r="A47" s="46"/>
      <c r="B47" s="47" t="s">
        <v>118</v>
      </c>
      <c r="C47" s="48"/>
      <c r="D47" s="47"/>
      <c r="F47" s="49" t="s">
        <v>64</v>
      </c>
      <c r="G47" s="56">
        <f>SUMIFS(Finances!$Q$3:$Q$270,Finances!$C$3:$C$270,$F47,Finances!$B$3:$B$270,$F$43,Finances!$A$3:$A$270,calc!$F$9)</f>
        <v>1.5791666666666668</v>
      </c>
      <c r="J47" s="49" t="s">
        <v>64</v>
      </c>
      <c r="K47" s="56">
        <f>SUMIFS(Finances!$Q$3:$Q$270,Finances!$C$3:$C$270,$F47,Finances!$B$3:$B$270,$F$43,Finances!$A$3:$A$270,$N$16)</f>
        <v>0</v>
      </c>
    </row>
    <row r="48" spans="1:18" x14ac:dyDescent="0.3">
      <c r="A48" s="46"/>
      <c r="B48" s="47" t="s">
        <v>113</v>
      </c>
      <c r="C48" s="48"/>
      <c r="D48" s="51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</row>
    <row r="49" spans="1:18" x14ac:dyDescent="0.3">
      <c r="A49" s="62"/>
      <c r="B49" s="63"/>
      <c r="C49" s="63"/>
      <c r="D49" s="63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8" x14ac:dyDescent="0.3">
      <c r="A50" s="139" t="s">
        <v>155</v>
      </c>
      <c r="B50" s="139"/>
      <c r="C50" s="139"/>
      <c r="D50" s="139"/>
      <c r="E50" s="139"/>
      <c r="F50" s="64">
        <v>2</v>
      </c>
      <c r="G50" s="57"/>
      <c r="H50" s="50"/>
      <c r="I50" s="50"/>
      <c r="J50" s="138"/>
      <c r="K50" s="138"/>
      <c r="L50" s="50"/>
      <c r="M50" s="50"/>
      <c r="N50" s="50"/>
      <c r="O50" s="50"/>
      <c r="P50" s="50"/>
      <c r="Q50" s="50"/>
      <c r="R50" s="50"/>
    </row>
    <row r="51" spans="1:18" x14ac:dyDescent="0.3">
      <c r="A51" s="41" t="s">
        <v>156</v>
      </c>
      <c r="B51" s="41" t="s">
        <v>63</v>
      </c>
      <c r="C51" s="41" t="s">
        <v>87</v>
      </c>
      <c r="D51" s="41" t="s">
        <v>147</v>
      </c>
      <c r="E51" s="41" t="s">
        <v>64</v>
      </c>
      <c r="F51" s="50"/>
      <c r="G51" s="50"/>
      <c r="H51" s="41" t="s">
        <v>142</v>
      </c>
      <c r="I51" s="40"/>
      <c r="J51" s="50"/>
      <c r="K51" s="50"/>
      <c r="L51" s="40"/>
    </row>
    <row r="52" spans="1:18" x14ac:dyDescent="0.3">
      <c r="A52" s="41" t="s">
        <v>151</v>
      </c>
      <c r="B52" s="41">
        <f ca="1">SUMIFS(Finances!$R$3:$R$270,Finances!$B$3:$B$270,calc!$A52,Finances!$C$3:$C$270,calc!B$51)</f>
        <v>202071597.68000001</v>
      </c>
      <c r="C52" s="41">
        <f ca="1">SUMIFS(Finances!$R$3:$R$270,Finances!$B$3:$B$270,calc!$A52,Finances!$C$3:$C$270,calc!C$51)</f>
        <v>224254001.17199996</v>
      </c>
      <c r="D52" s="41">
        <f ca="1">SUMIFS(Finances!$R$3:$R$270,Finances!$B$3:$B$270,calc!$A52,Finances!$C$3:$C$270,calc!D$51)</f>
        <v>217151105.88059995</v>
      </c>
      <c r="E52" s="41">
        <f ca="1">SUMIFS(Finances!$R$3:$R$270,Finances!$B$3:$B$270,calc!$A52,Finances!$C$3:$C$270,calc!E$51)</f>
        <v>212108564.45013604</v>
      </c>
      <c r="F52" s="50"/>
      <c r="G52" s="61" t="s">
        <v>151</v>
      </c>
      <c r="H52" s="41">
        <f ca="1">VLOOKUP($G52,$A$51:$E$53,$F$50+1,FALSE)</f>
        <v>224254001.17199996</v>
      </c>
      <c r="I52" s="40"/>
      <c r="J52" s="50"/>
      <c r="K52" s="50"/>
      <c r="L52" s="40"/>
    </row>
    <row r="53" spans="1:18" x14ac:dyDescent="0.3">
      <c r="A53" s="41" t="s">
        <v>152</v>
      </c>
      <c r="B53" s="41">
        <f ca="1">SUMIFS(Finances!$R$3:$R$270,Finances!$B$3:$B$270,calc!$A53,Finances!$C$3:$C$270,calc!B$51)</f>
        <v>78024140.129999995</v>
      </c>
      <c r="C53" s="41">
        <f ca="1">SUMIFS(Finances!$R$3:$R$270,Finances!$B$3:$B$270,calc!$A53,Finances!$C$3:$C$270,calc!C$51)</f>
        <v>78667829.679499999</v>
      </c>
      <c r="D53" s="41">
        <f ca="1">SUMIFS(Finances!$R$3:$R$270,Finances!$B$3:$B$270,calc!$A53,Finances!$C$3:$C$270,calc!D$51)</f>
        <v>84000130.38122499</v>
      </c>
      <c r="E53" s="41">
        <f ca="1">SUMIFS(Finances!$R$3:$R$270,Finances!$B$3:$B$270,calc!$A53,Finances!$C$3:$C$270,calc!E$51)</f>
        <v>81219668.400934234</v>
      </c>
      <c r="F53" s="50"/>
      <c r="G53" s="50" t="s">
        <v>152</v>
      </c>
      <c r="H53" s="41">
        <f ca="1">VLOOKUP($G53,$A$51:$E$53,$F$50+1,FALSE)</f>
        <v>78667829.679499999</v>
      </c>
      <c r="I53" s="40"/>
      <c r="J53" s="50"/>
      <c r="K53" s="50"/>
      <c r="L53" s="40"/>
    </row>
    <row r="54" spans="1:18" x14ac:dyDescent="0.3">
      <c r="F54" s="50"/>
      <c r="G54" s="50" t="s">
        <v>28</v>
      </c>
      <c r="H54" s="31">
        <f ca="1">VLOOKUP($G54,$A$55:$E$57,$F$50+1,FALSE)</f>
        <v>0.78999999999999992</v>
      </c>
      <c r="I54" s="40"/>
      <c r="J54" s="50"/>
      <c r="K54" s="50"/>
      <c r="L54" s="40"/>
    </row>
    <row r="55" spans="1:18" x14ac:dyDescent="0.3">
      <c r="A55" s="41" t="s">
        <v>156</v>
      </c>
      <c r="B55" s="41" t="s">
        <v>63</v>
      </c>
      <c r="C55" s="41" t="s">
        <v>87</v>
      </c>
      <c r="D55" s="41" t="s">
        <v>147</v>
      </c>
      <c r="E55" s="41" t="s">
        <v>64</v>
      </c>
      <c r="F55" s="50"/>
      <c r="G55" s="50" t="s">
        <v>29</v>
      </c>
      <c r="H55" s="31">
        <f ca="1">VLOOKUP($G55,$A$55:$E$57,$F$50+1,FALSE)</f>
        <v>1.4866666666666668</v>
      </c>
      <c r="I55" s="40"/>
      <c r="J55" s="50"/>
      <c r="K55" s="50"/>
      <c r="L55" s="40"/>
    </row>
    <row r="56" spans="1:18" x14ac:dyDescent="0.3">
      <c r="A56" s="41" t="s">
        <v>28</v>
      </c>
      <c r="B56" s="56">
        <f ca="1">SUMIFS(Finances!$R$3:$R$270,Finances!$B$3:$B$270,calc!$A56,Finances!$C$3:$C$270,calc!B$51)</f>
        <v>1.0999999999999999</v>
      </c>
      <c r="C56" s="56">
        <f ca="1">SUMIFS(Finances!$R$3:$R$270,Finances!$B$3:$B$270,calc!$A56,Finances!$C$3:$C$270,calc!C$51)</f>
        <v>0.78999999999999992</v>
      </c>
      <c r="D56" s="56">
        <f ca="1">SUMIFS(Finances!$R$3:$R$270,Finances!$B$3:$B$270,calc!$A56,Finances!$C$3:$C$270,calc!D$51)</f>
        <v>1.04</v>
      </c>
      <c r="E56" s="56">
        <f ca="1">SUMIFS(Finances!$R$3:$R$270,Finances!$B$3:$B$270,calc!$A56,Finances!$C$3:$C$270,calc!E$51)</f>
        <v>0.73</v>
      </c>
      <c r="F56" s="40"/>
      <c r="G56" s="61"/>
      <c r="I56" s="40"/>
      <c r="J56" s="40"/>
      <c r="K56" s="40"/>
      <c r="L56" s="40"/>
    </row>
    <row r="57" spans="1:18" x14ac:dyDescent="0.3">
      <c r="A57" s="41" t="s">
        <v>29</v>
      </c>
      <c r="B57" s="56">
        <f ca="1">SUMIFS(Finances!$R$3:$R$270,Finances!$B$3:$B$270,calc!$A57,Finances!$C$3:$C$270,calc!B$51)</f>
        <v>1.5316666666666667</v>
      </c>
      <c r="C57" s="56">
        <f ca="1">SUMIFS(Finances!$R$3:$R$270,Finances!$B$3:$B$270,calc!$A57,Finances!$C$3:$C$270,calc!C$51)</f>
        <v>1.4866666666666668</v>
      </c>
      <c r="D57" s="56">
        <f ca="1">SUMIFS(Finances!$R$3:$R$270,Finances!$B$3:$B$270,calc!$A57,Finances!$C$3:$C$270,calc!D$51)</f>
        <v>1.4849999999999999</v>
      </c>
      <c r="E57" s="56">
        <f ca="1">SUMIFS(Finances!$R$3:$R$270,Finances!$B$3:$B$270,calc!$A57,Finances!$C$3:$C$270,calc!E$51)</f>
        <v>1.5966666666666667</v>
      </c>
      <c r="G57" s="50"/>
      <c r="I57" s="40"/>
      <c r="J57" s="40"/>
      <c r="K57" s="40"/>
      <c r="L57" s="40"/>
    </row>
    <row r="58" spans="1:18" x14ac:dyDescent="0.3">
      <c r="D58" s="41"/>
      <c r="I58" s="40"/>
      <c r="J58" s="40"/>
      <c r="K58" s="40"/>
      <c r="L58" s="40"/>
    </row>
    <row r="59" spans="1:18" x14ac:dyDescent="0.3">
      <c r="D59" s="41"/>
    </row>
    <row r="60" spans="1:18" x14ac:dyDescent="0.3">
      <c r="D60" s="41"/>
      <c r="H60" s="40"/>
    </row>
    <row r="61" spans="1:18" x14ac:dyDescent="0.3">
      <c r="A61" s="68"/>
      <c r="B61" s="67" t="s">
        <v>63</v>
      </c>
      <c r="C61" s="67" t="s">
        <v>87</v>
      </c>
      <c r="D61" s="67" t="s">
        <v>65</v>
      </c>
      <c r="E61" s="67" t="s">
        <v>64</v>
      </c>
      <c r="G61" s="40"/>
      <c r="K61" s="50"/>
    </row>
    <row r="62" spans="1:18" x14ac:dyDescent="0.3">
      <c r="A62" s="69" t="s">
        <v>73</v>
      </c>
      <c r="B62" s="41">
        <f>SUMIFS(Users!$Q$3:$Q$221,Users!$B$3:$B$221,calc!$A62,Users!$C$3:$C$221,calc!B$61)</f>
        <v>2705966204.4254961</v>
      </c>
      <c r="C62" s="41">
        <f>SUMIFS(Users!$Q$3:$Q$221,Users!$B$3:$B$221,calc!$A62,Users!$C$3:$C$221,calc!C$61)</f>
        <v>6561825209.4088039</v>
      </c>
      <c r="D62" s="41">
        <f>SUMIFS(Users!$Q$3:$Q$221,Users!$B$3:$B$221,calc!$A62,Users!$C$3:$C$221,calc!D$61)</f>
        <v>24371325373.512077</v>
      </c>
      <c r="E62" s="41">
        <f>SUMIFS(Users!$Q$3:$Q$221,Users!$B$3:$B$221,calc!$A62,Users!$C$3:$C$221,calc!E$61)</f>
        <v>4276793788.9800491</v>
      </c>
      <c r="G62" s="69" t="s">
        <v>73</v>
      </c>
      <c r="H62" s="41">
        <f>VLOOKUP($G62,$A$61:$E$66,$F$50+1,FALSE)</f>
        <v>6561825209.4088039</v>
      </c>
      <c r="K62" s="50"/>
    </row>
    <row r="63" spans="1:18" x14ac:dyDescent="0.3">
      <c r="A63" s="69" t="s">
        <v>75</v>
      </c>
      <c r="B63" s="41">
        <f>SUMIFS(Users!$Q$3:$Q$221,Users!$B$3:$B$221,calc!$A63,Users!$C$3:$C$221,calc!B$61)</f>
        <v>2379485665.5640392</v>
      </c>
      <c r="C63" s="41">
        <f>SUMIFS(Users!$Q$3:$Q$221,Users!$B$3:$B$221,calc!$A63,Users!$C$3:$C$221,calc!C$61)</f>
        <v>5584061267.112998</v>
      </c>
      <c r="D63" s="41">
        <f>SUMIFS(Users!$Q$3:$Q$221,Users!$B$3:$B$221,calc!$A63,Users!$C$3:$C$221,calc!D$61)</f>
        <v>21033105576.237724</v>
      </c>
      <c r="E63" s="41">
        <f>SUMIFS(Users!$Q$3:$Q$221,Users!$B$3:$B$221,calc!$A63,Users!$C$3:$C$221,calc!E$61)</f>
        <v>3689022753.9667854</v>
      </c>
      <c r="G63" s="69" t="s">
        <v>75</v>
      </c>
      <c r="H63" s="41">
        <f t="shared" ref="H63:H66" si="10">VLOOKUP($G63,$A$61:$E$66,$F$50+1,FALSE)</f>
        <v>5584061267.112998</v>
      </c>
      <c r="K63" s="50"/>
    </row>
    <row r="64" spans="1:18" x14ac:dyDescent="0.3">
      <c r="A64" s="69" t="s">
        <v>76</v>
      </c>
      <c r="B64" s="41">
        <f>SUMIFS(Users!$Q$3:$Q$221,Users!$B$3:$B$221,calc!$A64,Users!$C$3:$C$221,calc!B$61)</f>
        <v>2788010560.5082369</v>
      </c>
      <c r="C64" s="41">
        <f>SUMIFS(Users!$Q$3:$Q$221,Users!$B$3:$B$221,calc!$A64,Users!$C$3:$C$221,calc!C$61)</f>
        <v>6807747628.5354271</v>
      </c>
      <c r="D64" s="41">
        <f>SUMIFS(Users!$Q$3:$Q$221,Users!$B$3:$B$221,calc!$A64,Users!$C$3:$C$221,calc!D$61)</f>
        <v>25537708329.521797</v>
      </c>
      <c r="E64" s="41">
        <f>SUMIFS(Users!$Q$3:$Q$221,Users!$B$3:$B$221,calc!$A64,Users!$C$3:$C$221,calc!E$61)</f>
        <v>4439743732.3801298</v>
      </c>
      <c r="G64" s="69" t="s">
        <v>76</v>
      </c>
      <c r="H64" s="41">
        <f t="shared" si="10"/>
        <v>6807747628.5354271</v>
      </c>
      <c r="K64" s="50"/>
    </row>
    <row r="65" spans="1:17" x14ac:dyDescent="0.3">
      <c r="A65" s="69" t="s">
        <v>77</v>
      </c>
      <c r="B65" s="41">
        <f>SUMIFS(Users!$Q$3:$Q$221,Users!$B$3:$B$221,calc!$A65,Users!$C$3:$C$221,calc!B$61)</f>
        <v>3678259694.1646881</v>
      </c>
      <c r="C65" s="41">
        <f>SUMIFS(Users!$Q$3:$Q$221,Users!$B$3:$B$221,calc!$A65,Users!$C$3:$C$221,calc!C$61)</f>
        <v>8798913136.9791908</v>
      </c>
      <c r="D65" s="41">
        <f>SUMIFS(Users!$Q$3:$Q$221,Users!$B$3:$B$221,calc!$A65,Users!$C$3:$C$221,calc!D$61)</f>
        <v>33085911487.060009</v>
      </c>
      <c r="E65" s="41">
        <f>SUMIFS(Users!$Q$3:$Q$221,Users!$B$3:$B$221,calc!$A65,Users!$C$3:$C$221,calc!E$61)</f>
        <v>5826709307.0459251</v>
      </c>
      <c r="G65" s="69" t="s">
        <v>77</v>
      </c>
      <c r="H65" s="41">
        <f t="shared" si="10"/>
        <v>8798913136.9791908</v>
      </c>
    </row>
    <row r="66" spans="1:17" x14ac:dyDescent="0.3">
      <c r="A66" s="69" t="s">
        <v>78</v>
      </c>
      <c r="B66" s="41">
        <f>SUMIFS(Users!$Q$3:$Q$221,Users!$B$3:$B$221,calc!$A66,Users!$C$3:$C$221,calc!B$61)</f>
        <v>1483779775.1525862</v>
      </c>
      <c r="C66" s="41">
        <f>SUMIFS(Users!$Q$3:$Q$221,Users!$B$3:$B$221,calc!$A66,Users!$C$3:$C$221,calc!C$61)</f>
        <v>3606153339.7091165</v>
      </c>
      <c r="D66" s="41">
        <f>SUMIFS(Users!$Q$3:$Q$221,Users!$B$3:$B$221,calc!$A66,Users!$C$3:$C$221,calc!D$61)</f>
        <v>13012221099.410948</v>
      </c>
      <c r="E66" s="41">
        <f>SUMIFS(Users!$Q$3:$Q$221,Users!$B$3:$B$221,calc!$A66,Users!$C$3:$C$221,calc!E$61)</f>
        <v>2384150115.0025725</v>
      </c>
      <c r="G66" s="69" t="s">
        <v>78</v>
      </c>
      <c r="H66" s="41">
        <f t="shared" si="10"/>
        <v>3606153339.7091165</v>
      </c>
    </row>
    <row r="68" spans="1:17" x14ac:dyDescent="0.3">
      <c r="B68" s="79" t="s">
        <v>159</v>
      </c>
      <c r="C68" s="79" t="s">
        <v>160</v>
      </c>
      <c r="D68" s="75" t="s">
        <v>161</v>
      </c>
      <c r="E68" s="75" t="s">
        <v>162</v>
      </c>
      <c r="H68" s="79" t="s">
        <v>159</v>
      </c>
      <c r="I68" s="79" t="s">
        <v>160</v>
      </c>
      <c r="J68" s="75" t="s">
        <v>161</v>
      </c>
      <c r="K68" s="75" t="s">
        <v>162</v>
      </c>
    </row>
    <row r="69" spans="1:17" x14ac:dyDescent="0.3">
      <c r="A69" s="74" t="s">
        <v>63</v>
      </c>
      <c r="B69" s="41">
        <f>SUMIFS(WebVisits!$E$3:$E$1462,WebVisits!$B$3:$B$1462,calc!$A69)</f>
        <v>34902</v>
      </c>
      <c r="C69" s="41">
        <f>SUMIFS(WebVisits!$F$3:$F$1462,WebVisits!$B$3:$B$1462,calc!$A69)</f>
        <v>35400</v>
      </c>
      <c r="D69" s="52">
        <f>SUMIFS(WebVisits!$G$3:$G$1462,WebVisits!$B$3:$B$1462,calc!$A69)</f>
        <v>35210</v>
      </c>
      <c r="E69" s="43">
        <f>SUMIFS(WebVisits!$H$3:$H$1462,WebVisits!$B$3:$B$1462,calc!$A69)</f>
        <v>33914</v>
      </c>
      <c r="G69" s="74" t="s">
        <v>63</v>
      </c>
      <c r="H69" s="41">
        <f>IF(Dashboard!E$12,calc!B69,NA())</f>
        <v>34902</v>
      </c>
      <c r="I69" s="41" t="e">
        <f>IF(Dashboard!F$12,calc!C69,NA())</f>
        <v>#N/A</v>
      </c>
      <c r="J69" s="41" t="e">
        <f>IF(Dashboard!G$12,calc!D69,NA())</f>
        <v>#N/A</v>
      </c>
      <c r="K69" s="41" t="e">
        <f>IF(Dashboard!H$12,calc!E69,NA())</f>
        <v>#N/A</v>
      </c>
    </row>
    <row r="70" spans="1:17" x14ac:dyDescent="0.3">
      <c r="A70" s="74" t="s">
        <v>87</v>
      </c>
      <c r="B70" s="41">
        <f>SUMIFS(WebVisits!$E$3:$E$1462,WebVisits!$B$3:$B$1462,calc!$A70)</f>
        <v>35426</v>
      </c>
      <c r="C70" s="41">
        <f>SUMIFS(WebVisits!$F$3:$F$1462,WebVisits!$B$3:$B$1462,calc!$A70)</f>
        <v>33677</v>
      </c>
      <c r="D70" s="52">
        <f>SUMIFS(WebVisits!$G$3:$G$1462,WebVisits!$B$3:$B$1462,calc!$A70)</f>
        <v>34785</v>
      </c>
      <c r="E70" s="43">
        <f>SUMIFS(WebVisits!$H$3:$H$1462,WebVisits!$B$3:$B$1462,calc!$A70)</f>
        <v>34119</v>
      </c>
      <c r="G70" s="74" t="s">
        <v>87</v>
      </c>
      <c r="H70" s="41">
        <f>IF(Dashboard!E$12,calc!B70,NA())</f>
        <v>35426</v>
      </c>
      <c r="I70" s="41" t="e">
        <f>IF(Dashboard!F$12,calc!C70,NA())</f>
        <v>#N/A</v>
      </c>
      <c r="J70" s="41" t="e">
        <f>IF(Dashboard!G$12,calc!D70,NA())</f>
        <v>#N/A</v>
      </c>
      <c r="K70" s="41" t="e">
        <f>IF(Dashboard!H$12,calc!E70,NA())</f>
        <v>#N/A</v>
      </c>
    </row>
    <row r="71" spans="1:17" x14ac:dyDescent="0.3">
      <c r="A71" s="74" t="s">
        <v>65</v>
      </c>
      <c r="B71" s="41">
        <f>SUMIFS(WebVisits!$E$3:$E$1462,WebVisits!$B$3:$B$1462,calc!$A71)</f>
        <v>19599</v>
      </c>
      <c r="C71" s="41">
        <f>SUMIFS(WebVisits!$F$3:$F$1462,WebVisits!$B$3:$B$1462,calc!$A71)</f>
        <v>20047</v>
      </c>
      <c r="D71" s="52">
        <f>SUMIFS(WebVisits!$G$3:$G$1462,WebVisits!$B$3:$B$1462,calc!$A71)</f>
        <v>20203</v>
      </c>
      <c r="E71" s="43">
        <f>SUMIFS(WebVisits!$H$3:$H$1462,WebVisits!$B$3:$B$1462,calc!$A71)</f>
        <v>19740</v>
      </c>
      <c r="G71" s="74" t="s">
        <v>65</v>
      </c>
      <c r="H71" s="41">
        <f>IF(Dashboard!E$12,calc!B71,NA())</f>
        <v>19599</v>
      </c>
      <c r="I71" s="41" t="e">
        <f>IF(Dashboard!F$12,calc!C71,NA())</f>
        <v>#N/A</v>
      </c>
      <c r="J71" s="41" t="e">
        <f>IF(Dashboard!G$12,calc!D71,NA())</f>
        <v>#N/A</v>
      </c>
      <c r="K71" s="41" t="e">
        <f>IF(Dashboard!H$12,calc!E71,NA())</f>
        <v>#N/A</v>
      </c>
    </row>
    <row r="72" spans="1:17" x14ac:dyDescent="0.3">
      <c r="A72" s="74" t="s">
        <v>64</v>
      </c>
      <c r="B72" s="41">
        <f>SUMIFS(WebVisits!$E$3:$E$1462,WebVisits!$B$3:$B$1462,calc!$A72)</f>
        <v>19846</v>
      </c>
      <c r="C72" s="41">
        <f>SUMIFS(WebVisits!$F$3:$F$1462,WebVisits!$B$3:$B$1462,calc!$A72)</f>
        <v>20574</v>
      </c>
      <c r="D72" s="52">
        <f>SUMIFS(WebVisits!$G$3:$G$1462,WebVisits!$B$3:$B$1462,calc!$A72)</f>
        <v>20171</v>
      </c>
      <c r="E72" s="43">
        <f>SUMIFS(WebVisits!$H$3:$H$1462,WebVisits!$B$3:$B$1462,calc!$A72)</f>
        <v>20613</v>
      </c>
      <c r="G72" s="74" t="s">
        <v>64</v>
      </c>
      <c r="H72" s="41">
        <f>IF(Dashboard!E$12,calc!B72,NA())</f>
        <v>19846</v>
      </c>
      <c r="I72" s="41" t="e">
        <f>IF(Dashboard!F$12,calc!C72,NA())</f>
        <v>#N/A</v>
      </c>
      <c r="J72" s="41" t="e">
        <f>IF(Dashboard!G$12,calc!D72,NA())</f>
        <v>#N/A</v>
      </c>
      <c r="K72" s="41" t="e">
        <f>IF(Dashboard!H$12,calc!E72,NA())</f>
        <v>#N/A</v>
      </c>
    </row>
    <row r="73" spans="1:17" x14ac:dyDescent="0.3">
      <c r="A73" s="12"/>
      <c r="G73" s="74" t="s">
        <v>202</v>
      </c>
      <c r="H73" s="41" t="s">
        <v>87</v>
      </c>
      <c r="I73" s="41" t="s">
        <v>63</v>
      </c>
      <c r="J73" s="41" t="s">
        <v>63</v>
      </c>
      <c r="K73" s="41" t="s">
        <v>87</v>
      </c>
    </row>
    <row r="74" spans="1:17" x14ac:dyDescent="0.3">
      <c r="A74" s="12"/>
    </row>
    <row r="75" spans="1:17" x14ac:dyDescent="0.3">
      <c r="A75" s="40"/>
    </row>
    <row r="76" spans="1:17" x14ac:dyDescent="0.3">
      <c r="A76" s="75" t="s">
        <v>159</v>
      </c>
      <c r="B76" s="74" t="s">
        <v>63</v>
      </c>
      <c r="C76" s="74" t="s">
        <v>87</v>
      </c>
      <c r="D76" s="74" t="s">
        <v>65</v>
      </c>
      <c r="E76" s="74" t="s">
        <v>64</v>
      </c>
      <c r="F76" s="78"/>
      <c r="G76" s="77" t="s">
        <v>160</v>
      </c>
      <c r="H76" s="74" t="s">
        <v>63</v>
      </c>
      <c r="I76" s="74" t="s">
        <v>87</v>
      </c>
      <c r="J76" s="74" t="s">
        <v>65</v>
      </c>
      <c r="K76" s="74" t="s">
        <v>64</v>
      </c>
      <c r="L76" s="78"/>
      <c r="M76" s="12"/>
      <c r="N76" s="50"/>
      <c r="O76" s="50"/>
      <c r="P76" s="50"/>
      <c r="Q76" s="50"/>
    </row>
    <row r="77" spans="1:17" x14ac:dyDescent="0.3">
      <c r="A77" s="76" t="s">
        <v>32</v>
      </c>
      <c r="B77" s="12">
        <f>SUMIFS(WebVisits!$E$3:$E$1462,WebVisits!$B$3:$B$1462,calc!B$76,WebVisits!$A$3:$A$1462,calc!$A77)</f>
        <v>2931</v>
      </c>
      <c r="C77" s="12">
        <f>SUMIFS(WebVisits!$E$3:$E$1462,WebVisits!$B$3:$B$1462,calc!C$76,WebVisits!$A$3:$A$1462,calc!$A77)</f>
        <v>2689</v>
      </c>
      <c r="D77" s="12">
        <f>SUMIFS(WebVisits!$E$3:$E$1462,WebVisits!$B$3:$B$1462,calc!D$76,WebVisits!$A$3:$A$1462,calc!$A77)</f>
        <v>1849</v>
      </c>
      <c r="E77" s="12">
        <f>SUMIFS(WebVisits!$E$3:$E$1462,WebVisits!$B$3:$B$1462,calc!E$76,WebVisits!$A$3:$A$1462,calc!$A77)</f>
        <v>1429</v>
      </c>
      <c r="F77" s="12"/>
      <c r="G77" s="76" t="s">
        <v>32</v>
      </c>
      <c r="H77" s="12">
        <f>SUMIFS(WebVisits!$F$3:$F$1462,WebVisits!$B$3:$B$1462,calc!H$76,WebVisits!$A$3:$A$1462,$G77)</f>
        <v>3500</v>
      </c>
      <c r="I77" s="12">
        <f>SUMIFS(WebVisits!$F$3:$F$1462,WebVisits!$B$3:$B$1462,calc!I$76,WebVisits!$A$3:$A$1462,$G77)</f>
        <v>3103</v>
      </c>
      <c r="J77" s="12">
        <f>SUMIFS(WebVisits!$F$3:$F$1462,WebVisits!$B$3:$B$1462,calc!J$76,WebVisits!$A$3:$A$1462,$G77)</f>
        <v>1723</v>
      </c>
      <c r="K77" s="12">
        <f>SUMIFS(WebVisits!$F$3:$F$1462,WebVisits!$B$3:$B$1462,calc!K$76,WebVisits!$A$3:$A$1462,$G77)</f>
        <v>1622</v>
      </c>
      <c r="L77" s="12"/>
      <c r="M77" s="78"/>
      <c r="N77" s="12"/>
      <c r="O77" s="12"/>
      <c r="P77" s="12"/>
      <c r="Q77" s="12"/>
    </row>
    <row r="78" spans="1:17" x14ac:dyDescent="0.3">
      <c r="A78" s="76" t="s">
        <v>33</v>
      </c>
      <c r="B78" s="12">
        <f>SUMIFS(WebVisits!$E$3:$E$1462,WebVisits!$B$3:$B$1462,calc!B$76,WebVisits!$A$3:$A$1462,calc!$A78)</f>
        <v>2853</v>
      </c>
      <c r="C78" s="12">
        <f>SUMIFS(WebVisits!$E$3:$E$1462,WebVisits!$B$3:$B$1462,calc!C$76,WebVisits!$A$3:$A$1462,calc!$A78)</f>
        <v>3091</v>
      </c>
      <c r="D78" s="12">
        <f>SUMIFS(WebVisits!$E$3:$E$1462,WebVisits!$B$3:$B$1462,calc!D$76,WebVisits!$A$3:$A$1462,calc!$A78)</f>
        <v>1558</v>
      </c>
      <c r="E78" s="12">
        <f>SUMIFS(WebVisits!$E$3:$E$1462,WebVisits!$B$3:$B$1462,calc!E$76,WebVisits!$A$3:$A$1462,calc!$A78)</f>
        <v>1645</v>
      </c>
      <c r="F78" s="12"/>
      <c r="G78" s="76" t="s">
        <v>33</v>
      </c>
      <c r="H78" s="12">
        <f>SUMIFS(WebVisits!$F$3:$F$1462,WebVisits!$B$3:$B$1462,calc!H$76,WebVisits!$A$3:$A$1462,$G78)</f>
        <v>2963</v>
      </c>
      <c r="I78" s="12">
        <f>SUMIFS(WebVisits!$F$3:$F$1462,WebVisits!$B$3:$B$1462,calc!I$76,WebVisits!$A$3:$A$1462,$G78)</f>
        <v>2893</v>
      </c>
      <c r="J78" s="12">
        <f>SUMIFS(WebVisits!$F$3:$F$1462,WebVisits!$B$3:$B$1462,calc!J$76,WebVisits!$A$3:$A$1462,$G78)</f>
        <v>1672</v>
      </c>
      <c r="K78" s="12">
        <f>SUMIFS(WebVisits!$F$3:$F$1462,WebVisits!$B$3:$B$1462,calc!K$76,WebVisits!$A$3:$A$1462,$G78)</f>
        <v>1675</v>
      </c>
      <c r="L78" s="12"/>
      <c r="M78" s="78"/>
      <c r="N78" s="12"/>
      <c r="O78" s="12"/>
      <c r="P78" s="12"/>
      <c r="Q78" s="12"/>
    </row>
    <row r="79" spans="1:17" x14ac:dyDescent="0.3">
      <c r="A79" s="76" t="s">
        <v>34</v>
      </c>
      <c r="B79" s="12">
        <f>SUMIFS(WebVisits!$E$3:$E$1462,WebVisits!$B$3:$B$1462,calc!B$76,WebVisits!$A$3:$A$1462,calc!$A79)</f>
        <v>2811</v>
      </c>
      <c r="C79" s="12">
        <f>SUMIFS(WebVisits!$E$3:$E$1462,WebVisits!$B$3:$B$1462,calc!C$76,WebVisits!$A$3:$A$1462,calc!$A79)</f>
        <v>3011</v>
      </c>
      <c r="D79" s="12">
        <f>SUMIFS(WebVisits!$E$3:$E$1462,WebVisits!$B$3:$B$1462,calc!D$76,WebVisits!$A$3:$A$1462,calc!$A79)</f>
        <v>1483</v>
      </c>
      <c r="E79" s="12">
        <f>SUMIFS(WebVisits!$E$3:$E$1462,WebVisits!$B$3:$B$1462,calc!E$76,WebVisits!$A$3:$A$1462,calc!$A79)</f>
        <v>1557</v>
      </c>
      <c r="F79" s="12"/>
      <c r="G79" s="76" t="s">
        <v>34</v>
      </c>
      <c r="H79" s="12">
        <f>SUMIFS(WebVisits!$F$3:$F$1462,WebVisits!$B$3:$B$1462,calc!H$76,WebVisits!$A$3:$A$1462,$G79)</f>
        <v>2885</v>
      </c>
      <c r="I79" s="12">
        <f>SUMIFS(WebVisits!$F$3:$F$1462,WebVisits!$B$3:$B$1462,calc!I$76,WebVisits!$A$3:$A$1462,$G79)</f>
        <v>2838</v>
      </c>
      <c r="J79" s="12">
        <f>SUMIFS(WebVisits!$F$3:$F$1462,WebVisits!$B$3:$B$1462,calc!J$76,WebVisits!$A$3:$A$1462,$G79)</f>
        <v>1545</v>
      </c>
      <c r="K79" s="12">
        <f>SUMIFS(WebVisits!$F$3:$F$1462,WebVisits!$B$3:$B$1462,calc!K$76,WebVisits!$A$3:$A$1462,$G79)</f>
        <v>1818</v>
      </c>
      <c r="L79" s="12"/>
      <c r="M79" s="78"/>
      <c r="N79" s="12"/>
      <c r="O79" s="12"/>
      <c r="P79" s="12"/>
      <c r="Q79" s="12"/>
    </row>
    <row r="80" spans="1:17" x14ac:dyDescent="0.3">
      <c r="A80" s="76" t="s">
        <v>35</v>
      </c>
      <c r="B80" s="12">
        <f>SUMIFS(WebVisits!$E$3:$E$1462,WebVisits!$B$3:$B$1462,calc!B$76,WebVisits!$A$3:$A$1462,calc!$A80)</f>
        <v>2958</v>
      </c>
      <c r="C80" s="12">
        <f>SUMIFS(WebVisits!$E$3:$E$1462,WebVisits!$B$3:$B$1462,calc!C$76,WebVisits!$A$3:$A$1462,calc!$A80)</f>
        <v>2870</v>
      </c>
      <c r="D80" s="12">
        <f>SUMIFS(WebVisits!$E$3:$E$1462,WebVisits!$B$3:$B$1462,calc!D$76,WebVisits!$A$3:$A$1462,calc!$A80)</f>
        <v>1646</v>
      </c>
      <c r="E80" s="12">
        <f>SUMIFS(WebVisits!$E$3:$E$1462,WebVisits!$B$3:$B$1462,calc!E$76,WebVisits!$A$3:$A$1462,calc!$A80)</f>
        <v>1478</v>
      </c>
      <c r="F80" s="12"/>
      <c r="G80" s="76" t="s">
        <v>35</v>
      </c>
      <c r="H80" s="12">
        <f>SUMIFS(WebVisits!$F$3:$F$1462,WebVisits!$B$3:$B$1462,calc!H$76,WebVisits!$A$3:$A$1462,$G80)</f>
        <v>2944</v>
      </c>
      <c r="I80" s="12">
        <f>SUMIFS(WebVisits!$F$3:$F$1462,WebVisits!$B$3:$B$1462,calc!I$76,WebVisits!$A$3:$A$1462,$G80)</f>
        <v>2924</v>
      </c>
      <c r="J80" s="12">
        <f>SUMIFS(WebVisits!$F$3:$F$1462,WebVisits!$B$3:$B$1462,calc!J$76,WebVisits!$A$3:$A$1462,$G80)</f>
        <v>1645</v>
      </c>
      <c r="K80" s="12">
        <f>SUMIFS(WebVisits!$F$3:$F$1462,WebVisits!$B$3:$B$1462,calc!K$76,WebVisits!$A$3:$A$1462,$G80)</f>
        <v>1740</v>
      </c>
      <c r="L80" s="12"/>
      <c r="M80" s="78"/>
      <c r="N80" s="12"/>
      <c r="O80" s="12"/>
      <c r="P80" s="12"/>
      <c r="Q80" s="12"/>
    </row>
    <row r="81" spans="1:17" x14ac:dyDescent="0.3">
      <c r="A81" s="76" t="s">
        <v>36</v>
      </c>
      <c r="B81" s="12">
        <f>SUMIFS(WebVisits!$E$3:$E$1462,WebVisits!$B$3:$B$1462,calc!B$76,WebVisits!$A$3:$A$1462,calc!$A81)</f>
        <v>2739</v>
      </c>
      <c r="C81" s="12">
        <f>SUMIFS(WebVisits!$E$3:$E$1462,WebVisits!$B$3:$B$1462,calc!C$76,WebVisits!$A$3:$A$1462,calc!$A81)</f>
        <v>2904</v>
      </c>
      <c r="D81" s="12">
        <f>SUMIFS(WebVisits!$E$3:$E$1462,WebVisits!$B$3:$B$1462,calc!D$76,WebVisits!$A$3:$A$1462,calc!$A81)</f>
        <v>1708</v>
      </c>
      <c r="E81" s="12">
        <f>SUMIFS(WebVisits!$E$3:$E$1462,WebVisits!$B$3:$B$1462,calc!E$76,WebVisits!$A$3:$A$1462,calc!$A81)</f>
        <v>1724</v>
      </c>
      <c r="F81" s="40"/>
      <c r="G81" s="76" t="s">
        <v>36</v>
      </c>
      <c r="H81" s="12">
        <f>SUMIFS(WebVisits!$F$3:$F$1462,WebVisits!$B$3:$B$1462,calc!H$76,WebVisits!$A$3:$A$1462,$G81)</f>
        <v>2705</v>
      </c>
      <c r="I81" s="12">
        <f>SUMIFS(WebVisits!$F$3:$F$1462,WebVisits!$B$3:$B$1462,calc!I$76,WebVisits!$A$3:$A$1462,$G81)</f>
        <v>2866</v>
      </c>
      <c r="J81" s="12">
        <f>SUMIFS(WebVisits!$F$3:$F$1462,WebVisits!$B$3:$B$1462,calc!J$76,WebVisits!$A$3:$A$1462,$G81)</f>
        <v>1834</v>
      </c>
      <c r="K81" s="12">
        <f>SUMIFS(WebVisits!$F$3:$F$1462,WebVisits!$B$3:$B$1462,calc!K$76,WebVisits!$A$3:$A$1462,$G81)</f>
        <v>1894</v>
      </c>
      <c r="L81" s="40"/>
      <c r="M81" s="78"/>
      <c r="N81" s="12"/>
      <c r="O81" s="12"/>
      <c r="P81" s="12"/>
      <c r="Q81" s="12"/>
    </row>
    <row r="82" spans="1:17" x14ac:dyDescent="0.3">
      <c r="A82" s="76" t="s">
        <v>37</v>
      </c>
      <c r="B82" s="12">
        <f>SUMIFS(WebVisits!$E$3:$E$1462,WebVisits!$B$3:$B$1462,calc!B$76,WebVisits!$A$3:$A$1462,calc!$A82)</f>
        <v>2875</v>
      </c>
      <c r="C82" s="12">
        <f>SUMIFS(WebVisits!$E$3:$E$1462,WebVisits!$B$3:$B$1462,calc!C$76,WebVisits!$A$3:$A$1462,calc!$A82)</f>
        <v>3436</v>
      </c>
      <c r="D82" s="12">
        <f>SUMIFS(WebVisits!$E$3:$E$1462,WebVisits!$B$3:$B$1462,calc!D$76,WebVisits!$A$3:$A$1462,calc!$A82)</f>
        <v>1666</v>
      </c>
      <c r="E82" s="12">
        <f>SUMIFS(WebVisits!$E$3:$E$1462,WebVisits!$B$3:$B$1462,calc!E$76,WebVisits!$A$3:$A$1462,calc!$A82)</f>
        <v>1997</v>
      </c>
      <c r="F82" s="78"/>
      <c r="G82" s="76" t="s">
        <v>37</v>
      </c>
      <c r="H82" s="12">
        <f>SUMIFS(WebVisits!$F$3:$F$1462,WebVisits!$B$3:$B$1462,calc!H$76,WebVisits!$A$3:$A$1462,$G82)</f>
        <v>2844</v>
      </c>
      <c r="I82" s="12">
        <f>SUMIFS(WebVisits!$F$3:$F$1462,WebVisits!$B$3:$B$1462,calc!I$76,WebVisits!$A$3:$A$1462,$G82)</f>
        <v>2845</v>
      </c>
      <c r="J82" s="12">
        <f>SUMIFS(WebVisits!$F$3:$F$1462,WebVisits!$B$3:$B$1462,calc!J$76,WebVisits!$A$3:$A$1462,$G82)</f>
        <v>1825</v>
      </c>
      <c r="K82" s="12">
        <f>SUMIFS(WebVisits!$F$3:$F$1462,WebVisits!$B$3:$B$1462,calc!K$76,WebVisits!$A$3:$A$1462,$G82)</f>
        <v>1908</v>
      </c>
      <c r="L82" s="78"/>
      <c r="M82" s="78"/>
      <c r="N82" s="12"/>
      <c r="O82" s="12"/>
      <c r="P82" s="12"/>
      <c r="Q82" s="12"/>
    </row>
    <row r="83" spans="1:17" x14ac:dyDescent="0.3">
      <c r="A83" s="76" t="s">
        <v>38</v>
      </c>
      <c r="B83" s="12">
        <f>SUMIFS(WebVisits!$E$3:$E$1462,WebVisits!$B$3:$B$1462,calc!B$76,WebVisits!$A$3:$A$1462,calc!$A83)</f>
        <v>3336</v>
      </c>
      <c r="C83" s="12">
        <f>SUMIFS(WebVisits!$E$3:$E$1462,WebVisits!$B$3:$B$1462,calc!C$76,WebVisits!$A$3:$A$1462,calc!$A83)</f>
        <v>2803</v>
      </c>
      <c r="D83" s="12">
        <f>SUMIFS(WebVisits!$E$3:$E$1462,WebVisits!$B$3:$B$1462,calc!D$76,WebVisits!$A$3:$A$1462,calc!$A83)</f>
        <v>1654</v>
      </c>
      <c r="E83" s="12">
        <f>SUMIFS(WebVisits!$E$3:$E$1462,WebVisits!$B$3:$B$1462,calc!E$76,WebVisits!$A$3:$A$1462,calc!$A83)</f>
        <v>1626</v>
      </c>
      <c r="F83" s="12"/>
      <c r="G83" s="76" t="s">
        <v>38</v>
      </c>
      <c r="H83" s="12">
        <f>SUMIFS(WebVisits!$F$3:$F$1462,WebVisits!$B$3:$B$1462,calc!H$76,WebVisits!$A$3:$A$1462,$G83)</f>
        <v>2834</v>
      </c>
      <c r="I83" s="12">
        <f>SUMIFS(WebVisits!$F$3:$F$1462,WebVisits!$B$3:$B$1462,calc!I$76,WebVisits!$A$3:$A$1462,$G83)</f>
        <v>2686</v>
      </c>
      <c r="J83" s="12">
        <f>SUMIFS(WebVisits!$F$3:$F$1462,WebVisits!$B$3:$B$1462,calc!J$76,WebVisits!$A$3:$A$1462,$G83)</f>
        <v>1466</v>
      </c>
      <c r="K83" s="12">
        <f>SUMIFS(WebVisits!$F$3:$F$1462,WebVisits!$B$3:$B$1462,calc!K$76,WebVisits!$A$3:$A$1462,$G83)</f>
        <v>1856</v>
      </c>
      <c r="L83" s="12"/>
      <c r="M83" s="78"/>
      <c r="N83" s="12"/>
      <c r="O83" s="12"/>
      <c r="P83" s="12"/>
      <c r="Q83" s="12"/>
    </row>
    <row r="84" spans="1:17" x14ac:dyDescent="0.3">
      <c r="A84" s="76" t="s">
        <v>39</v>
      </c>
      <c r="B84" s="12">
        <f>SUMIFS(WebVisits!$E$3:$E$1462,WebVisits!$B$3:$B$1462,calc!B$76,WebVisits!$A$3:$A$1462,calc!$A84)</f>
        <v>2512</v>
      </c>
      <c r="C84" s="12">
        <f>SUMIFS(WebVisits!$E$3:$E$1462,WebVisits!$B$3:$B$1462,calc!C$76,WebVisits!$A$3:$A$1462,calc!$A84)</f>
        <v>2557</v>
      </c>
      <c r="D84" s="12">
        <f>SUMIFS(WebVisits!$E$3:$E$1462,WebVisits!$B$3:$B$1462,calc!D$76,WebVisits!$A$3:$A$1462,calc!$A84)</f>
        <v>1221</v>
      </c>
      <c r="E84" s="12">
        <f>SUMIFS(WebVisits!$E$3:$E$1462,WebVisits!$B$3:$B$1462,calc!E$76,WebVisits!$A$3:$A$1462,calc!$A84)</f>
        <v>1738</v>
      </c>
      <c r="F84" s="12"/>
      <c r="G84" s="76" t="s">
        <v>39</v>
      </c>
      <c r="H84" s="12">
        <f>SUMIFS(WebVisits!$F$3:$F$1462,WebVisits!$B$3:$B$1462,calc!H$76,WebVisits!$A$3:$A$1462,$G84)</f>
        <v>2915</v>
      </c>
      <c r="I84" s="12">
        <f>SUMIFS(WebVisits!$F$3:$F$1462,WebVisits!$B$3:$B$1462,calc!I$76,WebVisits!$A$3:$A$1462,$G84)</f>
        <v>2523</v>
      </c>
      <c r="J84" s="12">
        <f>SUMIFS(WebVisits!$F$3:$F$1462,WebVisits!$B$3:$B$1462,calc!J$76,WebVisits!$A$3:$A$1462,$G84)</f>
        <v>1702</v>
      </c>
      <c r="K84" s="12">
        <f>SUMIFS(WebVisits!$F$3:$F$1462,WebVisits!$B$3:$B$1462,calc!K$76,WebVisits!$A$3:$A$1462,$G84)</f>
        <v>1591</v>
      </c>
      <c r="L84" s="12"/>
      <c r="M84" s="78"/>
      <c r="N84" s="12"/>
      <c r="O84" s="12"/>
      <c r="P84" s="12"/>
      <c r="Q84" s="12"/>
    </row>
    <row r="85" spans="1:17" x14ac:dyDescent="0.3">
      <c r="A85" s="76" t="s">
        <v>40</v>
      </c>
      <c r="B85" s="12">
        <f>SUMIFS(WebVisits!$E$3:$E$1462,WebVisits!$B$3:$B$1462,calc!B$76,WebVisits!$A$3:$A$1462,calc!$A85)</f>
        <v>2716</v>
      </c>
      <c r="C85" s="12">
        <f>SUMIFS(WebVisits!$E$3:$E$1462,WebVisits!$B$3:$B$1462,calc!C$76,WebVisits!$A$3:$A$1462,calc!$A85)</f>
        <v>3161</v>
      </c>
      <c r="D85" s="12">
        <f>SUMIFS(WebVisits!$E$3:$E$1462,WebVisits!$B$3:$B$1462,calc!D$76,WebVisits!$A$3:$A$1462,calc!$A85)</f>
        <v>1663</v>
      </c>
      <c r="E85" s="12">
        <f>SUMIFS(WebVisits!$E$3:$E$1462,WebVisits!$B$3:$B$1462,calc!E$76,WebVisits!$A$3:$A$1462,calc!$A85)</f>
        <v>1664</v>
      </c>
      <c r="F85" s="12"/>
      <c r="G85" s="76" t="s">
        <v>40</v>
      </c>
      <c r="H85" s="12">
        <f>SUMIFS(WebVisits!$F$3:$F$1462,WebVisits!$B$3:$B$1462,calc!H$76,WebVisits!$A$3:$A$1462,$G85)</f>
        <v>2782</v>
      </c>
      <c r="I85" s="12">
        <f>SUMIFS(WebVisits!$F$3:$F$1462,WebVisits!$B$3:$B$1462,calc!I$76,WebVisits!$A$3:$A$1462,$G85)</f>
        <v>2951</v>
      </c>
      <c r="J85" s="12">
        <f>SUMIFS(WebVisits!$F$3:$F$1462,WebVisits!$B$3:$B$1462,calc!J$76,WebVisits!$A$3:$A$1462,$G85)</f>
        <v>1774</v>
      </c>
      <c r="K85" s="12">
        <f>SUMIFS(WebVisits!$F$3:$F$1462,WebVisits!$B$3:$B$1462,calc!K$76,WebVisits!$A$3:$A$1462,$G85)</f>
        <v>1817</v>
      </c>
      <c r="L85" s="12"/>
      <c r="M85" s="78"/>
      <c r="N85" s="12"/>
      <c r="O85" s="12"/>
      <c r="P85" s="12"/>
      <c r="Q85" s="12"/>
    </row>
    <row r="86" spans="1:17" x14ac:dyDescent="0.3">
      <c r="A86" s="76" t="s">
        <v>41</v>
      </c>
      <c r="B86" s="12">
        <f>SUMIFS(WebVisits!$E$3:$E$1462,WebVisits!$B$3:$B$1462,calc!B$76,WebVisits!$A$3:$A$1462,calc!$A86)</f>
        <v>3088</v>
      </c>
      <c r="C86" s="12">
        <f>SUMIFS(WebVisits!$E$3:$E$1462,WebVisits!$B$3:$B$1462,calc!C$76,WebVisits!$A$3:$A$1462,calc!$A86)</f>
        <v>3282</v>
      </c>
      <c r="D86" s="12">
        <f>SUMIFS(WebVisits!$E$3:$E$1462,WebVisits!$B$3:$B$1462,calc!D$76,WebVisits!$A$3:$A$1462,calc!$A86)</f>
        <v>1879</v>
      </c>
      <c r="E86" s="12">
        <f>SUMIFS(WebVisits!$E$3:$E$1462,WebVisits!$B$3:$B$1462,calc!E$76,WebVisits!$A$3:$A$1462,calc!$A86)</f>
        <v>1623</v>
      </c>
      <c r="F86" s="12"/>
      <c r="G86" s="76" t="s">
        <v>41</v>
      </c>
      <c r="H86" s="12">
        <f>SUMIFS(WebVisits!$F$3:$F$1462,WebVisits!$B$3:$B$1462,calc!H$76,WebVisits!$A$3:$A$1462,$G86)</f>
        <v>3037</v>
      </c>
      <c r="I86" s="12">
        <f>SUMIFS(WebVisits!$F$3:$F$1462,WebVisits!$B$3:$B$1462,calc!I$76,WebVisits!$A$3:$A$1462,$G86)</f>
        <v>2566</v>
      </c>
      <c r="J86" s="12">
        <f>SUMIFS(WebVisits!$F$3:$F$1462,WebVisits!$B$3:$B$1462,calc!J$76,WebVisits!$A$3:$A$1462,$G86)</f>
        <v>1533</v>
      </c>
      <c r="K86" s="12">
        <f>SUMIFS(WebVisits!$F$3:$F$1462,WebVisits!$B$3:$B$1462,calc!K$76,WebVisits!$A$3:$A$1462,$G86)</f>
        <v>1423</v>
      </c>
      <c r="L86" s="12"/>
      <c r="M86" s="78"/>
      <c r="N86" s="12"/>
      <c r="O86" s="12"/>
      <c r="P86" s="12"/>
      <c r="Q86" s="12"/>
    </row>
    <row r="87" spans="1:17" x14ac:dyDescent="0.3">
      <c r="A87" s="76" t="s">
        <v>6</v>
      </c>
      <c r="B87" s="12">
        <f>SUMIFS(WebVisits!$E$3:$E$1462,WebVisits!$B$3:$B$1462,calc!B$76,WebVisits!$A$3:$A$1462,calc!$A87)</f>
        <v>3081</v>
      </c>
      <c r="C87" s="12">
        <f>SUMIFS(WebVisits!$E$3:$E$1462,WebVisits!$B$3:$B$1462,calc!C$76,WebVisits!$A$3:$A$1462,calc!$A87)</f>
        <v>2624</v>
      </c>
      <c r="D87" s="12">
        <f>SUMIFS(WebVisits!$E$3:$E$1462,WebVisits!$B$3:$B$1462,calc!D$76,WebVisits!$A$3:$A$1462,calc!$A87)</f>
        <v>1570</v>
      </c>
      <c r="E87" s="12">
        <f>SUMIFS(WebVisits!$E$3:$E$1462,WebVisits!$B$3:$B$1462,calc!E$76,WebVisits!$A$3:$A$1462,calc!$A87)</f>
        <v>1689</v>
      </c>
      <c r="G87" s="76" t="s">
        <v>6</v>
      </c>
      <c r="H87" s="12">
        <f>SUMIFS(WebVisits!$F$3:$F$1462,WebVisits!$B$3:$B$1462,calc!H$76,WebVisits!$A$3:$A$1462,$G87)</f>
        <v>3050</v>
      </c>
      <c r="I87" s="12">
        <f>SUMIFS(WebVisits!$F$3:$F$1462,WebVisits!$B$3:$B$1462,calc!I$76,WebVisits!$A$3:$A$1462,$G87)</f>
        <v>2921</v>
      </c>
      <c r="J87" s="12">
        <f>SUMIFS(WebVisits!$F$3:$F$1462,WebVisits!$B$3:$B$1462,calc!J$76,WebVisits!$A$3:$A$1462,$G87)</f>
        <v>1681</v>
      </c>
      <c r="K87" s="12">
        <f>SUMIFS(WebVisits!$F$3:$F$1462,WebVisits!$B$3:$B$1462,calc!K$76,WebVisits!$A$3:$A$1462,$G87)</f>
        <v>1544</v>
      </c>
      <c r="L87" s="40"/>
      <c r="M87" s="78"/>
      <c r="N87" s="12"/>
      <c r="O87" s="12"/>
      <c r="P87" s="12"/>
      <c r="Q87" s="12"/>
    </row>
    <row r="88" spans="1:17" x14ac:dyDescent="0.3">
      <c r="A88" s="76" t="s">
        <v>42</v>
      </c>
      <c r="B88" s="12">
        <f>SUMIFS(WebVisits!$E$3:$E$1462,WebVisits!$B$3:$B$1462,calc!B$76,WebVisits!$A$3:$A$1462,calc!$A88)</f>
        <v>3002</v>
      </c>
      <c r="C88" s="12">
        <f>SUMIFS(WebVisits!$E$3:$E$1462,WebVisits!$B$3:$B$1462,calc!C$76,WebVisits!$A$3:$A$1462,calc!$A88)</f>
        <v>2998</v>
      </c>
      <c r="D88" s="12">
        <f>SUMIFS(WebVisits!$E$3:$E$1462,WebVisits!$B$3:$B$1462,calc!D$76,WebVisits!$A$3:$A$1462,calc!$A88)</f>
        <v>1702</v>
      </c>
      <c r="E88" s="12">
        <f>SUMIFS(WebVisits!$E$3:$E$1462,WebVisits!$B$3:$B$1462,calc!E$76,WebVisits!$A$3:$A$1462,calc!$A88)</f>
        <v>1676</v>
      </c>
      <c r="F88" s="78"/>
      <c r="G88" s="76" t="s">
        <v>42</v>
      </c>
      <c r="H88" s="12">
        <f>SUMIFS(WebVisits!$F$3:$F$1462,WebVisits!$B$3:$B$1462,calc!H$76,WebVisits!$A$3:$A$1462,$G88)</f>
        <v>2941</v>
      </c>
      <c r="I88" s="12">
        <f>SUMIFS(WebVisits!$F$3:$F$1462,WebVisits!$B$3:$B$1462,calc!I$76,WebVisits!$A$3:$A$1462,$G88)</f>
        <v>2561</v>
      </c>
      <c r="J88" s="12">
        <f>SUMIFS(WebVisits!$F$3:$F$1462,WebVisits!$B$3:$B$1462,calc!J$76,WebVisits!$A$3:$A$1462,$G88)</f>
        <v>1647</v>
      </c>
      <c r="K88" s="12">
        <f>SUMIFS(WebVisits!$F$3:$F$1462,WebVisits!$B$3:$B$1462,calc!K$76,WebVisits!$A$3:$A$1462,$G88)</f>
        <v>1686</v>
      </c>
      <c r="L88" s="78"/>
      <c r="M88" s="78"/>
      <c r="N88" s="12"/>
      <c r="O88" s="12"/>
      <c r="P88" s="12"/>
      <c r="Q88" s="12"/>
    </row>
    <row r="89" spans="1:17" x14ac:dyDescent="0.3">
      <c r="A89" s="50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7" x14ac:dyDescent="0.3">
      <c r="A90" s="77" t="s">
        <v>161</v>
      </c>
      <c r="B90" s="74" t="s">
        <v>63</v>
      </c>
      <c r="C90" s="74" t="s">
        <v>87</v>
      </c>
      <c r="D90" s="74" t="s">
        <v>65</v>
      </c>
      <c r="E90" s="74" t="s">
        <v>64</v>
      </c>
      <c r="G90" s="77" t="s">
        <v>162</v>
      </c>
      <c r="H90" s="74" t="s">
        <v>63</v>
      </c>
      <c r="I90" s="74" t="s">
        <v>87</v>
      </c>
      <c r="J90" s="74" t="s">
        <v>65</v>
      </c>
      <c r="K90" s="74" t="s">
        <v>64</v>
      </c>
      <c r="M90" s="12"/>
    </row>
    <row r="91" spans="1:17" x14ac:dyDescent="0.3">
      <c r="A91" s="76" t="s">
        <v>32</v>
      </c>
      <c r="B91" s="12">
        <f>SUMIFS(WebVisits!$G$3:$G$1462,WebVisits!$B$3:$B$1462,calc!B$90,WebVisits!$A$3:$A$1462,$A91)</f>
        <v>2909</v>
      </c>
      <c r="C91" s="12">
        <f>SUMIFS(WebVisits!$G$3:$G$1462,WebVisits!$B$3:$B$1462,calc!C$90,WebVisits!$A$3:$A$1462,$A91)</f>
        <v>3134</v>
      </c>
      <c r="D91" s="12">
        <f>SUMIFS(WebVisits!$G$3:$G$1462,WebVisits!$B$3:$B$1462,calc!D$90,WebVisits!$A$3:$A$1462,$A91)</f>
        <v>1776</v>
      </c>
      <c r="E91" s="12">
        <f>SUMIFS(WebVisits!$G$3:$G$1462,WebVisits!$B$3:$B$1462,calc!E$90,WebVisits!$A$3:$A$1462,$A91)</f>
        <v>1878</v>
      </c>
      <c r="G91" s="76" t="s">
        <v>32</v>
      </c>
      <c r="H91" s="12">
        <f>SUMIFS(WebVisits!$H$3:$H$1462,WebVisits!$B$3:$B$1462,calc!H$90,WebVisits!$A$3:$A$1462,$G91)</f>
        <v>2804</v>
      </c>
      <c r="I91" s="12">
        <f>SUMIFS(WebVisits!$H$3:$H$1462,WebVisits!$B$3:$B$1462,calc!I$90,WebVisits!$A$3:$A$1462,$G91)</f>
        <v>3298</v>
      </c>
      <c r="J91" s="12">
        <f>SUMIFS(WebVisits!$H$3:$H$1462,WebVisits!$B$3:$B$1462,calc!J$90,WebVisits!$A$3:$A$1462,$G91)</f>
        <v>1667</v>
      </c>
      <c r="K91" s="12">
        <f>SUMIFS(WebVisits!$H$3:$H$1462,WebVisits!$B$3:$B$1462,calc!K$90,WebVisits!$A$3:$A$1462,$G91)</f>
        <v>1678</v>
      </c>
      <c r="M91" s="12"/>
    </row>
    <row r="92" spans="1:17" x14ac:dyDescent="0.3">
      <c r="A92" s="76" t="s">
        <v>33</v>
      </c>
      <c r="B92" s="12">
        <f>SUMIFS(WebVisits!$G$3:$G$1462,WebVisits!$B$3:$B$1462,calc!B$90,WebVisits!$A$3:$A$1462,$A92)</f>
        <v>3049</v>
      </c>
      <c r="C92" s="12">
        <f>SUMIFS(WebVisits!$G$3:$G$1462,WebVisits!$B$3:$B$1462,calc!C$90,WebVisits!$A$3:$A$1462,$A92)</f>
        <v>3056</v>
      </c>
      <c r="D92" s="12">
        <f>SUMIFS(WebVisits!$G$3:$G$1462,WebVisits!$B$3:$B$1462,calc!D$90,WebVisits!$A$3:$A$1462,$A92)</f>
        <v>1474</v>
      </c>
      <c r="E92" s="12">
        <f>SUMIFS(WebVisits!$G$3:$G$1462,WebVisits!$B$3:$B$1462,calc!E$90,WebVisits!$A$3:$A$1462,$A92)</f>
        <v>1745</v>
      </c>
      <c r="G92" s="76" t="s">
        <v>33</v>
      </c>
      <c r="H92" s="12">
        <f>SUMIFS(WebVisits!$H$3:$H$1462,WebVisits!$B$3:$B$1462,calc!H$90,WebVisits!$A$3:$A$1462,$G92)</f>
        <v>2808</v>
      </c>
      <c r="I92" s="12">
        <f>SUMIFS(WebVisits!$H$3:$H$1462,WebVisits!$B$3:$B$1462,calc!I$90,WebVisits!$A$3:$A$1462,$G92)</f>
        <v>2933</v>
      </c>
      <c r="J92" s="12">
        <f>SUMIFS(WebVisits!$H$3:$H$1462,WebVisits!$B$3:$B$1462,calc!J$90,WebVisits!$A$3:$A$1462,$G92)</f>
        <v>1770</v>
      </c>
      <c r="K92" s="12">
        <f>SUMIFS(WebVisits!$H$3:$H$1462,WebVisits!$B$3:$B$1462,calc!K$90,WebVisits!$A$3:$A$1462,$G92)</f>
        <v>1967</v>
      </c>
      <c r="M92" s="12"/>
    </row>
    <row r="93" spans="1:17" x14ac:dyDescent="0.3">
      <c r="A93" s="76" t="s">
        <v>34</v>
      </c>
      <c r="B93" s="12">
        <f>SUMIFS(WebVisits!$G$3:$G$1462,WebVisits!$B$3:$B$1462,calc!B$90,WebVisits!$A$3:$A$1462,$A93)</f>
        <v>2898</v>
      </c>
      <c r="C93" s="12">
        <f>SUMIFS(WebVisits!$G$3:$G$1462,WebVisits!$B$3:$B$1462,calc!C$90,WebVisits!$A$3:$A$1462,$A93)</f>
        <v>2870</v>
      </c>
      <c r="D93" s="12">
        <f>SUMIFS(WebVisits!$G$3:$G$1462,WebVisits!$B$3:$B$1462,calc!D$90,WebVisits!$A$3:$A$1462,$A93)</f>
        <v>1655</v>
      </c>
      <c r="E93" s="12">
        <f>SUMIFS(WebVisits!$G$3:$G$1462,WebVisits!$B$3:$B$1462,calc!E$90,WebVisits!$A$3:$A$1462,$A93)</f>
        <v>1620</v>
      </c>
      <c r="G93" s="76" t="s">
        <v>34</v>
      </c>
      <c r="H93" s="12">
        <f>SUMIFS(WebVisits!$H$3:$H$1462,WebVisits!$B$3:$B$1462,calc!H$90,WebVisits!$A$3:$A$1462,$G93)</f>
        <v>2658</v>
      </c>
      <c r="I93" s="12">
        <f>SUMIFS(WebVisits!$H$3:$H$1462,WebVisits!$B$3:$B$1462,calc!I$90,WebVisits!$A$3:$A$1462,$G93)</f>
        <v>2387</v>
      </c>
      <c r="J93" s="12">
        <f>SUMIFS(WebVisits!$H$3:$H$1462,WebVisits!$B$3:$B$1462,calc!J$90,WebVisits!$A$3:$A$1462,$G93)</f>
        <v>1545</v>
      </c>
      <c r="K93" s="12">
        <f>SUMIFS(WebVisits!$H$3:$H$1462,WebVisits!$B$3:$B$1462,calc!K$90,WebVisits!$A$3:$A$1462,$G93)</f>
        <v>1551</v>
      </c>
    </row>
    <row r="94" spans="1:17" x14ac:dyDescent="0.3">
      <c r="A94" s="76" t="s">
        <v>35</v>
      </c>
      <c r="B94" s="12">
        <f>SUMIFS(WebVisits!$G$3:$G$1462,WebVisits!$B$3:$B$1462,calc!B$90,WebVisits!$A$3:$A$1462,$A94)</f>
        <v>3076</v>
      </c>
      <c r="C94" s="12">
        <f>SUMIFS(WebVisits!$G$3:$G$1462,WebVisits!$B$3:$B$1462,calc!C$90,WebVisits!$A$3:$A$1462,$A94)</f>
        <v>2976</v>
      </c>
      <c r="D94" s="12">
        <f>SUMIFS(WebVisits!$G$3:$G$1462,WebVisits!$B$3:$B$1462,calc!D$90,WebVisits!$A$3:$A$1462,$A94)</f>
        <v>1922</v>
      </c>
      <c r="E94" s="12">
        <f>SUMIFS(WebVisits!$G$3:$G$1462,WebVisits!$B$3:$B$1462,calc!E$90,WebVisits!$A$3:$A$1462,$A94)</f>
        <v>1637</v>
      </c>
      <c r="G94" s="76" t="s">
        <v>35</v>
      </c>
      <c r="H94" s="12">
        <f>SUMIFS(WebVisits!$H$3:$H$1462,WebVisits!$B$3:$B$1462,calc!H$90,WebVisits!$A$3:$A$1462,$G94)</f>
        <v>2846</v>
      </c>
      <c r="I94" s="12">
        <f>SUMIFS(WebVisits!$H$3:$H$1462,WebVisits!$B$3:$B$1462,calc!I$90,WebVisits!$A$3:$A$1462,$G94)</f>
        <v>3020</v>
      </c>
      <c r="J94" s="12">
        <f>SUMIFS(WebVisits!$H$3:$H$1462,WebVisits!$B$3:$B$1462,calc!J$90,WebVisits!$A$3:$A$1462,$G94)</f>
        <v>1801</v>
      </c>
      <c r="K94" s="12">
        <f>SUMIFS(WebVisits!$H$3:$H$1462,WebVisits!$B$3:$B$1462,calc!K$90,WebVisits!$A$3:$A$1462,$G94)</f>
        <v>1757</v>
      </c>
      <c r="M94" s="78"/>
    </row>
    <row r="95" spans="1:17" x14ac:dyDescent="0.3">
      <c r="A95" s="76" t="s">
        <v>36</v>
      </c>
      <c r="B95" s="12">
        <f>SUMIFS(WebVisits!$G$3:$G$1462,WebVisits!$B$3:$B$1462,calc!B$90,WebVisits!$A$3:$A$1462,$A95)</f>
        <v>2963</v>
      </c>
      <c r="C95" s="12">
        <f>SUMIFS(WebVisits!$G$3:$G$1462,WebVisits!$B$3:$B$1462,calc!C$90,WebVisits!$A$3:$A$1462,$A95)</f>
        <v>2900</v>
      </c>
      <c r="D95" s="12">
        <f>SUMIFS(WebVisits!$G$3:$G$1462,WebVisits!$B$3:$B$1462,calc!D$90,WebVisits!$A$3:$A$1462,$A95)</f>
        <v>1901</v>
      </c>
      <c r="E95" s="12">
        <f>SUMIFS(WebVisits!$G$3:$G$1462,WebVisits!$B$3:$B$1462,calc!E$90,WebVisits!$A$3:$A$1462,$A95)</f>
        <v>1546</v>
      </c>
      <c r="G95" s="76" t="s">
        <v>36</v>
      </c>
      <c r="H95" s="12">
        <f>SUMIFS(WebVisits!$H$3:$H$1462,WebVisits!$B$3:$B$1462,calc!H$90,WebVisits!$A$3:$A$1462,$G95)</f>
        <v>2994</v>
      </c>
      <c r="I95" s="12">
        <f>SUMIFS(WebVisits!$H$3:$H$1462,WebVisits!$B$3:$B$1462,calc!I$90,WebVisits!$A$3:$A$1462,$G95)</f>
        <v>3112</v>
      </c>
      <c r="J95" s="12">
        <f>SUMIFS(WebVisits!$H$3:$H$1462,WebVisits!$B$3:$B$1462,calc!J$90,WebVisits!$A$3:$A$1462,$G95)</f>
        <v>1771</v>
      </c>
      <c r="K95" s="12">
        <f>SUMIFS(WebVisits!$H$3:$H$1462,WebVisits!$B$3:$B$1462,calc!K$90,WebVisits!$A$3:$A$1462,$G95)</f>
        <v>1722</v>
      </c>
      <c r="M95" s="12"/>
    </row>
    <row r="96" spans="1:17" x14ac:dyDescent="0.3">
      <c r="A96" s="76" t="s">
        <v>37</v>
      </c>
      <c r="B96" s="12">
        <f>SUMIFS(WebVisits!$G$3:$G$1462,WebVisits!$B$3:$B$1462,calc!B$90,WebVisits!$A$3:$A$1462,$A96)</f>
        <v>3049</v>
      </c>
      <c r="C96" s="12">
        <f>SUMIFS(WebVisits!$G$3:$G$1462,WebVisits!$B$3:$B$1462,calc!C$90,WebVisits!$A$3:$A$1462,$A96)</f>
        <v>2911</v>
      </c>
      <c r="D96" s="12">
        <f>SUMIFS(WebVisits!$G$3:$G$1462,WebVisits!$B$3:$B$1462,calc!D$90,WebVisits!$A$3:$A$1462,$A96)</f>
        <v>1733</v>
      </c>
      <c r="E96" s="12">
        <f>SUMIFS(WebVisits!$G$3:$G$1462,WebVisits!$B$3:$B$1462,calc!E$90,WebVisits!$A$3:$A$1462,$A96)</f>
        <v>1752</v>
      </c>
      <c r="G96" s="76" t="s">
        <v>37</v>
      </c>
      <c r="H96" s="12">
        <f>SUMIFS(WebVisits!$H$3:$H$1462,WebVisits!$B$3:$B$1462,calc!H$90,WebVisits!$A$3:$A$1462,$G96)</f>
        <v>2557</v>
      </c>
      <c r="I96" s="12">
        <f>SUMIFS(WebVisits!$H$3:$H$1462,WebVisits!$B$3:$B$1462,calc!I$90,WebVisits!$A$3:$A$1462,$G96)</f>
        <v>2815</v>
      </c>
      <c r="J96" s="12">
        <f>SUMIFS(WebVisits!$H$3:$H$1462,WebVisits!$B$3:$B$1462,calc!J$90,WebVisits!$A$3:$A$1462,$G96)</f>
        <v>1606</v>
      </c>
      <c r="K96" s="12">
        <f>SUMIFS(WebVisits!$H$3:$H$1462,WebVisits!$B$3:$B$1462,calc!K$90,WebVisits!$A$3:$A$1462,$G96)</f>
        <v>1766</v>
      </c>
      <c r="M96" s="12"/>
    </row>
    <row r="97" spans="1:13" x14ac:dyDescent="0.3">
      <c r="A97" s="76" t="s">
        <v>38</v>
      </c>
      <c r="B97" s="12">
        <f>SUMIFS(WebVisits!$G$3:$G$1462,WebVisits!$B$3:$B$1462,calc!B$90,WebVisits!$A$3:$A$1462,$A97)</f>
        <v>2733</v>
      </c>
      <c r="C97" s="12">
        <f>SUMIFS(WebVisits!$G$3:$G$1462,WebVisits!$B$3:$B$1462,calc!C$90,WebVisits!$A$3:$A$1462,$A97)</f>
        <v>2836</v>
      </c>
      <c r="D97" s="12">
        <f>SUMIFS(WebVisits!$G$3:$G$1462,WebVisits!$B$3:$B$1462,calc!D$90,WebVisits!$A$3:$A$1462,$A97)</f>
        <v>1797</v>
      </c>
      <c r="E97" s="12">
        <f>SUMIFS(WebVisits!$G$3:$G$1462,WebVisits!$B$3:$B$1462,calc!E$90,WebVisits!$A$3:$A$1462,$A97)</f>
        <v>1666</v>
      </c>
      <c r="G97" s="76" t="s">
        <v>38</v>
      </c>
      <c r="H97" s="12">
        <f>SUMIFS(WebVisits!$H$3:$H$1462,WebVisits!$B$3:$B$1462,calc!H$90,WebVisits!$A$3:$A$1462,$G97)</f>
        <v>2831</v>
      </c>
      <c r="I97" s="12">
        <f>SUMIFS(WebVisits!$H$3:$H$1462,WebVisits!$B$3:$B$1462,calc!I$90,WebVisits!$A$3:$A$1462,$G97)</f>
        <v>2744</v>
      </c>
      <c r="J97" s="12">
        <f>SUMIFS(WebVisits!$H$3:$H$1462,WebVisits!$B$3:$B$1462,calc!J$90,WebVisits!$A$3:$A$1462,$G97)</f>
        <v>1764</v>
      </c>
      <c r="K97" s="12">
        <f>SUMIFS(WebVisits!$H$3:$H$1462,WebVisits!$B$3:$B$1462,calc!K$90,WebVisits!$A$3:$A$1462,$G97)</f>
        <v>1641</v>
      </c>
      <c r="M97" s="12"/>
    </row>
    <row r="98" spans="1:13" x14ac:dyDescent="0.3">
      <c r="A98" s="76" t="s">
        <v>39</v>
      </c>
      <c r="B98" s="12">
        <f>SUMIFS(WebVisits!$G$3:$G$1462,WebVisits!$B$3:$B$1462,calc!B$90,WebVisits!$A$3:$A$1462,$A98)</f>
        <v>2657</v>
      </c>
      <c r="C98" s="12">
        <f>SUMIFS(WebVisits!$G$3:$G$1462,WebVisits!$B$3:$B$1462,calc!C$90,WebVisits!$A$3:$A$1462,$A98)</f>
        <v>2575</v>
      </c>
      <c r="D98" s="12">
        <f>SUMIFS(WebVisits!$G$3:$G$1462,WebVisits!$B$3:$B$1462,calc!D$90,WebVisits!$A$3:$A$1462,$A98)</f>
        <v>1296</v>
      </c>
      <c r="E98" s="12">
        <f>SUMIFS(WebVisits!$G$3:$G$1462,WebVisits!$B$3:$B$1462,calc!E$90,WebVisits!$A$3:$A$1462,$A98)</f>
        <v>1676</v>
      </c>
      <c r="G98" s="76" t="s">
        <v>39</v>
      </c>
      <c r="H98" s="12">
        <f>SUMIFS(WebVisits!$H$3:$H$1462,WebVisits!$B$3:$B$1462,calc!H$90,WebVisits!$A$3:$A$1462,$G98)</f>
        <v>2498</v>
      </c>
      <c r="I98" s="12">
        <f>SUMIFS(WebVisits!$H$3:$H$1462,WebVisits!$B$3:$B$1462,calc!I$90,WebVisits!$A$3:$A$1462,$G98)</f>
        <v>2389</v>
      </c>
      <c r="J98" s="12">
        <f>SUMIFS(WebVisits!$H$3:$H$1462,WebVisits!$B$3:$B$1462,calc!J$90,WebVisits!$A$3:$A$1462,$G98)</f>
        <v>1514</v>
      </c>
      <c r="K98" s="12">
        <f>SUMIFS(WebVisits!$H$3:$H$1462,WebVisits!$B$3:$B$1462,calc!K$90,WebVisits!$A$3:$A$1462,$G98)</f>
        <v>1633</v>
      </c>
      <c r="M98" s="12"/>
    </row>
    <row r="99" spans="1:13" x14ac:dyDescent="0.3">
      <c r="A99" s="76" t="s">
        <v>40</v>
      </c>
      <c r="B99" s="12">
        <f>SUMIFS(WebVisits!$G$3:$G$1462,WebVisits!$B$3:$B$1462,calc!B$90,WebVisits!$A$3:$A$1462,$A99)</f>
        <v>3157</v>
      </c>
      <c r="C99" s="12">
        <f>SUMIFS(WebVisits!$G$3:$G$1462,WebVisits!$B$3:$B$1462,calc!C$90,WebVisits!$A$3:$A$1462,$A99)</f>
        <v>2764</v>
      </c>
      <c r="D99" s="12">
        <f>SUMIFS(WebVisits!$G$3:$G$1462,WebVisits!$B$3:$B$1462,calc!D$90,WebVisits!$A$3:$A$1462,$A99)</f>
        <v>1660</v>
      </c>
      <c r="E99" s="12">
        <f>SUMIFS(WebVisits!$G$3:$G$1462,WebVisits!$B$3:$B$1462,calc!E$90,WebVisits!$A$3:$A$1462,$A99)</f>
        <v>1601</v>
      </c>
      <c r="G99" s="76" t="s">
        <v>40</v>
      </c>
      <c r="H99" s="12">
        <f>SUMIFS(WebVisits!$H$3:$H$1462,WebVisits!$B$3:$B$1462,calc!H$90,WebVisits!$A$3:$A$1462,$G99)</f>
        <v>2756</v>
      </c>
      <c r="I99" s="12">
        <f>SUMIFS(WebVisits!$H$3:$H$1462,WebVisits!$B$3:$B$1462,calc!I$90,WebVisits!$A$3:$A$1462,$G99)</f>
        <v>3088</v>
      </c>
      <c r="J99" s="12">
        <f>SUMIFS(WebVisits!$H$3:$H$1462,WebVisits!$B$3:$B$1462,calc!J$90,WebVisits!$A$3:$A$1462,$G99)</f>
        <v>1451</v>
      </c>
      <c r="K99" s="12">
        <f>SUMIFS(WebVisits!$H$3:$H$1462,WebVisits!$B$3:$B$1462,calc!K$90,WebVisits!$A$3:$A$1462,$G99)</f>
        <v>1806</v>
      </c>
    </row>
    <row r="100" spans="1:13" x14ac:dyDescent="0.3">
      <c r="A100" s="76" t="s">
        <v>41</v>
      </c>
      <c r="B100" s="12">
        <f>SUMIFS(WebVisits!$G$3:$G$1462,WebVisits!$B$3:$B$1462,calc!B$90,WebVisits!$A$3:$A$1462,$A100)</f>
        <v>2831</v>
      </c>
      <c r="C100" s="12">
        <f>SUMIFS(WebVisits!$G$3:$G$1462,WebVisits!$B$3:$B$1462,calc!C$90,WebVisits!$A$3:$A$1462,$A100)</f>
        <v>2827</v>
      </c>
      <c r="D100" s="12">
        <f>SUMIFS(WebVisits!$G$3:$G$1462,WebVisits!$B$3:$B$1462,calc!D$90,WebVisits!$A$3:$A$1462,$A100)</f>
        <v>1676</v>
      </c>
      <c r="E100" s="12">
        <f>SUMIFS(WebVisits!$G$3:$G$1462,WebVisits!$B$3:$B$1462,calc!E$90,WebVisits!$A$3:$A$1462,$A100)</f>
        <v>1487</v>
      </c>
      <c r="G100" s="76" t="s">
        <v>41</v>
      </c>
      <c r="H100" s="12">
        <f>SUMIFS(WebVisits!$H$3:$H$1462,WebVisits!$B$3:$B$1462,calc!H$90,WebVisits!$A$3:$A$1462,$G100)</f>
        <v>2808</v>
      </c>
      <c r="I100" s="12">
        <f>SUMIFS(WebVisits!$H$3:$H$1462,WebVisits!$B$3:$B$1462,calc!I$90,WebVisits!$A$3:$A$1462,$G100)</f>
        <v>2747</v>
      </c>
      <c r="J100" s="12">
        <f>SUMIFS(WebVisits!$H$3:$H$1462,WebVisits!$B$3:$B$1462,calc!J$90,WebVisits!$A$3:$A$1462,$G100)</f>
        <v>1685</v>
      </c>
      <c r="K100" s="12">
        <f>SUMIFS(WebVisits!$H$3:$H$1462,WebVisits!$B$3:$B$1462,calc!K$90,WebVisits!$A$3:$A$1462,$G100)</f>
        <v>1596</v>
      </c>
    </row>
    <row r="101" spans="1:13" x14ac:dyDescent="0.3">
      <c r="A101" s="76" t="s">
        <v>6</v>
      </c>
      <c r="B101" s="12">
        <f>SUMIFS(WebVisits!$G$3:$G$1462,WebVisits!$B$3:$B$1462,calc!B$90,WebVisits!$A$3:$A$1462,$A101)</f>
        <v>3192</v>
      </c>
      <c r="C101" s="12">
        <f>SUMIFS(WebVisits!$G$3:$G$1462,WebVisits!$B$3:$B$1462,calc!C$90,WebVisits!$A$3:$A$1462,$A101)</f>
        <v>3174</v>
      </c>
      <c r="D101" s="12">
        <f>SUMIFS(WebVisits!$G$3:$G$1462,WebVisits!$B$3:$B$1462,calc!D$90,WebVisits!$A$3:$A$1462,$A101)</f>
        <v>1598</v>
      </c>
      <c r="E101" s="12">
        <f>SUMIFS(WebVisits!$G$3:$G$1462,WebVisits!$B$3:$B$1462,calc!E$90,WebVisits!$A$3:$A$1462,$A101)</f>
        <v>1634</v>
      </c>
      <c r="G101" s="76" t="s">
        <v>6</v>
      </c>
      <c r="H101" s="12">
        <f>SUMIFS(WebVisits!$H$3:$H$1462,WebVisits!$B$3:$B$1462,calc!H$90,WebVisits!$A$3:$A$1462,$G101)</f>
        <v>3372</v>
      </c>
      <c r="I101" s="12">
        <f>SUMIFS(WebVisits!$H$3:$H$1462,WebVisits!$B$3:$B$1462,calc!I$90,WebVisits!$A$3:$A$1462,$G101)</f>
        <v>2669</v>
      </c>
      <c r="J101" s="12">
        <f>SUMIFS(WebVisits!$H$3:$H$1462,WebVisits!$B$3:$B$1462,calc!J$90,WebVisits!$A$3:$A$1462,$G101)</f>
        <v>1699</v>
      </c>
      <c r="K101" s="12">
        <f>SUMIFS(WebVisits!$H$3:$H$1462,WebVisits!$B$3:$B$1462,calc!K$90,WebVisits!$A$3:$A$1462,$G101)</f>
        <v>1795</v>
      </c>
    </row>
    <row r="102" spans="1:13" x14ac:dyDescent="0.3">
      <c r="A102" s="76" t="s">
        <v>42</v>
      </c>
      <c r="B102" s="12">
        <f>SUMIFS(WebVisits!$G$3:$G$1462,WebVisits!$B$3:$B$1462,calc!B$90,WebVisits!$A$3:$A$1462,$A102)</f>
        <v>2696</v>
      </c>
      <c r="C102" s="12">
        <f>SUMIFS(WebVisits!$G$3:$G$1462,WebVisits!$B$3:$B$1462,calc!C$90,WebVisits!$A$3:$A$1462,$A102)</f>
        <v>2762</v>
      </c>
      <c r="D102" s="12">
        <f>SUMIFS(WebVisits!$G$3:$G$1462,WebVisits!$B$3:$B$1462,calc!D$90,WebVisits!$A$3:$A$1462,$A102)</f>
        <v>1715</v>
      </c>
      <c r="E102" s="12">
        <f>SUMIFS(WebVisits!$G$3:$G$1462,WebVisits!$B$3:$B$1462,calc!E$90,WebVisits!$A$3:$A$1462,$A102)</f>
        <v>1929</v>
      </c>
      <c r="G102" s="76" t="s">
        <v>42</v>
      </c>
      <c r="H102" s="12">
        <f>SUMIFS(WebVisits!$H$3:$H$1462,WebVisits!$B$3:$B$1462,calc!H$90,WebVisits!$A$3:$A$1462,$G102)</f>
        <v>2982</v>
      </c>
      <c r="I102" s="12">
        <f>SUMIFS(WebVisits!$H$3:$H$1462,WebVisits!$B$3:$B$1462,calc!I$90,WebVisits!$A$3:$A$1462,$G102)</f>
        <v>2917</v>
      </c>
      <c r="J102" s="12">
        <f>SUMIFS(WebVisits!$H$3:$H$1462,WebVisits!$B$3:$B$1462,calc!J$90,WebVisits!$A$3:$A$1462,$G102)</f>
        <v>1467</v>
      </c>
      <c r="K102" s="12">
        <f>SUMIFS(WebVisits!$H$3:$H$1462,WebVisits!$B$3:$B$1462,calc!K$90,WebVisits!$A$3:$A$1462,$G102)</f>
        <v>1701</v>
      </c>
    </row>
    <row r="103" spans="1:13" x14ac:dyDescent="0.3">
      <c r="A103" s="50"/>
      <c r="B103" s="40"/>
      <c r="C103" s="40"/>
      <c r="D103" s="43"/>
      <c r="F103" s="40"/>
      <c r="G103" s="40"/>
      <c r="H103" s="40"/>
      <c r="I103" s="40"/>
      <c r="J103" s="40"/>
      <c r="K103" s="40"/>
      <c r="L103" s="40"/>
      <c r="M103" s="40"/>
    </row>
    <row r="104" spans="1:13" x14ac:dyDescent="0.3">
      <c r="A104" s="40"/>
      <c r="B104" s="50"/>
      <c r="C104" s="50"/>
      <c r="D104" s="50"/>
      <c r="E104" s="50"/>
    </row>
    <row r="105" spans="1:13" x14ac:dyDescent="0.3">
      <c r="A105" s="79"/>
      <c r="B105" s="79" t="s">
        <v>159</v>
      </c>
      <c r="C105" s="79" t="s">
        <v>160</v>
      </c>
      <c r="D105" s="75" t="s">
        <v>161</v>
      </c>
      <c r="E105" s="75" t="s">
        <v>162</v>
      </c>
      <c r="G105" s="79"/>
      <c r="H105" s="79" t="s">
        <v>159</v>
      </c>
      <c r="I105" s="79" t="s">
        <v>160</v>
      </c>
      <c r="J105" s="75" t="s">
        <v>161</v>
      </c>
      <c r="K105" s="75" t="s">
        <v>162</v>
      </c>
    </row>
    <row r="106" spans="1:13" x14ac:dyDescent="0.3">
      <c r="A106" s="76" t="s">
        <v>32</v>
      </c>
      <c r="B106" s="41">
        <f>SUMIFS(WebVisits!$E$3:$E$1462,WebVisits!$A$3:$A$1462,calc!$A106)</f>
        <v>8898</v>
      </c>
      <c r="C106" s="41">
        <f>SUMIFS(WebVisits!$F$3:$F$1462,WebVisits!$A$3:$A$1462,calc!$A106)</f>
        <v>9948</v>
      </c>
      <c r="D106" s="52">
        <f>SUMIFS(WebVisits!$G$3:$G$1462,WebVisits!$A$3:$A$1462,calc!$A106)</f>
        <v>9697</v>
      </c>
      <c r="E106" s="43">
        <f>SUMIFS(WebVisits!$H$3:$H$1462,WebVisits!$A$3:$A$1462,calc!$A106)</f>
        <v>9447</v>
      </c>
      <c r="G106" s="76" t="s">
        <v>32</v>
      </c>
      <c r="H106" s="41">
        <f>IF(Dashboard!$E$12,calc!B106,NA())</f>
        <v>8898</v>
      </c>
      <c r="I106" s="41" t="e">
        <f>IF(Dashboard!$F$12,calc!C106,NA())</f>
        <v>#N/A</v>
      </c>
      <c r="J106" s="41" t="e">
        <f>IF(Dashboard!$G$12,calc!D106,NA())</f>
        <v>#N/A</v>
      </c>
      <c r="K106" s="41" t="e">
        <f>IF(Dashboard!$H$12,calc!E106,NA())</f>
        <v>#N/A</v>
      </c>
    </row>
    <row r="107" spans="1:13" x14ac:dyDescent="0.3">
      <c r="A107" s="76" t="s">
        <v>33</v>
      </c>
      <c r="B107" s="41">
        <f>SUMIFS(WebVisits!$E$3:$E$1462,WebVisits!$A$3:$A$1462,calc!$A107)</f>
        <v>9147</v>
      </c>
      <c r="C107" s="41">
        <f>SUMIFS(WebVisits!$F$3:$F$1462,WebVisits!$A$3:$A$1462,calc!$A107)</f>
        <v>9203</v>
      </c>
      <c r="D107" s="52">
        <f>SUMIFS(WebVisits!$G$3:$G$1462,WebVisits!$A$3:$A$1462,calc!$A107)</f>
        <v>9324</v>
      </c>
      <c r="E107" s="43">
        <f>SUMIFS(WebVisits!$H$3:$H$1462,WebVisits!$A$3:$A$1462,calc!$A107)</f>
        <v>9478</v>
      </c>
      <c r="G107" s="76" t="s">
        <v>33</v>
      </c>
      <c r="H107" s="41">
        <f>IF(Dashboard!$E$12,calc!B107,NA())</f>
        <v>9147</v>
      </c>
      <c r="I107" s="41" t="e">
        <f>IF(Dashboard!$F$12,calc!C107,NA())</f>
        <v>#N/A</v>
      </c>
      <c r="J107" s="41" t="e">
        <f>IF(Dashboard!$G$12,calc!D107,NA())</f>
        <v>#N/A</v>
      </c>
      <c r="K107" s="41" t="e">
        <f>IF(Dashboard!$H$12,calc!E107,NA())</f>
        <v>#N/A</v>
      </c>
    </row>
    <row r="108" spans="1:13" x14ac:dyDescent="0.3">
      <c r="A108" s="76" t="s">
        <v>34</v>
      </c>
      <c r="B108" s="41">
        <f>SUMIFS(WebVisits!$E$3:$E$1462,WebVisits!$A$3:$A$1462,calc!$A108)</f>
        <v>8862</v>
      </c>
      <c r="C108" s="41">
        <f>SUMIFS(WebVisits!$F$3:$F$1462,WebVisits!$A$3:$A$1462,calc!$A108)</f>
        <v>9086</v>
      </c>
      <c r="D108" s="52">
        <f>SUMIFS(WebVisits!$G$3:$G$1462,WebVisits!$A$3:$A$1462,calc!$A108)</f>
        <v>9043</v>
      </c>
      <c r="E108" s="43">
        <f>SUMIFS(WebVisits!$H$3:$H$1462,WebVisits!$A$3:$A$1462,calc!$A108)</f>
        <v>8141</v>
      </c>
      <c r="G108" s="76" t="s">
        <v>34</v>
      </c>
      <c r="H108" s="41">
        <f>IF(Dashboard!$E$12,calc!B108,NA())</f>
        <v>8862</v>
      </c>
      <c r="I108" s="41" t="e">
        <f>IF(Dashboard!$F$12,calc!C108,NA())</f>
        <v>#N/A</v>
      </c>
      <c r="J108" s="41" t="e">
        <f>IF(Dashboard!$G$12,calc!D108,NA())</f>
        <v>#N/A</v>
      </c>
      <c r="K108" s="41" t="e">
        <f>IF(Dashboard!$H$12,calc!E108,NA())</f>
        <v>#N/A</v>
      </c>
    </row>
    <row r="109" spans="1:13" x14ac:dyDescent="0.3">
      <c r="A109" s="76" t="s">
        <v>35</v>
      </c>
      <c r="B109" s="41">
        <f>SUMIFS(WebVisits!$E$3:$E$1462,WebVisits!$A$3:$A$1462,calc!$A109)</f>
        <v>8952</v>
      </c>
      <c r="C109" s="41">
        <f>SUMIFS(WebVisits!$F$3:$F$1462,WebVisits!$A$3:$A$1462,calc!$A109)</f>
        <v>9253</v>
      </c>
      <c r="D109" s="52">
        <f>SUMIFS(WebVisits!$G$3:$G$1462,WebVisits!$A$3:$A$1462,calc!$A109)</f>
        <v>9611</v>
      </c>
      <c r="E109" s="43">
        <f>SUMIFS(WebVisits!$H$3:$H$1462,WebVisits!$A$3:$A$1462,calc!$A109)</f>
        <v>9424</v>
      </c>
      <c r="G109" s="76" t="s">
        <v>35</v>
      </c>
      <c r="H109" s="41">
        <f>IF(Dashboard!$E$12,calc!B109,NA())</f>
        <v>8952</v>
      </c>
      <c r="I109" s="41" t="e">
        <f>IF(Dashboard!$F$12,calc!C109,NA())</f>
        <v>#N/A</v>
      </c>
      <c r="J109" s="41" t="e">
        <f>IF(Dashboard!$G$12,calc!D109,NA())</f>
        <v>#N/A</v>
      </c>
      <c r="K109" s="41" t="e">
        <f>IF(Dashboard!$H$12,calc!E109,NA())</f>
        <v>#N/A</v>
      </c>
    </row>
    <row r="110" spans="1:13" x14ac:dyDescent="0.3">
      <c r="A110" s="76" t="s">
        <v>36</v>
      </c>
      <c r="B110" s="41">
        <f>SUMIFS(WebVisits!$E$3:$E$1462,WebVisits!$A$3:$A$1462,calc!$A110)</f>
        <v>9075</v>
      </c>
      <c r="C110" s="41">
        <f>SUMIFS(WebVisits!$F$3:$F$1462,WebVisits!$A$3:$A$1462,calc!$A110)</f>
        <v>9299</v>
      </c>
      <c r="D110" s="52">
        <f>SUMIFS(WebVisits!$G$3:$G$1462,WebVisits!$A$3:$A$1462,calc!$A110)</f>
        <v>9310</v>
      </c>
      <c r="E110" s="43">
        <f>SUMIFS(WebVisits!$H$3:$H$1462,WebVisits!$A$3:$A$1462,calc!$A110)</f>
        <v>9599</v>
      </c>
      <c r="G110" s="76" t="s">
        <v>36</v>
      </c>
      <c r="H110" s="41">
        <f>IF(Dashboard!$E$12,calc!B110,NA())</f>
        <v>9075</v>
      </c>
      <c r="I110" s="41" t="e">
        <f>IF(Dashboard!$F$12,calc!C110,NA())</f>
        <v>#N/A</v>
      </c>
      <c r="J110" s="41" t="e">
        <f>IF(Dashboard!$G$12,calc!D110,NA())</f>
        <v>#N/A</v>
      </c>
      <c r="K110" s="41" t="e">
        <f>IF(Dashboard!$H$12,calc!E110,NA())</f>
        <v>#N/A</v>
      </c>
    </row>
    <row r="111" spans="1:13" x14ac:dyDescent="0.3">
      <c r="A111" s="76" t="s">
        <v>37</v>
      </c>
      <c r="B111" s="41">
        <f>SUMIFS(WebVisits!$E$3:$E$1462,WebVisits!$A$3:$A$1462,calc!$A111)</f>
        <v>9974</v>
      </c>
      <c r="C111" s="41">
        <f>SUMIFS(WebVisits!$F$3:$F$1462,WebVisits!$A$3:$A$1462,calc!$A111)</f>
        <v>9422</v>
      </c>
      <c r="D111" s="52">
        <f>SUMIFS(WebVisits!$G$3:$G$1462,WebVisits!$A$3:$A$1462,calc!$A111)</f>
        <v>9445</v>
      </c>
      <c r="E111" s="43">
        <f>SUMIFS(WebVisits!$H$3:$H$1462,WebVisits!$A$3:$A$1462,calc!$A111)</f>
        <v>8744</v>
      </c>
      <c r="G111" s="76" t="s">
        <v>37</v>
      </c>
      <c r="H111" s="41">
        <f>IF(Dashboard!$E$12,calc!B111,NA())</f>
        <v>9974</v>
      </c>
      <c r="I111" s="41" t="e">
        <f>IF(Dashboard!$F$12,calc!C111,NA())</f>
        <v>#N/A</v>
      </c>
      <c r="J111" s="41" t="e">
        <f>IF(Dashboard!$G$12,calc!D111,NA())</f>
        <v>#N/A</v>
      </c>
      <c r="K111" s="41" t="e">
        <f>IF(Dashboard!$H$12,calc!E111,NA())</f>
        <v>#N/A</v>
      </c>
    </row>
    <row r="112" spans="1:13" x14ac:dyDescent="0.3">
      <c r="A112" s="76" t="s">
        <v>38</v>
      </c>
      <c r="B112" s="41">
        <f>SUMIFS(WebVisits!$E$3:$E$1462,WebVisits!$A$3:$A$1462,calc!$A112)</f>
        <v>9419</v>
      </c>
      <c r="C112" s="41">
        <f>SUMIFS(WebVisits!$F$3:$F$1462,WebVisits!$A$3:$A$1462,calc!$A112)</f>
        <v>8842</v>
      </c>
      <c r="D112" s="52">
        <f>SUMIFS(WebVisits!$G$3:$G$1462,WebVisits!$A$3:$A$1462,calc!$A112)</f>
        <v>9032</v>
      </c>
      <c r="E112" s="43">
        <f>SUMIFS(WebVisits!$H$3:$H$1462,WebVisits!$A$3:$A$1462,calc!$A112)</f>
        <v>8980</v>
      </c>
      <c r="G112" s="76" t="s">
        <v>38</v>
      </c>
      <c r="H112" s="41">
        <f>IF(Dashboard!$E$12,calc!B112,NA())</f>
        <v>9419</v>
      </c>
      <c r="I112" s="41" t="e">
        <f>IF(Dashboard!$F$12,calc!C112,NA())</f>
        <v>#N/A</v>
      </c>
      <c r="J112" s="41" t="e">
        <f>IF(Dashboard!$G$12,calc!D112,NA())</f>
        <v>#N/A</v>
      </c>
      <c r="K112" s="41" t="e">
        <f>IF(Dashboard!$H$12,calc!E112,NA())</f>
        <v>#N/A</v>
      </c>
    </row>
    <row r="113" spans="1:12" x14ac:dyDescent="0.3">
      <c r="A113" s="76" t="s">
        <v>39</v>
      </c>
      <c r="B113" s="41">
        <f>SUMIFS(WebVisits!$E$3:$E$1462,WebVisits!$A$3:$A$1462,calc!$A113)</f>
        <v>8028</v>
      </c>
      <c r="C113" s="41">
        <f>SUMIFS(WebVisits!$F$3:$F$1462,WebVisits!$A$3:$A$1462,calc!$A113)</f>
        <v>8731</v>
      </c>
      <c r="D113" s="52">
        <f>SUMIFS(WebVisits!$G$3:$G$1462,WebVisits!$A$3:$A$1462,calc!$A113)</f>
        <v>8204</v>
      </c>
      <c r="E113" s="43">
        <f>SUMIFS(WebVisits!$H$3:$H$1462,WebVisits!$A$3:$A$1462,calc!$A113)</f>
        <v>8034</v>
      </c>
      <c r="G113" s="76" t="s">
        <v>39</v>
      </c>
      <c r="H113" s="41">
        <f>IF(Dashboard!$E$12,calc!B113,NA())</f>
        <v>8028</v>
      </c>
      <c r="I113" s="41" t="e">
        <f>IF(Dashboard!$F$12,calc!C113,NA())</f>
        <v>#N/A</v>
      </c>
      <c r="J113" s="41" t="e">
        <f>IF(Dashboard!$G$12,calc!D113,NA())</f>
        <v>#N/A</v>
      </c>
      <c r="K113" s="41" t="e">
        <f>IF(Dashboard!$H$12,calc!E113,NA())</f>
        <v>#N/A</v>
      </c>
    </row>
    <row r="114" spans="1:12" x14ac:dyDescent="0.3">
      <c r="A114" s="76" t="s">
        <v>40</v>
      </c>
      <c r="B114" s="41">
        <f>SUMIFS(WebVisits!$E$3:$E$1462,WebVisits!$A$3:$A$1462,calc!$A114)</f>
        <v>9204</v>
      </c>
      <c r="C114" s="41">
        <f>SUMIFS(WebVisits!$F$3:$F$1462,WebVisits!$A$3:$A$1462,calc!$A114)</f>
        <v>9324</v>
      </c>
      <c r="D114" s="52">
        <f>SUMIFS(WebVisits!$G$3:$G$1462,WebVisits!$A$3:$A$1462,calc!$A114)</f>
        <v>9182</v>
      </c>
      <c r="E114" s="43">
        <f>SUMIFS(WebVisits!$H$3:$H$1462,WebVisits!$A$3:$A$1462,calc!$A114)</f>
        <v>9101</v>
      </c>
      <c r="G114" s="76" t="s">
        <v>40</v>
      </c>
      <c r="H114" s="41">
        <f>IF(Dashboard!$E$12,calc!B114,NA())</f>
        <v>9204</v>
      </c>
      <c r="I114" s="41" t="e">
        <f>IF(Dashboard!$F$12,calc!C114,NA())</f>
        <v>#N/A</v>
      </c>
      <c r="J114" s="41" t="e">
        <f>IF(Dashboard!$G$12,calc!D114,NA())</f>
        <v>#N/A</v>
      </c>
      <c r="K114" s="41" t="e">
        <f>IF(Dashboard!$H$12,calc!E114,NA())</f>
        <v>#N/A</v>
      </c>
    </row>
    <row r="115" spans="1:12" x14ac:dyDescent="0.3">
      <c r="A115" s="76" t="s">
        <v>41</v>
      </c>
      <c r="B115" s="41">
        <f>SUMIFS(WebVisits!$E$3:$E$1462,WebVisits!$A$3:$A$1462,calc!$A115)</f>
        <v>9872</v>
      </c>
      <c r="C115" s="41">
        <f>SUMIFS(WebVisits!$F$3:$F$1462,WebVisits!$A$3:$A$1462,calc!$A115)</f>
        <v>8559</v>
      </c>
      <c r="D115" s="52">
        <f>SUMIFS(WebVisits!$G$3:$G$1462,WebVisits!$A$3:$A$1462,calc!$A115)</f>
        <v>8821</v>
      </c>
      <c r="E115" s="43">
        <f>SUMIFS(WebVisits!$H$3:$H$1462,WebVisits!$A$3:$A$1462,calc!$A115)</f>
        <v>8836</v>
      </c>
      <c r="G115" s="76" t="s">
        <v>41</v>
      </c>
      <c r="H115" s="41">
        <f>IF(Dashboard!$E$12,calc!B115,NA())</f>
        <v>9872</v>
      </c>
      <c r="I115" s="41" t="e">
        <f>IF(Dashboard!$F$12,calc!C115,NA())</f>
        <v>#N/A</v>
      </c>
      <c r="J115" s="41" t="e">
        <f>IF(Dashboard!$G$12,calc!D115,NA())</f>
        <v>#N/A</v>
      </c>
      <c r="K115" s="41" t="e">
        <f>IF(Dashboard!$H$12,calc!E115,NA())</f>
        <v>#N/A</v>
      </c>
    </row>
    <row r="116" spans="1:12" x14ac:dyDescent="0.3">
      <c r="A116" s="76" t="s">
        <v>6</v>
      </c>
      <c r="B116" s="41">
        <f>SUMIFS(WebVisits!$E$3:$E$1462,WebVisits!$A$3:$A$1462,calc!$A116)</f>
        <v>8964</v>
      </c>
      <c r="C116" s="41">
        <f>SUMIFS(WebVisits!$F$3:$F$1462,WebVisits!$A$3:$A$1462,calc!$A116)</f>
        <v>9196</v>
      </c>
      <c r="D116" s="52">
        <f>SUMIFS(WebVisits!$G$3:$G$1462,WebVisits!$A$3:$A$1462,calc!$A116)</f>
        <v>9598</v>
      </c>
      <c r="E116" s="43">
        <f>SUMIFS(WebVisits!$H$3:$H$1462,WebVisits!$A$3:$A$1462,calc!$A116)</f>
        <v>9535</v>
      </c>
      <c r="G116" s="76" t="s">
        <v>6</v>
      </c>
      <c r="H116" s="41">
        <f>IF(Dashboard!$E$12,calc!B116,NA())</f>
        <v>8964</v>
      </c>
      <c r="I116" s="41" t="e">
        <f>IF(Dashboard!$F$12,calc!C116,NA())</f>
        <v>#N/A</v>
      </c>
      <c r="J116" s="41" t="e">
        <f>IF(Dashboard!$G$12,calc!D116,NA())</f>
        <v>#N/A</v>
      </c>
      <c r="K116" s="41" t="e">
        <f>IF(Dashboard!$H$12,calc!E116,NA())</f>
        <v>#N/A</v>
      </c>
    </row>
    <row r="117" spans="1:12" x14ac:dyDescent="0.3">
      <c r="A117" s="76" t="s">
        <v>42</v>
      </c>
      <c r="B117" s="41">
        <f>SUMIFS(WebVisits!$E$3:$E$1462,WebVisits!$A$3:$A$1462,calc!$A117)</f>
        <v>9378</v>
      </c>
      <c r="C117" s="41">
        <f>SUMIFS(WebVisits!$F$3:$F$1462,WebVisits!$A$3:$A$1462,calc!$A117)</f>
        <v>8835</v>
      </c>
      <c r="D117" s="52">
        <f>SUMIFS(WebVisits!$G$3:$G$1462,WebVisits!$A$3:$A$1462,calc!$A117)</f>
        <v>9102</v>
      </c>
      <c r="E117" s="43">
        <f>SUMIFS(WebVisits!$H$3:$H$1462,WebVisits!$A$3:$A$1462,calc!$A117)</f>
        <v>9067</v>
      </c>
      <c r="G117" s="76" t="s">
        <v>42</v>
      </c>
      <c r="H117" s="41">
        <f>IF(Dashboard!$E$12,calc!B117,NA())</f>
        <v>9378</v>
      </c>
      <c r="I117" s="41" t="e">
        <f>IF(Dashboard!$F$12,calc!C117,NA())</f>
        <v>#N/A</v>
      </c>
      <c r="J117" s="41" t="e">
        <f>IF(Dashboard!$G$12,calc!D117,NA())</f>
        <v>#N/A</v>
      </c>
      <c r="K117" s="41" t="e">
        <f>IF(Dashboard!$H$12,calc!E117,NA())</f>
        <v>#N/A</v>
      </c>
    </row>
    <row r="119" spans="1:12" x14ac:dyDescent="0.3">
      <c r="G119" s="41">
        <v>1</v>
      </c>
      <c r="H119" s="41">
        <v>2</v>
      </c>
      <c r="I119" s="41">
        <v>3</v>
      </c>
      <c r="J119" s="41">
        <v>4</v>
      </c>
    </row>
    <row r="120" spans="1:12" x14ac:dyDescent="0.3">
      <c r="B120" s="82"/>
      <c r="C120" s="82" t="s">
        <v>153</v>
      </c>
      <c r="D120" s="82" t="s">
        <v>24</v>
      </c>
      <c r="E120" s="82" t="s">
        <v>163</v>
      </c>
      <c r="G120" s="82" t="s">
        <v>154</v>
      </c>
      <c r="H120" s="82" t="s">
        <v>17</v>
      </c>
      <c r="I120" s="82" t="s">
        <v>24</v>
      </c>
      <c r="J120" s="82" t="s">
        <v>19</v>
      </c>
      <c r="K120" s="70">
        <v>2</v>
      </c>
      <c r="L120" s="82" t="s">
        <v>17</v>
      </c>
    </row>
    <row r="121" spans="1:12" x14ac:dyDescent="0.3">
      <c r="B121" s="83" t="s">
        <v>87</v>
      </c>
      <c r="C121" s="42">
        <f>SUMIFS(Stats!E$2:E$41,Stats!$C$2:$C$41,calc!$B121)</f>
        <v>182</v>
      </c>
      <c r="D121" s="42">
        <f>SUMIFS(Stats!F$2:F$41,Stats!$C$2:$C$41,calc!$B121)</f>
        <v>308</v>
      </c>
      <c r="E121" s="42">
        <f>SUMIFS(Stats!G$2:G$41,Stats!$C$2:$C$41,calc!$B121)</f>
        <v>126</v>
      </c>
      <c r="G121" s="83" t="s">
        <v>87</v>
      </c>
      <c r="H121" s="2">
        <f>C121/$C$125</f>
        <v>0.34339622641509432</v>
      </c>
      <c r="I121" s="2">
        <f t="shared" ref="I121:J121" si="11">D121/$C$125</f>
        <v>0.5811320754716981</v>
      </c>
      <c r="J121" s="2">
        <f t="shared" si="11"/>
        <v>0.23773584905660378</v>
      </c>
      <c r="L121" s="82" t="s">
        <v>24</v>
      </c>
    </row>
    <row r="122" spans="1:12" x14ac:dyDescent="0.3">
      <c r="B122" s="83" t="s">
        <v>65</v>
      </c>
      <c r="C122" s="42">
        <f>SUMIFS(Stats!E$2:E$41,Stats!$C$2:$C$41,calc!$B122)</f>
        <v>159</v>
      </c>
      <c r="D122" s="42">
        <f>SUMIFS(Stats!F$2:F$41,Stats!$C$2:$C$41,calc!$B122)</f>
        <v>170</v>
      </c>
      <c r="E122" s="42">
        <f>SUMIFS(Stats!G$2:G$41,Stats!$C$2:$C$41,calc!$B122)</f>
        <v>11</v>
      </c>
      <c r="G122" s="83" t="s">
        <v>65</v>
      </c>
      <c r="H122" s="2">
        <f t="shared" ref="H122:H124" si="12">C122/$C$125</f>
        <v>0.3</v>
      </c>
      <c r="I122" s="2">
        <f t="shared" ref="I122:I124" si="13">D122/$C$125</f>
        <v>0.32075471698113206</v>
      </c>
      <c r="J122" s="2">
        <f t="shared" ref="J122:J124" si="14">E122/$C$125</f>
        <v>2.0754716981132074E-2</v>
      </c>
      <c r="L122" s="82" t="s">
        <v>19</v>
      </c>
    </row>
    <row r="123" spans="1:12" x14ac:dyDescent="0.3">
      <c r="B123" s="83" t="s">
        <v>63</v>
      </c>
      <c r="C123" s="42">
        <f>SUMIFS(Stats!E$2:E$41,Stats!$C$2:$C$41,calc!$B123)</f>
        <v>121</v>
      </c>
      <c r="D123" s="42">
        <f>SUMIFS(Stats!F$2:F$41,Stats!$C$2:$C$41,calc!$B123)</f>
        <v>370</v>
      </c>
      <c r="E123" s="42">
        <f>SUMIFS(Stats!G$2:G$41,Stats!$C$2:$C$41,calc!$B123)</f>
        <v>249</v>
      </c>
      <c r="G123" s="83" t="s">
        <v>63</v>
      </c>
      <c r="H123" s="2">
        <f t="shared" si="12"/>
        <v>0.22830188679245284</v>
      </c>
      <c r="I123" s="2">
        <f t="shared" si="13"/>
        <v>0.69811320754716977</v>
      </c>
      <c r="J123" s="2">
        <f t="shared" si="14"/>
        <v>0.46981132075471699</v>
      </c>
    </row>
    <row r="124" spans="1:12" x14ac:dyDescent="0.3">
      <c r="B124" s="83" t="s">
        <v>64</v>
      </c>
      <c r="C124" s="42">
        <f>SUMIFS(Stats!E$2:E$41,Stats!$C$2:$C$41,calc!$B124)</f>
        <v>68</v>
      </c>
      <c r="D124" s="42">
        <f>SUMIFS(Stats!F$2:F$41,Stats!$C$2:$C$41,calc!$B124)</f>
        <v>67</v>
      </c>
      <c r="E124" s="42">
        <f>SUMIFS(Stats!G$2:G$41,Stats!$C$2:$C$41,calc!$B124)</f>
        <v>-1</v>
      </c>
      <c r="G124" s="83" t="s">
        <v>64</v>
      </c>
      <c r="H124" s="2">
        <f t="shared" si="12"/>
        <v>0.12830188679245283</v>
      </c>
      <c r="I124" s="2">
        <f t="shared" si="13"/>
        <v>0.12641509433962264</v>
      </c>
      <c r="J124" s="2">
        <f t="shared" si="14"/>
        <v>-1.8867924528301887E-3</v>
      </c>
    </row>
    <row r="125" spans="1:12" x14ac:dyDescent="0.3">
      <c r="C125" s="41">
        <f>SUM(C121:C124)</f>
        <v>530</v>
      </c>
      <c r="D125" s="41">
        <f t="shared" ref="D125:E125" si="15">SUM(D121:D124)</f>
        <v>915</v>
      </c>
      <c r="E125" s="41">
        <f t="shared" si="15"/>
        <v>385</v>
      </c>
    </row>
    <row r="126" spans="1:12" x14ac:dyDescent="0.3">
      <c r="G126" s="83" t="s">
        <v>87</v>
      </c>
      <c r="H126" s="84">
        <f>VLOOKUP($G126,$G$120:$J$124,$K$120+1,FALSE)</f>
        <v>0.5811320754716981</v>
      </c>
      <c r="I126" s="40"/>
    </row>
    <row r="127" spans="1:12" x14ac:dyDescent="0.3">
      <c r="G127" s="83" t="s">
        <v>65</v>
      </c>
      <c r="H127" s="84">
        <f t="shared" ref="H127:H129" si="16">VLOOKUP($G127,$G$120:$J$124,$K$120+1,FALSE)</f>
        <v>0.32075471698113206</v>
      </c>
    </row>
    <row r="128" spans="1:12" x14ac:dyDescent="0.3">
      <c r="G128" s="83" t="s">
        <v>63</v>
      </c>
      <c r="H128" s="84">
        <f t="shared" si="16"/>
        <v>0.69811320754716977</v>
      </c>
    </row>
    <row r="129" spans="1:46" x14ac:dyDescent="0.3">
      <c r="G129" s="83" t="s">
        <v>64</v>
      </c>
      <c r="H129" s="84">
        <f t="shared" si="16"/>
        <v>0.12641509433962264</v>
      </c>
    </row>
    <row r="131" spans="1:46" x14ac:dyDescent="0.3">
      <c r="D131" s="52">
        <v>1</v>
      </c>
      <c r="E131" s="43">
        <v>2</v>
      </c>
      <c r="F131" s="41">
        <v>3</v>
      </c>
      <c r="G131" s="52"/>
      <c r="H131" s="52"/>
      <c r="I131" s="52"/>
      <c r="J131" s="52"/>
      <c r="K131" s="52"/>
    </row>
    <row r="132" spans="1:46" x14ac:dyDescent="0.3">
      <c r="A132" s="43"/>
      <c r="C132" s="41" t="s">
        <v>164</v>
      </c>
      <c r="D132" s="82" t="s">
        <v>17</v>
      </c>
      <c r="E132" s="82" t="s">
        <v>24</v>
      </c>
      <c r="F132" s="86" t="s">
        <v>19</v>
      </c>
      <c r="G132" s="43"/>
      <c r="H132" s="102">
        <v>1</v>
      </c>
      <c r="I132" s="43"/>
      <c r="J132" s="43"/>
      <c r="K132" s="43"/>
    </row>
    <row r="133" spans="1:46" x14ac:dyDescent="0.3">
      <c r="A133" s="43"/>
      <c r="B133" s="52"/>
      <c r="C133" s="83" t="s">
        <v>87</v>
      </c>
      <c r="D133" s="85">
        <f>RANK(H121,$H$121:$H$124,)</f>
        <v>1</v>
      </c>
      <c r="E133" s="85">
        <f>RANK(I121,$I$121:$I$124)</f>
        <v>2</v>
      </c>
      <c r="F133" s="85">
        <f>RANK(J121,$J$121:$J$124)</f>
        <v>2</v>
      </c>
      <c r="G133" s="52" t="s">
        <v>17</v>
      </c>
      <c r="H133" s="85" t="e">
        <f>IF(K120=1,C133,NA())</f>
        <v>#N/A</v>
      </c>
      <c r="I133" s="85"/>
      <c r="J133" s="85"/>
      <c r="K133" s="85"/>
    </row>
    <row r="134" spans="1:46" x14ac:dyDescent="0.3">
      <c r="A134" s="43"/>
      <c r="C134" s="83" t="s">
        <v>65</v>
      </c>
      <c r="D134" s="85">
        <f t="shared" ref="D134:D136" si="17">RANK(H122,$H$121:$H$124,)</f>
        <v>2</v>
      </c>
      <c r="E134" s="85">
        <f t="shared" ref="E134:E136" si="18">RANK(I122,$I$121:$I$124)</f>
        <v>3</v>
      </c>
      <c r="F134" s="85">
        <f t="shared" ref="F134:F136" si="19">RANK(J122,$J$121:$J$124)</f>
        <v>3</v>
      </c>
      <c r="G134" s="52" t="s">
        <v>24</v>
      </c>
      <c r="H134" s="85" t="str">
        <f>IF(K120=2,C135,NA())</f>
        <v>Europe</v>
      </c>
      <c r="I134" s="85"/>
      <c r="J134" s="85"/>
      <c r="K134" s="85"/>
    </row>
    <row r="135" spans="1:46" x14ac:dyDescent="0.3">
      <c r="A135" s="43"/>
      <c r="C135" s="83" t="s">
        <v>63</v>
      </c>
      <c r="D135" s="85">
        <f t="shared" si="17"/>
        <v>3</v>
      </c>
      <c r="E135" s="85">
        <f t="shared" si="18"/>
        <v>1</v>
      </c>
      <c r="F135" s="85">
        <f t="shared" si="19"/>
        <v>1</v>
      </c>
      <c r="G135" s="52" t="s">
        <v>19</v>
      </c>
      <c r="H135" s="85" t="e">
        <f>IF(K120=3,C135,NA())</f>
        <v>#N/A</v>
      </c>
      <c r="I135" s="85"/>
      <c r="J135" s="85"/>
      <c r="K135" s="85"/>
    </row>
    <row r="136" spans="1:46" x14ac:dyDescent="0.3">
      <c r="A136" s="43"/>
      <c r="C136" s="83" t="s">
        <v>64</v>
      </c>
      <c r="D136" s="85">
        <f t="shared" si="17"/>
        <v>4</v>
      </c>
      <c r="E136" s="85">
        <f t="shared" si="18"/>
        <v>4</v>
      </c>
      <c r="F136" s="85">
        <f t="shared" si="19"/>
        <v>4</v>
      </c>
      <c r="G136" s="52"/>
      <c r="H136" s="85"/>
      <c r="I136" s="85"/>
      <c r="J136" s="85"/>
      <c r="K136" s="85"/>
    </row>
    <row r="137" spans="1:46" x14ac:dyDescent="0.3">
      <c r="A137" s="43"/>
      <c r="C137" s="41">
        <v>1</v>
      </c>
      <c r="D137" s="52">
        <v>2</v>
      </c>
      <c r="E137" s="43">
        <v>3</v>
      </c>
      <c r="G137" s="52"/>
      <c r="H137" s="43"/>
      <c r="I137" s="43"/>
      <c r="J137" s="43"/>
      <c r="K137" s="43"/>
    </row>
    <row r="138" spans="1:46" x14ac:dyDescent="0.3">
      <c r="A138" s="43"/>
      <c r="B138" s="43"/>
      <c r="C138" s="90" t="s">
        <v>166</v>
      </c>
      <c r="D138" s="88" t="s">
        <v>103</v>
      </c>
      <c r="E138" s="88" t="s">
        <v>98</v>
      </c>
      <c r="F138" s="88" t="s">
        <v>67</v>
      </c>
      <c r="G138" s="88" t="s">
        <v>99</v>
      </c>
      <c r="H138" s="88" t="s">
        <v>97</v>
      </c>
      <c r="I138" s="88" t="s">
        <v>101</v>
      </c>
      <c r="J138" s="88" t="s">
        <v>96</v>
      </c>
      <c r="K138" s="88" t="s">
        <v>102</v>
      </c>
      <c r="L138" s="88" t="s">
        <v>66</v>
      </c>
      <c r="M138" s="88" t="s">
        <v>100</v>
      </c>
      <c r="N138" s="115" t="s">
        <v>88</v>
      </c>
      <c r="O138" s="115" t="s">
        <v>71</v>
      </c>
      <c r="P138" s="115" t="s">
        <v>72</v>
      </c>
      <c r="Q138" s="115" t="s">
        <v>94</v>
      </c>
      <c r="R138" s="115" t="s">
        <v>91</v>
      </c>
      <c r="S138" s="115" t="s">
        <v>92</v>
      </c>
      <c r="T138" s="115" t="s">
        <v>95</v>
      </c>
      <c r="U138" s="115" t="s">
        <v>89</v>
      </c>
      <c r="V138" s="115" t="s">
        <v>93</v>
      </c>
      <c r="W138" s="115" t="s">
        <v>90</v>
      </c>
      <c r="X138" s="115" t="s">
        <v>68</v>
      </c>
      <c r="Y138" s="115" t="s">
        <v>107</v>
      </c>
      <c r="Z138" s="115" t="s">
        <v>109</v>
      </c>
      <c r="AA138" s="115" t="s">
        <v>69</v>
      </c>
      <c r="AB138" s="115" t="s">
        <v>105</v>
      </c>
      <c r="AC138" s="115" t="s">
        <v>70</v>
      </c>
      <c r="AD138" s="115" t="s">
        <v>110</v>
      </c>
      <c r="AE138" s="115" t="s">
        <v>104</v>
      </c>
      <c r="AF138" s="115" t="s">
        <v>106</v>
      </c>
      <c r="AG138" s="115" t="s">
        <v>108</v>
      </c>
      <c r="AH138" s="115" t="s">
        <v>116</v>
      </c>
      <c r="AI138" s="115" t="s">
        <v>120</v>
      </c>
      <c r="AJ138" s="115" t="s">
        <v>117</v>
      </c>
      <c r="AK138" s="115" t="s">
        <v>115</v>
      </c>
      <c r="AL138" s="115" t="s">
        <v>119</v>
      </c>
      <c r="AM138" s="115" t="s">
        <v>121</v>
      </c>
      <c r="AN138" s="115" t="s">
        <v>114</v>
      </c>
      <c r="AO138" s="115" t="s">
        <v>112</v>
      </c>
      <c r="AP138" s="115" t="s">
        <v>118</v>
      </c>
      <c r="AQ138" s="115" t="s">
        <v>113</v>
      </c>
    </row>
    <row r="139" spans="1:46" x14ac:dyDescent="0.3">
      <c r="A139" s="43"/>
      <c r="B139" s="85"/>
      <c r="C139" s="89" t="s">
        <v>32</v>
      </c>
      <c r="D139" s="92">
        <f>SUMIFS(Targ!$D$2:$D$481,Targ!$B$2:$B$481,calc!$C139,Targ!$A$2:$A$481,calc!D$138)</f>
        <v>0.4</v>
      </c>
      <c r="E139" s="92">
        <f>SUMIFS(Targ!$D$2:$D$481,Targ!$B$2:$B$481,calc!$C139,Targ!$A$2:$A$481,calc!E$138)</f>
        <v>0.05</v>
      </c>
      <c r="F139" s="92">
        <f>SUMIFS(Targ!$D$2:$D$481,Targ!$B$2:$B$481,calc!$C139,Targ!$A$2:$A$481,calc!F$138)</f>
        <v>0.2</v>
      </c>
      <c r="G139" s="92">
        <f>SUMIFS(Targ!$D$2:$D$481,Targ!$B$2:$B$481,calc!$C139,Targ!$A$2:$A$481,calc!G$138)</f>
        <v>0.18</v>
      </c>
      <c r="H139" s="92">
        <f>SUMIFS(Targ!$D$2:$D$481,Targ!$B$2:$B$481,calc!$C139,Targ!$A$2:$A$481,calc!H$138)</f>
        <v>0.03</v>
      </c>
      <c r="I139" s="92">
        <f>SUMIFS(Targ!$D$2:$D$481,Targ!$B$2:$B$481,calc!$C139,Targ!$A$2:$A$481,calc!I$138)</f>
        <v>0.05</v>
      </c>
      <c r="J139" s="92">
        <f>SUMIFS(Targ!$D$2:$D$481,Targ!$B$2:$B$481,calc!$C139,Targ!$A$2:$A$481,calc!J$138)</f>
        <v>-0.5</v>
      </c>
      <c r="K139" s="92">
        <f>SUMIFS(Targ!$D$2:$D$481,Targ!$B$2:$B$481,calc!$C139,Targ!$A$2:$A$481,calc!K$138)</f>
        <v>0.11</v>
      </c>
      <c r="L139" s="92">
        <f>SUMIFS(Targ!$D$2:$D$481,Targ!$B$2:$B$481,calc!$C139,Targ!$A$2:$A$481,calc!L$138)</f>
        <v>0.05</v>
      </c>
      <c r="M139" s="92">
        <f>SUMIFS(Targ!$D$2:$D$481,Targ!$B$2:$B$481,calc!$C139,Targ!$A$2:$A$481,calc!M$138)</f>
        <v>0.2</v>
      </c>
      <c r="N139" s="92">
        <f>SUMIFS(Targ!$D$2:$D$481,Targ!$B$2:$B$481,calc!$C139,Targ!$A$2:$A$481,calc!N$138)</f>
        <v>0.23</v>
      </c>
      <c r="O139" s="92">
        <f>SUMIFS(Targ!$D$2:$D$481,Targ!$B$2:$B$481,calc!$C139,Targ!$A$2:$A$481,calc!O$138)</f>
        <v>-0.17</v>
      </c>
      <c r="P139" s="92">
        <f>SUMIFS(Targ!$D$2:$D$481,Targ!$B$2:$B$481,calc!$C139,Targ!$A$2:$A$481,calc!P$138)</f>
        <v>0.43</v>
      </c>
      <c r="Q139" s="92">
        <f>SUMIFS(Targ!$D$2:$D$481,Targ!$B$2:$B$481,calc!$C139,Targ!$A$2:$A$481,calc!Q$138)</f>
        <v>-0.04</v>
      </c>
      <c r="R139" s="92">
        <f>SUMIFS(Targ!$D$2:$D$481,Targ!$B$2:$B$481,calc!$C139,Targ!$A$2:$A$481,calc!R$138)</f>
        <v>-0.23</v>
      </c>
      <c r="S139" s="92">
        <f>SUMIFS(Targ!$D$2:$D$481,Targ!$B$2:$B$481,calc!$C139,Targ!$A$2:$A$481,calc!S$138)</f>
        <v>0.47</v>
      </c>
      <c r="T139" s="92">
        <f>SUMIFS(Targ!$D$2:$D$481,Targ!$B$2:$B$481,calc!$C139,Targ!$A$2:$A$481,calc!T$138)</f>
        <v>-0.06</v>
      </c>
      <c r="U139" s="92">
        <f>SUMIFS(Targ!$D$2:$D$481,Targ!$B$2:$B$481,calc!$C139,Targ!$A$2:$A$481,calc!U$138)</f>
        <v>-0.48</v>
      </c>
      <c r="V139" s="92">
        <f>SUMIFS(Targ!$D$2:$D$481,Targ!$B$2:$B$481,calc!$C139,Targ!$A$2:$A$481,calc!V$138)</f>
        <v>0.42</v>
      </c>
      <c r="W139" s="92">
        <f>SUMIFS(Targ!$D$2:$D$481,Targ!$B$2:$B$481,calc!$C139,Targ!$A$2:$A$481,calc!W$138)</f>
        <v>-0.02</v>
      </c>
      <c r="X139" s="92">
        <f>SUMIFS(Targ!$D$2:$D$481,Targ!$B$2:$B$481,calc!$C139,Targ!$A$2:$A$481,calc!X$138)</f>
        <v>0.37</v>
      </c>
      <c r="Y139" s="92">
        <f>SUMIFS(Targ!$D$2:$D$481,Targ!$B$2:$B$481,calc!$C139,Targ!$A$2:$A$481,calc!Y$138)</f>
        <v>0.02</v>
      </c>
      <c r="Z139" s="92">
        <f>SUMIFS(Targ!$D$2:$D$481,Targ!$B$2:$B$481,calc!$C139,Targ!$A$2:$A$481,calc!Z$138)</f>
        <v>0.05</v>
      </c>
      <c r="AA139" s="92">
        <f>SUMIFS(Targ!$D$2:$D$481,Targ!$B$2:$B$481,calc!$C139,Targ!$A$2:$A$481,calc!AA$138)</f>
        <v>-0.43</v>
      </c>
      <c r="AB139" s="92">
        <f>SUMIFS(Targ!$D$2:$D$481,Targ!$B$2:$B$481,calc!$C139,Targ!$A$2:$A$481,calc!AB$138)</f>
        <v>-0.19</v>
      </c>
      <c r="AC139" s="92">
        <f>SUMIFS(Targ!$D$2:$D$481,Targ!$B$2:$B$481,calc!$C139,Targ!$A$2:$A$481,calc!AC$138)</f>
        <v>-0.14000000000000001</v>
      </c>
      <c r="AD139" s="92">
        <f>SUMIFS(Targ!$D$2:$D$481,Targ!$B$2:$B$481,calc!$C139,Targ!$A$2:$A$481,calc!AD$138)</f>
        <v>-0.03</v>
      </c>
      <c r="AE139" s="92">
        <f>SUMIFS(Targ!$D$2:$D$481,Targ!$B$2:$B$481,calc!$C139,Targ!$A$2:$A$481,calc!AE$138)</f>
        <v>0.17</v>
      </c>
      <c r="AF139" s="92">
        <f>SUMIFS(Targ!$D$2:$D$481,Targ!$B$2:$B$481,calc!$C139,Targ!$A$2:$A$481,calc!AF$138)</f>
        <v>-0.26</v>
      </c>
      <c r="AG139" s="92">
        <f>SUMIFS(Targ!$D$2:$D$481,Targ!$B$2:$B$481,calc!$C139,Targ!$A$2:$A$481,calc!AG$138)</f>
        <v>-0.04</v>
      </c>
      <c r="AH139" s="92">
        <f>SUMIFS(Targ!$D$2:$D$481,Targ!$B$2:$B$481,calc!$C139,Targ!$A$2:$A$481,calc!AH$138)</f>
        <v>0.46</v>
      </c>
      <c r="AI139" s="92">
        <f>SUMIFS(Targ!$D$2:$D$481,Targ!$B$2:$B$481,calc!$C139,Targ!$A$2:$A$481,calc!AI$138)</f>
        <v>-0.5</v>
      </c>
      <c r="AJ139" s="92">
        <f>SUMIFS(Targ!$D$2:$D$481,Targ!$B$2:$B$481,calc!$C139,Targ!$A$2:$A$481,calc!AJ$138)</f>
        <v>0.34</v>
      </c>
      <c r="AK139" s="92">
        <f>SUMIFS(Targ!$D$2:$D$481,Targ!$B$2:$B$481,calc!$C139,Targ!$A$2:$A$481,calc!AK$138)</f>
        <v>0.38</v>
      </c>
      <c r="AL139" s="92">
        <f>SUMIFS(Targ!$D$2:$D$481,Targ!$B$2:$B$481,calc!$C139,Targ!$A$2:$A$481,calc!AL$138)</f>
        <v>0.04</v>
      </c>
      <c r="AM139" s="92">
        <f>SUMIFS(Targ!$D$2:$D$481,Targ!$B$2:$B$481,calc!$C139,Targ!$A$2:$A$481,calc!AM$138)</f>
        <v>0.01</v>
      </c>
      <c r="AN139" s="92">
        <f>SUMIFS(Targ!$D$2:$D$481,Targ!$B$2:$B$481,calc!$C139,Targ!$A$2:$A$481,calc!AN$138)</f>
        <v>-0.33</v>
      </c>
      <c r="AO139" s="92">
        <f>SUMIFS(Targ!$D$2:$D$481,Targ!$B$2:$B$481,calc!$C139,Targ!$A$2:$A$481,calc!AO$138)</f>
        <v>0.4</v>
      </c>
      <c r="AP139" s="92">
        <f>SUMIFS(Targ!$D$2:$D$481,Targ!$B$2:$B$481,calc!$C139,Targ!$A$2:$A$481,calc!AP$138)</f>
        <v>-0.04</v>
      </c>
      <c r="AQ139" s="92">
        <f>SUMIFS(Targ!$D$2:$D$481,Targ!$B$2:$B$481,calc!$C139,Targ!$A$2:$A$481,calc!AQ$138)</f>
        <v>0.14000000000000001</v>
      </c>
      <c r="AR139" s="92"/>
      <c r="AS139" s="92"/>
      <c r="AT139" s="92"/>
    </row>
    <row r="140" spans="1:46" x14ac:dyDescent="0.3">
      <c r="A140" s="22" t="s">
        <v>18</v>
      </c>
      <c r="B140" s="28" t="b">
        <v>1</v>
      </c>
      <c r="C140" s="89" t="s">
        <v>33</v>
      </c>
      <c r="D140" s="92">
        <f>SUMIFS(Targ!$D$2:$D$481,Targ!$B$2:$B$481,calc!$C140,Targ!$A$2:$A$481,calc!D$138)</f>
        <v>0.26</v>
      </c>
      <c r="E140" s="92">
        <f>SUMIFS(Targ!$D$2:$D$481,Targ!$B$2:$B$481,calc!$C140,Targ!$A$2:$A$481,calc!E$138)</f>
        <v>-0.21</v>
      </c>
      <c r="F140" s="92">
        <f>SUMIFS(Targ!$D$2:$D$481,Targ!$B$2:$B$481,calc!$C140,Targ!$A$2:$A$481,calc!F$138)</f>
        <v>-0.04</v>
      </c>
      <c r="G140" s="92">
        <f>SUMIFS(Targ!$D$2:$D$481,Targ!$B$2:$B$481,calc!$C140,Targ!$A$2:$A$481,calc!G$138)</f>
        <v>0.32</v>
      </c>
      <c r="H140" s="92">
        <f>SUMIFS(Targ!$D$2:$D$481,Targ!$B$2:$B$481,calc!$C140,Targ!$A$2:$A$481,calc!H$138)</f>
        <v>0.16</v>
      </c>
      <c r="I140" s="92">
        <f>SUMIFS(Targ!$D$2:$D$481,Targ!$B$2:$B$481,calc!$C140,Targ!$A$2:$A$481,calc!I$138)</f>
        <v>0.39</v>
      </c>
      <c r="J140" s="92">
        <f>SUMIFS(Targ!$D$2:$D$481,Targ!$B$2:$B$481,calc!$C140,Targ!$A$2:$A$481,calc!J$138)</f>
        <v>0.1</v>
      </c>
      <c r="K140" s="92">
        <f>SUMIFS(Targ!$D$2:$D$481,Targ!$B$2:$B$481,calc!$C140,Targ!$A$2:$A$481,calc!K$138)</f>
        <v>0.18</v>
      </c>
      <c r="L140" s="92">
        <f>SUMIFS(Targ!$D$2:$D$481,Targ!$B$2:$B$481,calc!$C140,Targ!$A$2:$A$481,calc!L$138)</f>
        <v>0.32</v>
      </c>
      <c r="M140" s="92">
        <f>SUMIFS(Targ!$D$2:$D$481,Targ!$B$2:$B$481,calc!$C140,Targ!$A$2:$A$481,calc!M$138)</f>
        <v>0.16</v>
      </c>
      <c r="N140" s="2">
        <f>SUMIFS(Targ!$D$2:$D$481,Targ!$B$2:$B$481,calc!$C140,Targ!$A$2:$A$481,calc!N$138)</f>
        <v>-0.42</v>
      </c>
      <c r="O140" s="2">
        <f>SUMIFS(Targ!$D$2:$D$481,Targ!$B$2:$B$481,calc!$C140,Targ!$A$2:$A$481,calc!O$138)</f>
        <v>-0.38</v>
      </c>
      <c r="P140" s="2">
        <f>SUMIFS(Targ!$D$2:$D$481,Targ!$B$2:$B$481,calc!$C140,Targ!$A$2:$A$481,calc!P$138)</f>
        <v>0.26</v>
      </c>
      <c r="Q140" s="2">
        <f>SUMIFS(Targ!$D$2:$D$481,Targ!$B$2:$B$481,calc!$C140,Targ!$A$2:$A$481,calc!Q$138)</f>
        <v>0.08</v>
      </c>
      <c r="R140" s="2">
        <f>SUMIFS(Targ!$D$2:$D$481,Targ!$B$2:$B$481,calc!$C140,Targ!$A$2:$A$481,calc!R$138)</f>
        <v>-0.43</v>
      </c>
      <c r="S140" s="2">
        <f>SUMIFS(Targ!$D$2:$D$481,Targ!$B$2:$B$481,calc!$C140,Targ!$A$2:$A$481,calc!S$138)</f>
        <v>0.18</v>
      </c>
      <c r="T140" s="2">
        <f>SUMIFS(Targ!$D$2:$D$481,Targ!$B$2:$B$481,calc!$C140,Targ!$A$2:$A$481,calc!T$138)</f>
        <v>7.0000000000000007E-2</v>
      </c>
      <c r="U140" s="2">
        <f>SUMIFS(Targ!$D$2:$D$481,Targ!$B$2:$B$481,calc!$C140,Targ!$A$2:$A$481,calc!U$138)</f>
        <v>0.1</v>
      </c>
      <c r="V140" s="2">
        <f>SUMIFS(Targ!$D$2:$D$481,Targ!$B$2:$B$481,calc!$C140,Targ!$A$2:$A$481,calc!V$138)</f>
        <v>0.32</v>
      </c>
      <c r="W140" s="2">
        <f>SUMIFS(Targ!$D$2:$D$481,Targ!$B$2:$B$481,calc!$C140,Targ!$A$2:$A$481,calc!W$138)</f>
        <v>-0.42</v>
      </c>
      <c r="X140" s="2">
        <f>SUMIFS(Targ!$D$2:$D$481,Targ!$B$2:$B$481,calc!$C140,Targ!$A$2:$A$481,calc!X$138)</f>
        <v>-0.43</v>
      </c>
      <c r="Y140" s="2">
        <f>SUMIFS(Targ!$D$2:$D$481,Targ!$B$2:$B$481,calc!$C140,Targ!$A$2:$A$481,calc!Y$138)</f>
        <v>0</v>
      </c>
      <c r="Z140" s="2">
        <f>SUMIFS(Targ!$D$2:$D$481,Targ!$B$2:$B$481,calc!$C140,Targ!$A$2:$A$481,calc!Z$138)</f>
        <v>-0.32</v>
      </c>
      <c r="AA140" s="2">
        <f>SUMIFS(Targ!$D$2:$D$481,Targ!$B$2:$B$481,calc!$C140,Targ!$A$2:$A$481,calc!AA$138)</f>
        <v>-0.42</v>
      </c>
      <c r="AB140" s="2">
        <f>SUMIFS(Targ!$D$2:$D$481,Targ!$B$2:$B$481,calc!$C140,Targ!$A$2:$A$481,calc!AB$138)</f>
        <v>0.36</v>
      </c>
      <c r="AC140" s="2">
        <f>SUMIFS(Targ!$D$2:$D$481,Targ!$B$2:$B$481,calc!$C140,Targ!$A$2:$A$481,calc!AC$138)</f>
        <v>0.09</v>
      </c>
      <c r="AD140" s="2">
        <f>SUMIFS(Targ!$D$2:$D$481,Targ!$B$2:$B$481,calc!$C140,Targ!$A$2:$A$481,calc!AD$138)</f>
        <v>-0.4</v>
      </c>
      <c r="AE140" s="2">
        <f>SUMIFS(Targ!$D$2:$D$481,Targ!$B$2:$B$481,calc!$C140,Targ!$A$2:$A$481,calc!AE$138)</f>
        <v>0.1</v>
      </c>
      <c r="AF140" s="2">
        <f>SUMIFS(Targ!$D$2:$D$481,Targ!$B$2:$B$481,calc!$C140,Targ!$A$2:$A$481,calc!AF$138)</f>
        <v>0.28999999999999998</v>
      </c>
      <c r="AG140" s="2">
        <f>SUMIFS(Targ!$D$2:$D$481,Targ!$B$2:$B$481,calc!$C140,Targ!$A$2:$A$481,calc!AG$138)</f>
        <v>-0.19</v>
      </c>
      <c r="AH140" s="2">
        <f>SUMIFS(Targ!$D$2:$D$481,Targ!$B$2:$B$481,calc!$C140,Targ!$A$2:$A$481,calc!AH$138)</f>
        <v>-0.36</v>
      </c>
      <c r="AI140" s="2">
        <f>SUMIFS(Targ!$D$2:$D$481,Targ!$B$2:$B$481,calc!$C140,Targ!$A$2:$A$481,calc!AI$138)</f>
        <v>0.44</v>
      </c>
      <c r="AJ140" s="2">
        <f>SUMIFS(Targ!$D$2:$D$481,Targ!$B$2:$B$481,calc!$C140,Targ!$A$2:$A$481,calc!AJ$138)</f>
        <v>-0.05</v>
      </c>
      <c r="AK140" s="2">
        <f>SUMIFS(Targ!$D$2:$D$481,Targ!$B$2:$B$481,calc!$C140,Targ!$A$2:$A$481,calc!AK$138)</f>
        <v>0.31</v>
      </c>
      <c r="AL140" s="2">
        <f>SUMIFS(Targ!$D$2:$D$481,Targ!$B$2:$B$481,calc!$C140,Targ!$A$2:$A$481,calc!AL$138)</f>
        <v>0.41</v>
      </c>
      <c r="AM140" s="2">
        <f>SUMIFS(Targ!$D$2:$D$481,Targ!$B$2:$B$481,calc!$C140,Targ!$A$2:$A$481,calc!AM$138)</f>
        <v>-0.06</v>
      </c>
      <c r="AN140" s="2">
        <f>SUMIFS(Targ!$D$2:$D$481,Targ!$B$2:$B$481,calc!$C140,Targ!$A$2:$A$481,calc!AN$138)</f>
        <v>-0.21</v>
      </c>
      <c r="AO140" s="2">
        <f>SUMIFS(Targ!$D$2:$D$481,Targ!$B$2:$B$481,calc!$C140,Targ!$A$2:$A$481,calc!AO$138)</f>
        <v>0.31</v>
      </c>
      <c r="AP140" s="2">
        <f>SUMIFS(Targ!$D$2:$D$481,Targ!$B$2:$B$481,calc!$C140,Targ!$A$2:$A$481,calc!AP$138)</f>
        <v>0.34</v>
      </c>
      <c r="AQ140" s="2">
        <f>SUMIFS(Targ!$D$2:$D$481,Targ!$B$2:$B$481,calc!$C140,Targ!$A$2:$A$481,calc!AQ$138)</f>
        <v>-0.28999999999999998</v>
      </c>
      <c r="AR140" s="2"/>
      <c r="AS140" s="2"/>
      <c r="AT140" s="2"/>
    </row>
    <row r="141" spans="1:46" x14ac:dyDescent="0.3">
      <c r="A141" s="24" t="s">
        <v>52</v>
      </c>
      <c r="B141" s="28" t="b">
        <v>1</v>
      </c>
      <c r="C141" s="89" t="s">
        <v>34</v>
      </c>
      <c r="D141" s="92">
        <f>SUMIFS(Targ!$D$2:$D$481,Targ!$B$2:$B$481,calc!$C141,Targ!$A$2:$A$481,calc!D$138)</f>
        <v>0.23</v>
      </c>
      <c r="E141" s="92">
        <f>SUMIFS(Targ!$D$2:$D$481,Targ!$B$2:$B$481,calc!$C141,Targ!$A$2:$A$481,calc!E$138)</f>
        <v>-0.39</v>
      </c>
      <c r="F141" s="92">
        <f>SUMIFS(Targ!$D$2:$D$481,Targ!$B$2:$B$481,calc!$C141,Targ!$A$2:$A$481,calc!F$138)</f>
        <v>0.18</v>
      </c>
      <c r="G141" s="92">
        <f>SUMIFS(Targ!$D$2:$D$481,Targ!$B$2:$B$481,calc!$C141,Targ!$A$2:$A$481,calc!G$138)</f>
        <v>0.01</v>
      </c>
      <c r="H141" s="92">
        <f>SUMIFS(Targ!$D$2:$D$481,Targ!$B$2:$B$481,calc!$C141,Targ!$A$2:$A$481,calc!H$138)</f>
        <v>0</v>
      </c>
      <c r="I141" s="92">
        <f>SUMIFS(Targ!$D$2:$D$481,Targ!$B$2:$B$481,calc!$C141,Targ!$A$2:$A$481,calc!I$138)</f>
        <v>-0.05</v>
      </c>
      <c r="J141" s="92">
        <f>SUMIFS(Targ!$D$2:$D$481,Targ!$B$2:$B$481,calc!$C141,Targ!$A$2:$A$481,calc!J$138)</f>
        <v>0.21</v>
      </c>
      <c r="K141" s="92">
        <f>SUMIFS(Targ!$D$2:$D$481,Targ!$B$2:$B$481,calc!$C141,Targ!$A$2:$A$481,calc!K$138)</f>
        <v>-0.18</v>
      </c>
      <c r="L141" s="92">
        <f>SUMIFS(Targ!$D$2:$D$481,Targ!$B$2:$B$481,calc!$C141,Targ!$A$2:$A$481,calc!L$138)</f>
        <v>0.18</v>
      </c>
      <c r="M141" s="92">
        <f>SUMIFS(Targ!$D$2:$D$481,Targ!$B$2:$B$481,calc!$C141,Targ!$A$2:$A$481,calc!M$138)</f>
        <v>0.32</v>
      </c>
      <c r="N141" s="2">
        <f>SUMIFS(Targ!$D$2:$D$481,Targ!$B$2:$B$481,calc!$C141,Targ!$A$2:$A$481,calc!N$138)</f>
        <v>-0.05</v>
      </c>
      <c r="O141" s="2">
        <f>SUMIFS(Targ!$D$2:$D$481,Targ!$B$2:$B$481,calc!$C141,Targ!$A$2:$A$481,calc!O$138)</f>
        <v>-0.03</v>
      </c>
      <c r="P141" s="2">
        <f>SUMIFS(Targ!$D$2:$D$481,Targ!$B$2:$B$481,calc!$C141,Targ!$A$2:$A$481,calc!P$138)</f>
        <v>-0.28000000000000003</v>
      </c>
      <c r="Q141" s="2">
        <f>SUMIFS(Targ!$D$2:$D$481,Targ!$B$2:$B$481,calc!$C141,Targ!$A$2:$A$481,calc!Q$138)</f>
        <v>-0.32</v>
      </c>
      <c r="R141" s="2">
        <f>SUMIFS(Targ!$D$2:$D$481,Targ!$B$2:$B$481,calc!$C141,Targ!$A$2:$A$481,calc!R$138)</f>
        <v>0.15</v>
      </c>
      <c r="S141" s="2">
        <f>SUMIFS(Targ!$D$2:$D$481,Targ!$B$2:$B$481,calc!$C141,Targ!$A$2:$A$481,calc!S$138)</f>
        <v>-0.33</v>
      </c>
      <c r="T141" s="2">
        <f>SUMIFS(Targ!$D$2:$D$481,Targ!$B$2:$B$481,calc!$C141,Targ!$A$2:$A$481,calc!T$138)</f>
        <v>0.02</v>
      </c>
      <c r="U141" s="2">
        <f>SUMIFS(Targ!$D$2:$D$481,Targ!$B$2:$B$481,calc!$C141,Targ!$A$2:$A$481,calc!U$138)</f>
        <v>0.27</v>
      </c>
      <c r="V141" s="2">
        <f>SUMIFS(Targ!$D$2:$D$481,Targ!$B$2:$B$481,calc!$C141,Targ!$A$2:$A$481,calc!V$138)</f>
        <v>-0.32</v>
      </c>
      <c r="W141" s="2">
        <f>SUMIFS(Targ!$D$2:$D$481,Targ!$B$2:$B$481,calc!$C141,Targ!$A$2:$A$481,calc!W$138)</f>
        <v>-0.43</v>
      </c>
      <c r="X141" s="2">
        <f>SUMIFS(Targ!$D$2:$D$481,Targ!$B$2:$B$481,calc!$C141,Targ!$A$2:$A$481,calc!X$138)</f>
        <v>0.2</v>
      </c>
      <c r="Y141" s="2">
        <f>SUMIFS(Targ!$D$2:$D$481,Targ!$B$2:$B$481,calc!$C141,Targ!$A$2:$A$481,calc!Y$138)</f>
        <v>-0.1</v>
      </c>
      <c r="Z141" s="2">
        <f>SUMIFS(Targ!$D$2:$D$481,Targ!$B$2:$B$481,calc!$C141,Targ!$A$2:$A$481,calc!Z$138)</f>
        <v>0.13</v>
      </c>
      <c r="AA141" s="2">
        <f>SUMIFS(Targ!$D$2:$D$481,Targ!$B$2:$B$481,calc!$C141,Targ!$A$2:$A$481,calc!AA$138)</f>
        <v>0.02</v>
      </c>
      <c r="AB141" s="2">
        <f>SUMIFS(Targ!$D$2:$D$481,Targ!$B$2:$B$481,calc!$C141,Targ!$A$2:$A$481,calc!AB$138)</f>
        <v>0.2</v>
      </c>
      <c r="AC141" s="2">
        <f>SUMIFS(Targ!$D$2:$D$481,Targ!$B$2:$B$481,calc!$C141,Targ!$A$2:$A$481,calc!AC$138)</f>
        <v>-0.08</v>
      </c>
      <c r="AD141" s="2">
        <f>SUMIFS(Targ!$D$2:$D$481,Targ!$B$2:$B$481,calc!$C141,Targ!$A$2:$A$481,calc!AD$138)</f>
        <v>-0.22</v>
      </c>
      <c r="AE141" s="2">
        <f>SUMIFS(Targ!$D$2:$D$481,Targ!$B$2:$B$481,calc!$C141,Targ!$A$2:$A$481,calc!AE$138)</f>
        <v>-0.21</v>
      </c>
      <c r="AF141" s="2">
        <f>SUMIFS(Targ!$D$2:$D$481,Targ!$B$2:$B$481,calc!$C141,Targ!$A$2:$A$481,calc!AF$138)</f>
        <v>-0.33</v>
      </c>
      <c r="AG141" s="2">
        <f>SUMIFS(Targ!$D$2:$D$481,Targ!$B$2:$B$481,calc!$C141,Targ!$A$2:$A$481,calc!AG$138)</f>
        <v>0.49</v>
      </c>
      <c r="AH141" s="2">
        <f>SUMIFS(Targ!$D$2:$D$481,Targ!$B$2:$B$481,calc!$C141,Targ!$A$2:$A$481,calc!AH$138)</f>
        <v>0.2</v>
      </c>
      <c r="AI141" s="2">
        <f>SUMIFS(Targ!$D$2:$D$481,Targ!$B$2:$B$481,calc!$C141,Targ!$A$2:$A$481,calc!AI$138)</f>
        <v>-0.14000000000000001</v>
      </c>
      <c r="AJ141" s="2">
        <f>SUMIFS(Targ!$D$2:$D$481,Targ!$B$2:$B$481,calc!$C141,Targ!$A$2:$A$481,calc!AJ$138)</f>
        <v>0.46</v>
      </c>
      <c r="AK141" s="2">
        <f>SUMIFS(Targ!$D$2:$D$481,Targ!$B$2:$B$481,calc!$C141,Targ!$A$2:$A$481,calc!AK$138)</f>
        <v>-0.24</v>
      </c>
      <c r="AL141" s="2">
        <f>SUMIFS(Targ!$D$2:$D$481,Targ!$B$2:$B$481,calc!$C141,Targ!$A$2:$A$481,calc!AL$138)</f>
        <v>-0.05</v>
      </c>
      <c r="AM141" s="2">
        <f>SUMIFS(Targ!$D$2:$D$481,Targ!$B$2:$B$481,calc!$C141,Targ!$A$2:$A$481,calc!AM$138)</f>
        <v>-0.39</v>
      </c>
      <c r="AN141" s="2">
        <f>SUMIFS(Targ!$D$2:$D$481,Targ!$B$2:$B$481,calc!$C141,Targ!$A$2:$A$481,calc!AN$138)</f>
        <v>-0.43</v>
      </c>
      <c r="AO141" s="2">
        <f>SUMIFS(Targ!$D$2:$D$481,Targ!$B$2:$B$481,calc!$C141,Targ!$A$2:$A$481,calc!AO$138)</f>
        <v>-0.36</v>
      </c>
      <c r="AP141" s="2">
        <f>SUMIFS(Targ!$D$2:$D$481,Targ!$B$2:$B$481,calc!$C141,Targ!$A$2:$A$481,calc!AP$138)</f>
        <v>-0.41</v>
      </c>
      <c r="AQ141" s="2">
        <f>SUMIFS(Targ!$D$2:$D$481,Targ!$B$2:$B$481,calc!$C141,Targ!$A$2:$A$481,calc!AQ$138)</f>
        <v>0.15</v>
      </c>
      <c r="AR141" s="2"/>
      <c r="AS141" s="2"/>
      <c r="AT141" s="2"/>
    </row>
    <row r="142" spans="1:46" x14ac:dyDescent="0.3">
      <c r="A142" s="23" t="s">
        <v>51</v>
      </c>
      <c r="B142" s="28" t="b">
        <v>1</v>
      </c>
      <c r="C142" s="89" t="s">
        <v>35</v>
      </c>
      <c r="D142" s="92">
        <f>SUMIFS(Targ!$D$2:$D$481,Targ!$B$2:$B$481,calc!$C142,Targ!$A$2:$A$481,calc!D$138)</f>
        <v>-0.4</v>
      </c>
      <c r="E142" s="92">
        <f>SUMIFS(Targ!$D$2:$D$481,Targ!$B$2:$B$481,calc!$C142,Targ!$A$2:$A$481,calc!E$138)</f>
        <v>-0.28999999999999998</v>
      </c>
      <c r="F142" s="92">
        <f>SUMIFS(Targ!$D$2:$D$481,Targ!$B$2:$B$481,calc!$C142,Targ!$A$2:$A$481,calc!F$138)</f>
        <v>0.13</v>
      </c>
      <c r="G142" s="92">
        <f>SUMIFS(Targ!$D$2:$D$481,Targ!$B$2:$B$481,calc!$C142,Targ!$A$2:$A$481,calc!G$138)</f>
        <v>0.15</v>
      </c>
      <c r="H142" s="92">
        <f>SUMIFS(Targ!$D$2:$D$481,Targ!$B$2:$B$481,calc!$C142,Targ!$A$2:$A$481,calc!H$138)</f>
        <v>-0.4</v>
      </c>
      <c r="I142" s="92">
        <f>SUMIFS(Targ!$D$2:$D$481,Targ!$B$2:$B$481,calc!$C142,Targ!$A$2:$A$481,calc!I$138)</f>
        <v>0.15</v>
      </c>
      <c r="J142" s="92">
        <f>SUMIFS(Targ!$D$2:$D$481,Targ!$B$2:$B$481,calc!$C142,Targ!$A$2:$A$481,calc!J$138)</f>
        <v>-0.33</v>
      </c>
      <c r="K142" s="92">
        <f>SUMIFS(Targ!$D$2:$D$481,Targ!$B$2:$B$481,calc!$C142,Targ!$A$2:$A$481,calc!K$138)</f>
        <v>-0.39</v>
      </c>
      <c r="L142" s="92">
        <f>SUMIFS(Targ!$D$2:$D$481,Targ!$B$2:$B$481,calc!$C142,Targ!$A$2:$A$481,calc!L$138)</f>
        <v>-0.13</v>
      </c>
      <c r="M142" s="92">
        <f>SUMIFS(Targ!$D$2:$D$481,Targ!$B$2:$B$481,calc!$C142,Targ!$A$2:$A$481,calc!M$138)</f>
        <v>-0.39</v>
      </c>
      <c r="N142" s="2">
        <f>SUMIFS(Targ!$D$2:$D$481,Targ!$B$2:$B$481,calc!$C142,Targ!$A$2:$A$481,calc!N$138)</f>
        <v>-0.28000000000000003</v>
      </c>
      <c r="O142" s="2">
        <f>SUMIFS(Targ!$D$2:$D$481,Targ!$B$2:$B$481,calc!$C142,Targ!$A$2:$A$481,calc!O$138)</f>
        <v>-0.47</v>
      </c>
      <c r="P142" s="2">
        <f>SUMIFS(Targ!$D$2:$D$481,Targ!$B$2:$B$481,calc!$C142,Targ!$A$2:$A$481,calc!P$138)</f>
        <v>-0.13</v>
      </c>
      <c r="Q142" s="2">
        <f>SUMIFS(Targ!$D$2:$D$481,Targ!$B$2:$B$481,calc!$C142,Targ!$A$2:$A$481,calc!Q$138)</f>
        <v>-0.22</v>
      </c>
      <c r="R142" s="2">
        <f>SUMIFS(Targ!$D$2:$D$481,Targ!$B$2:$B$481,calc!$C142,Targ!$A$2:$A$481,calc!R$138)</f>
        <v>0.06</v>
      </c>
      <c r="S142" s="2">
        <f>SUMIFS(Targ!$D$2:$D$481,Targ!$B$2:$B$481,calc!$C142,Targ!$A$2:$A$481,calc!S$138)</f>
        <v>0.45</v>
      </c>
      <c r="T142" s="2">
        <f>SUMIFS(Targ!$D$2:$D$481,Targ!$B$2:$B$481,calc!$C142,Targ!$A$2:$A$481,calc!T$138)</f>
        <v>0.04</v>
      </c>
      <c r="U142" s="2">
        <f>SUMIFS(Targ!$D$2:$D$481,Targ!$B$2:$B$481,calc!$C142,Targ!$A$2:$A$481,calc!U$138)</f>
        <v>0.14000000000000001</v>
      </c>
      <c r="V142" s="2">
        <f>SUMIFS(Targ!$D$2:$D$481,Targ!$B$2:$B$481,calc!$C142,Targ!$A$2:$A$481,calc!V$138)</f>
        <v>0.1</v>
      </c>
      <c r="W142" s="2">
        <f>SUMIFS(Targ!$D$2:$D$481,Targ!$B$2:$B$481,calc!$C142,Targ!$A$2:$A$481,calc!W$138)</f>
        <v>-0.1</v>
      </c>
      <c r="X142" s="2">
        <f>SUMIFS(Targ!$D$2:$D$481,Targ!$B$2:$B$481,calc!$C142,Targ!$A$2:$A$481,calc!X$138)</f>
        <v>0.01</v>
      </c>
      <c r="Y142" s="2">
        <f>SUMIFS(Targ!$D$2:$D$481,Targ!$B$2:$B$481,calc!$C142,Targ!$A$2:$A$481,calc!Y$138)</f>
        <v>-0.24</v>
      </c>
      <c r="Z142" s="2">
        <f>SUMIFS(Targ!$D$2:$D$481,Targ!$B$2:$B$481,calc!$C142,Targ!$A$2:$A$481,calc!Z$138)</f>
        <v>0.48</v>
      </c>
      <c r="AA142" s="2">
        <f>SUMIFS(Targ!$D$2:$D$481,Targ!$B$2:$B$481,calc!$C142,Targ!$A$2:$A$481,calc!AA$138)</f>
        <v>-0.48</v>
      </c>
      <c r="AB142" s="2">
        <f>SUMIFS(Targ!$D$2:$D$481,Targ!$B$2:$B$481,calc!$C142,Targ!$A$2:$A$481,calc!AB$138)</f>
        <v>-0.33</v>
      </c>
      <c r="AC142" s="2">
        <f>SUMIFS(Targ!$D$2:$D$481,Targ!$B$2:$B$481,calc!$C142,Targ!$A$2:$A$481,calc!AC$138)</f>
        <v>0.38</v>
      </c>
      <c r="AD142" s="2">
        <f>SUMIFS(Targ!$D$2:$D$481,Targ!$B$2:$B$481,calc!$C142,Targ!$A$2:$A$481,calc!AD$138)</f>
        <v>-0.08</v>
      </c>
      <c r="AE142" s="2">
        <f>SUMIFS(Targ!$D$2:$D$481,Targ!$B$2:$B$481,calc!$C142,Targ!$A$2:$A$481,calc!AE$138)</f>
        <v>-0.18</v>
      </c>
      <c r="AF142" s="2">
        <f>SUMIFS(Targ!$D$2:$D$481,Targ!$B$2:$B$481,calc!$C142,Targ!$A$2:$A$481,calc!AF$138)</f>
        <v>0.01</v>
      </c>
      <c r="AG142" s="2">
        <f>SUMIFS(Targ!$D$2:$D$481,Targ!$B$2:$B$481,calc!$C142,Targ!$A$2:$A$481,calc!AG$138)</f>
        <v>-0.36</v>
      </c>
      <c r="AH142" s="2">
        <f>SUMIFS(Targ!$D$2:$D$481,Targ!$B$2:$B$481,calc!$C142,Targ!$A$2:$A$481,calc!AH$138)</f>
        <v>-0.06</v>
      </c>
      <c r="AI142" s="2">
        <f>SUMIFS(Targ!$D$2:$D$481,Targ!$B$2:$B$481,calc!$C142,Targ!$A$2:$A$481,calc!AI$138)</f>
        <v>-0.18</v>
      </c>
      <c r="AJ142" s="2">
        <f>SUMIFS(Targ!$D$2:$D$481,Targ!$B$2:$B$481,calc!$C142,Targ!$A$2:$A$481,calc!AJ$138)</f>
        <v>-0.46</v>
      </c>
      <c r="AK142" s="2">
        <f>SUMIFS(Targ!$D$2:$D$481,Targ!$B$2:$B$481,calc!$C142,Targ!$A$2:$A$481,calc!AK$138)</f>
        <v>7.0000000000000007E-2</v>
      </c>
      <c r="AL142" s="2">
        <f>SUMIFS(Targ!$D$2:$D$481,Targ!$B$2:$B$481,calc!$C142,Targ!$A$2:$A$481,calc!AL$138)</f>
        <v>0.28000000000000003</v>
      </c>
      <c r="AM142" s="2">
        <f>SUMIFS(Targ!$D$2:$D$481,Targ!$B$2:$B$481,calc!$C142,Targ!$A$2:$A$481,calc!AM$138)</f>
        <v>-0.04</v>
      </c>
      <c r="AN142" s="2">
        <f>SUMIFS(Targ!$D$2:$D$481,Targ!$B$2:$B$481,calc!$C142,Targ!$A$2:$A$481,calc!AN$138)</f>
        <v>0.16</v>
      </c>
      <c r="AO142" s="2">
        <f>SUMIFS(Targ!$D$2:$D$481,Targ!$B$2:$B$481,calc!$C142,Targ!$A$2:$A$481,calc!AO$138)</f>
        <v>0.4</v>
      </c>
      <c r="AP142" s="2">
        <f>SUMIFS(Targ!$D$2:$D$481,Targ!$B$2:$B$481,calc!$C142,Targ!$A$2:$A$481,calc!AP$138)</f>
        <v>-0.42</v>
      </c>
      <c r="AQ142" s="2">
        <f>SUMIFS(Targ!$D$2:$D$481,Targ!$B$2:$B$481,calc!$C142,Targ!$A$2:$A$481,calc!AQ$138)</f>
        <v>0.27</v>
      </c>
      <c r="AR142" s="2"/>
      <c r="AS142" s="2"/>
      <c r="AT142" s="2"/>
    </row>
    <row r="143" spans="1:46" x14ac:dyDescent="0.3">
      <c r="A143" s="22" t="s">
        <v>50</v>
      </c>
      <c r="B143" s="28" t="b">
        <v>1</v>
      </c>
      <c r="C143" s="89" t="s">
        <v>36</v>
      </c>
      <c r="D143" s="92">
        <f>SUMIFS(Targ!$D$2:$D$481,Targ!$B$2:$B$481,calc!$C143,Targ!$A$2:$A$481,calc!D$138)</f>
        <v>0.08</v>
      </c>
      <c r="E143" s="92">
        <f>SUMIFS(Targ!$D$2:$D$481,Targ!$B$2:$B$481,calc!$C143,Targ!$A$2:$A$481,calc!E$138)</f>
        <v>-0.34</v>
      </c>
      <c r="F143" s="92">
        <f>SUMIFS(Targ!$D$2:$D$481,Targ!$B$2:$B$481,calc!$C143,Targ!$A$2:$A$481,calc!F$138)</f>
        <v>0.35</v>
      </c>
      <c r="G143" s="92">
        <f>SUMIFS(Targ!$D$2:$D$481,Targ!$B$2:$B$481,calc!$C143,Targ!$A$2:$A$481,calc!G$138)</f>
        <v>0.01</v>
      </c>
      <c r="H143" s="92">
        <f>SUMIFS(Targ!$D$2:$D$481,Targ!$B$2:$B$481,calc!$C143,Targ!$A$2:$A$481,calc!H$138)</f>
        <v>0.25</v>
      </c>
      <c r="I143" s="92">
        <f>SUMIFS(Targ!$D$2:$D$481,Targ!$B$2:$B$481,calc!$C143,Targ!$A$2:$A$481,calc!I$138)</f>
        <v>-0.09</v>
      </c>
      <c r="J143" s="92">
        <f>SUMIFS(Targ!$D$2:$D$481,Targ!$B$2:$B$481,calc!$C143,Targ!$A$2:$A$481,calc!J$138)</f>
        <v>0.37</v>
      </c>
      <c r="K143" s="92">
        <f>SUMIFS(Targ!$D$2:$D$481,Targ!$B$2:$B$481,calc!$C143,Targ!$A$2:$A$481,calc!K$138)</f>
        <v>-0.12</v>
      </c>
      <c r="L143" s="92">
        <f>SUMIFS(Targ!$D$2:$D$481,Targ!$B$2:$B$481,calc!$C143,Targ!$A$2:$A$481,calc!L$138)</f>
        <v>0.12</v>
      </c>
      <c r="M143" s="92">
        <f>SUMIFS(Targ!$D$2:$D$481,Targ!$B$2:$B$481,calc!$C143,Targ!$A$2:$A$481,calc!M$138)</f>
        <v>-0.18</v>
      </c>
      <c r="N143" s="2">
        <f>SUMIFS(Targ!$D$2:$D$481,Targ!$B$2:$B$481,calc!$C143,Targ!$A$2:$A$481,calc!N$138)</f>
        <v>-0.01</v>
      </c>
      <c r="O143" s="2">
        <f>SUMIFS(Targ!$D$2:$D$481,Targ!$B$2:$B$481,calc!$C143,Targ!$A$2:$A$481,calc!O$138)</f>
        <v>-0.42</v>
      </c>
      <c r="P143" s="2">
        <f>SUMIFS(Targ!$D$2:$D$481,Targ!$B$2:$B$481,calc!$C143,Targ!$A$2:$A$481,calc!P$138)</f>
        <v>0.2</v>
      </c>
      <c r="Q143" s="2">
        <f>SUMIFS(Targ!$D$2:$D$481,Targ!$B$2:$B$481,calc!$C143,Targ!$A$2:$A$481,calc!Q$138)</f>
        <v>-0.32</v>
      </c>
      <c r="R143" s="2">
        <f>SUMIFS(Targ!$D$2:$D$481,Targ!$B$2:$B$481,calc!$C143,Targ!$A$2:$A$481,calc!R$138)</f>
        <v>-0.44</v>
      </c>
      <c r="S143" s="2">
        <f>SUMIFS(Targ!$D$2:$D$481,Targ!$B$2:$B$481,calc!$C143,Targ!$A$2:$A$481,calc!S$138)</f>
        <v>-0.47</v>
      </c>
      <c r="T143" s="2">
        <f>SUMIFS(Targ!$D$2:$D$481,Targ!$B$2:$B$481,calc!$C143,Targ!$A$2:$A$481,calc!T$138)</f>
        <v>-0.23</v>
      </c>
      <c r="U143" s="2">
        <f>SUMIFS(Targ!$D$2:$D$481,Targ!$B$2:$B$481,calc!$C143,Targ!$A$2:$A$481,calc!U$138)</f>
        <v>7.0000000000000007E-2</v>
      </c>
      <c r="V143" s="2">
        <f>SUMIFS(Targ!$D$2:$D$481,Targ!$B$2:$B$481,calc!$C143,Targ!$A$2:$A$481,calc!V$138)</f>
        <v>0.47</v>
      </c>
      <c r="W143" s="2">
        <f>SUMIFS(Targ!$D$2:$D$481,Targ!$B$2:$B$481,calc!$C143,Targ!$A$2:$A$481,calc!W$138)</f>
        <v>-0.12</v>
      </c>
      <c r="X143" s="2">
        <f>SUMIFS(Targ!$D$2:$D$481,Targ!$B$2:$B$481,calc!$C143,Targ!$A$2:$A$481,calc!X$138)</f>
        <v>0.49</v>
      </c>
      <c r="Y143" s="2">
        <f>SUMIFS(Targ!$D$2:$D$481,Targ!$B$2:$B$481,calc!$C143,Targ!$A$2:$A$481,calc!Y$138)</f>
        <v>0.18</v>
      </c>
      <c r="Z143" s="2">
        <f>SUMIFS(Targ!$D$2:$D$481,Targ!$B$2:$B$481,calc!$C143,Targ!$A$2:$A$481,calc!Z$138)</f>
        <v>0.19</v>
      </c>
      <c r="AA143" s="2">
        <f>SUMIFS(Targ!$D$2:$D$481,Targ!$B$2:$B$481,calc!$C143,Targ!$A$2:$A$481,calc!AA$138)</f>
        <v>-0.02</v>
      </c>
      <c r="AB143" s="2">
        <f>SUMIFS(Targ!$D$2:$D$481,Targ!$B$2:$B$481,calc!$C143,Targ!$A$2:$A$481,calc!AB$138)</f>
        <v>-0.05</v>
      </c>
      <c r="AC143" s="2">
        <f>SUMIFS(Targ!$D$2:$D$481,Targ!$B$2:$B$481,calc!$C143,Targ!$A$2:$A$481,calc!AC$138)</f>
        <v>0.32</v>
      </c>
      <c r="AD143" s="2">
        <f>SUMIFS(Targ!$D$2:$D$481,Targ!$B$2:$B$481,calc!$C143,Targ!$A$2:$A$481,calc!AD$138)</f>
        <v>-0.23</v>
      </c>
      <c r="AE143" s="2">
        <f>SUMIFS(Targ!$D$2:$D$481,Targ!$B$2:$B$481,calc!$C143,Targ!$A$2:$A$481,calc!AE$138)</f>
        <v>-0.31</v>
      </c>
      <c r="AF143" s="2">
        <f>SUMIFS(Targ!$D$2:$D$481,Targ!$B$2:$B$481,calc!$C143,Targ!$A$2:$A$481,calc!AF$138)</f>
        <v>0.19</v>
      </c>
      <c r="AG143" s="2">
        <f>SUMIFS(Targ!$D$2:$D$481,Targ!$B$2:$B$481,calc!$C143,Targ!$A$2:$A$481,calc!AG$138)</f>
        <v>-0.44</v>
      </c>
      <c r="AH143" s="2">
        <f>SUMIFS(Targ!$D$2:$D$481,Targ!$B$2:$B$481,calc!$C143,Targ!$A$2:$A$481,calc!AH$138)</f>
        <v>-0.42</v>
      </c>
      <c r="AI143" s="2">
        <f>SUMIFS(Targ!$D$2:$D$481,Targ!$B$2:$B$481,calc!$C143,Targ!$A$2:$A$481,calc!AI$138)</f>
        <v>-0.5</v>
      </c>
      <c r="AJ143" s="2">
        <f>SUMIFS(Targ!$D$2:$D$481,Targ!$B$2:$B$481,calc!$C143,Targ!$A$2:$A$481,calc!AJ$138)</f>
        <v>0.5</v>
      </c>
      <c r="AK143" s="2">
        <f>SUMIFS(Targ!$D$2:$D$481,Targ!$B$2:$B$481,calc!$C143,Targ!$A$2:$A$481,calc!AK$138)</f>
        <v>-0.2</v>
      </c>
      <c r="AL143" s="2">
        <f>SUMIFS(Targ!$D$2:$D$481,Targ!$B$2:$B$481,calc!$C143,Targ!$A$2:$A$481,calc!AL$138)</f>
        <v>0.39</v>
      </c>
      <c r="AM143" s="2">
        <f>SUMIFS(Targ!$D$2:$D$481,Targ!$B$2:$B$481,calc!$C143,Targ!$A$2:$A$481,calc!AM$138)</f>
        <v>-0.04</v>
      </c>
      <c r="AN143" s="2">
        <f>SUMIFS(Targ!$D$2:$D$481,Targ!$B$2:$B$481,calc!$C143,Targ!$A$2:$A$481,calc!AN$138)</f>
        <v>-0.25</v>
      </c>
      <c r="AO143" s="2">
        <f>SUMIFS(Targ!$D$2:$D$481,Targ!$B$2:$B$481,calc!$C143,Targ!$A$2:$A$481,calc!AO$138)</f>
        <v>0.12</v>
      </c>
      <c r="AP143" s="2">
        <f>SUMIFS(Targ!$D$2:$D$481,Targ!$B$2:$B$481,calc!$C143,Targ!$A$2:$A$481,calc!AP$138)</f>
        <v>-0.23</v>
      </c>
      <c r="AQ143" s="2">
        <f>SUMIFS(Targ!$D$2:$D$481,Targ!$B$2:$B$481,calc!$C143,Targ!$A$2:$A$481,calc!AQ$138)</f>
        <v>-0.47</v>
      </c>
      <c r="AR143" s="2"/>
      <c r="AS143" s="2"/>
      <c r="AT143" s="2"/>
    </row>
    <row r="144" spans="1:46" x14ac:dyDescent="0.3">
      <c r="B144" s="101">
        <v>1</v>
      </c>
      <c r="C144" s="89" t="s">
        <v>37</v>
      </c>
      <c r="D144" s="92">
        <f>SUMIFS(Targ!$D$2:$D$481,Targ!$B$2:$B$481,calc!$C144,Targ!$A$2:$A$481,calc!D$138)</f>
        <v>-0.08</v>
      </c>
      <c r="E144" s="92">
        <f>SUMIFS(Targ!$D$2:$D$481,Targ!$B$2:$B$481,calc!$C144,Targ!$A$2:$A$481,calc!E$138)</f>
        <v>-0.16</v>
      </c>
      <c r="F144" s="92">
        <f>SUMIFS(Targ!$D$2:$D$481,Targ!$B$2:$B$481,calc!$C144,Targ!$A$2:$A$481,calc!F$138)</f>
        <v>0.17</v>
      </c>
      <c r="G144" s="92">
        <f>SUMIFS(Targ!$D$2:$D$481,Targ!$B$2:$B$481,calc!$C144,Targ!$A$2:$A$481,calc!G$138)</f>
        <v>0.23</v>
      </c>
      <c r="H144" s="92">
        <f>SUMIFS(Targ!$D$2:$D$481,Targ!$B$2:$B$481,calc!$C144,Targ!$A$2:$A$481,calc!H$138)</f>
        <v>-0.26</v>
      </c>
      <c r="I144" s="92">
        <f>SUMIFS(Targ!$D$2:$D$481,Targ!$B$2:$B$481,calc!$C144,Targ!$A$2:$A$481,calc!I$138)</f>
        <v>-0.13</v>
      </c>
      <c r="J144" s="92">
        <f>SUMIFS(Targ!$D$2:$D$481,Targ!$B$2:$B$481,calc!$C144,Targ!$A$2:$A$481,calc!J$138)</f>
        <v>-0.08</v>
      </c>
      <c r="K144" s="92">
        <f>SUMIFS(Targ!$D$2:$D$481,Targ!$B$2:$B$481,calc!$C144,Targ!$A$2:$A$481,calc!K$138)</f>
        <v>-0.04</v>
      </c>
      <c r="L144" s="92">
        <f>SUMIFS(Targ!$D$2:$D$481,Targ!$B$2:$B$481,calc!$C144,Targ!$A$2:$A$481,calc!L$138)</f>
        <v>0.37</v>
      </c>
      <c r="M144" s="92">
        <f>SUMIFS(Targ!$D$2:$D$481,Targ!$B$2:$B$481,calc!$C144,Targ!$A$2:$A$481,calc!M$138)</f>
        <v>-0.14000000000000001</v>
      </c>
      <c r="N144" s="2">
        <f>SUMIFS(Targ!$D$2:$D$481,Targ!$B$2:$B$481,calc!$C144,Targ!$A$2:$A$481,calc!N$138)</f>
        <v>0.04</v>
      </c>
      <c r="O144" s="2">
        <f>SUMIFS(Targ!$D$2:$D$481,Targ!$B$2:$B$481,calc!$C144,Targ!$A$2:$A$481,calc!O$138)</f>
        <v>0.43</v>
      </c>
      <c r="P144" s="2">
        <f>SUMIFS(Targ!$D$2:$D$481,Targ!$B$2:$B$481,calc!$C144,Targ!$A$2:$A$481,calc!P$138)</f>
        <v>-0.04</v>
      </c>
      <c r="Q144" s="2">
        <f>SUMIFS(Targ!$D$2:$D$481,Targ!$B$2:$B$481,calc!$C144,Targ!$A$2:$A$481,calc!Q$138)</f>
        <v>-0.33</v>
      </c>
      <c r="R144" s="2">
        <f>SUMIFS(Targ!$D$2:$D$481,Targ!$B$2:$B$481,calc!$C144,Targ!$A$2:$A$481,calc!R$138)</f>
        <v>0.1</v>
      </c>
      <c r="S144" s="2">
        <f>SUMIFS(Targ!$D$2:$D$481,Targ!$B$2:$B$481,calc!$C144,Targ!$A$2:$A$481,calc!S$138)</f>
        <v>0.12</v>
      </c>
      <c r="T144" s="2">
        <f>SUMIFS(Targ!$D$2:$D$481,Targ!$B$2:$B$481,calc!$C144,Targ!$A$2:$A$481,calc!T$138)</f>
        <v>-0.27</v>
      </c>
      <c r="U144" s="2">
        <f>SUMIFS(Targ!$D$2:$D$481,Targ!$B$2:$B$481,calc!$C144,Targ!$A$2:$A$481,calc!U$138)</f>
        <v>-0.33</v>
      </c>
      <c r="V144" s="2">
        <f>SUMIFS(Targ!$D$2:$D$481,Targ!$B$2:$B$481,calc!$C144,Targ!$A$2:$A$481,calc!V$138)</f>
        <v>-0.09</v>
      </c>
      <c r="W144" s="2">
        <f>SUMIFS(Targ!$D$2:$D$481,Targ!$B$2:$B$481,calc!$C144,Targ!$A$2:$A$481,calc!W$138)</f>
        <v>0.04</v>
      </c>
      <c r="X144" s="2">
        <f>SUMIFS(Targ!$D$2:$D$481,Targ!$B$2:$B$481,calc!$C144,Targ!$A$2:$A$481,calc!X$138)</f>
        <v>-0.24</v>
      </c>
      <c r="Y144" s="2">
        <f>SUMIFS(Targ!$D$2:$D$481,Targ!$B$2:$B$481,calc!$C144,Targ!$A$2:$A$481,calc!Y$138)</f>
        <v>0.5</v>
      </c>
      <c r="Z144" s="2">
        <f>SUMIFS(Targ!$D$2:$D$481,Targ!$B$2:$B$481,calc!$C144,Targ!$A$2:$A$481,calc!Z$138)</f>
        <v>-0.28000000000000003</v>
      </c>
      <c r="AA144" s="2">
        <f>SUMIFS(Targ!$D$2:$D$481,Targ!$B$2:$B$481,calc!$C144,Targ!$A$2:$A$481,calc!AA$138)</f>
        <v>0.34</v>
      </c>
      <c r="AB144" s="2">
        <f>SUMIFS(Targ!$D$2:$D$481,Targ!$B$2:$B$481,calc!$C144,Targ!$A$2:$A$481,calc!AB$138)</f>
        <v>0.34</v>
      </c>
      <c r="AC144" s="2">
        <f>SUMIFS(Targ!$D$2:$D$481,Targ!$B$2:$B$481,calc!$C144,Targ!$A$2:$A$481,calc!AC$138)</f>
        <v>-0.44</v>
      </c>
      <c r="AD144" s="2">
        <f>SUMIFS(Targ!$D$2:$D$481,Targ!$B$2:$B$481,calc!$C144,Targ!$A$2:$A$481,calc!AD$138)</f>
        <v>7.0000000000000007E-2</v>
      </c>
      <c r="AE144" s="2">
        <f>SUMIFS(Targ!$D$2:$D$481,Targ!$B$2:$B$481,calc!$C144,Targ!$A$2:$A$481,calc!AE$138)</f>
        <v>-0.3</v>
      </c>
      <c r="AF144" s="2">
        <f>SUMIFS(Targ!$D$2:$D$481,Targ!$B$2:$B$481,calc!$C144,Targ!$A$2:$A$481,calc!AF$138)</f>
        <v>-0.49</v>
      </c>
      <c r="AG144" s="2">
        <f>SUMIFS(Targ!$D$2:$D$481,Targ!$B$2:$B$481,calc!$C144,Targ!$A$2:$A$481,calc!AG$138)</f>
        <v>0.36</v>
      </c>
      <c r="AH144" s="2">
        <f>SUMIFS(Targ!$D$2:$D$481,Targ!$B$2:$B$481,calc!$C144,Targ!$A$2:$A$481,calc!AH$138)</f>
        <v>0.31</v>
      </c>
      <c r="AI144" s="2">
        <f>SUMIFS(Targ!$D$2:$D$481,Targ!$B$2:$B$481,calc!$C144,Targ!$A$2:$A$481,calc!AI$138)</f>
        <v>-0.37</v>
      </c>
      <c r="AJ144" s="2">
        <f>SUMIFS(Targ!$D$2:$D$481,Targ!$B$2:$B$481,calc!$C144,Targ!$A$2:$A$481,calc!AJ$138)</f>
        <v>-0.04</v>
      </c>
      <c r="AK144" s="2">
        <f>SUMIFS(Targ!$D$2:$D$481,Targ!$B$2:$B$481,calc!$C144,Targ!$A$2:$A$481,calc!AK$138)</f>
        <v>-0.27</v>
      </c>
      <c r="AL144" s="2">
        <f>SUMIFS(Targ!$D$2:$D$481,Targ!$B$2:$B$481,calc!$C144,Targ!$A$2:$A$481,calc!AL$138)</f>
        <v>0.41</v>
      </c>
      <c r="AM144" s="2">
        <f>SUMIFS(Targ!$D$2:$D$481,Targ!$B$2:$B$481,calc!$C144,Targ!$A$2:$A$481,calc!AM$138)</f>
        <v>-0.18</v>
      </c>
      <c r="AN144" s="2">
        <f>SUMIFS(Targ!$D$2:$D$481,Targ!$B$2:$B$481,calc!$C144,Targ!$A$2:$A$481,calc!AN$138)</f>
        <v>-0.27</v>
      </c>
      <c r="AO144" s="2">
        <f>SUMIFS(Targ!$D$2:$D$481,Targ!$B$2:$B$481,calc!$C144,Targ!$A$2:$A$481,calc!AO$138)</f>
        <v>0.36</v>
      </c>
      <c r="AP144" s="2">
        <f>SUMIFS(Targ!$D$2:$D$481,Targ!$B$2:$B$481,calc!$C144,Targ!$A$2:$A$481,calc!AP$138)</f>
        <v>0.38</v>
      </c>
      <c r="AQ144" s="2">
        <f>SUMIFS(Targ!$D$2:$D$481,Targ!$B$2:$B$481,calc!$C144,Targ!$A$2:$A$481,calc!AQ$138)</f>
        <v>0.27</v>
      </c>
      <c r="AR144" s="2"/>
      <c r="AS144" s="2"/>
      <c r="AT144" s="2"/>
    </row>
    <row r="145" spans="2:46" x14ac:dyDescent="0.3">
      <c r="B145" s="28"/>
      <c r="C145" s="89" t="s">
        <v>38</v>
      </c>
      <c r="D145" s="92">
        <f>SUMIFS(Targ!$D$2:$D$481,Targ!$B$2:$B$481,calc!$C145,Targ!$A$2:$A$481,calc!D$138)</f>
        <v>-0.26</v>
      </c>
      <c r="E145" s="92">
        <f>SUMIFS(Targ!$D$2:$D$481,Targ!$B$2:$B$481,calc!$C145,Targ!$A$2:$A$481,calc!E$138)</f>
        <v>0.37</v>
      </c>
      <c r="F145" s="92">
        <f>SUMIFS(Targ!$D$2:$D$481,Targ!$B$2:$B$481,calc!$C145,Targ!$A$2:$A$481,calc!F$138)</f>
        <v>0.09</v>
      </c>
      <c r="G145" s="92">
        <f>SUMIFS(Targ!$D$2:$D$481,Targ!$B$2:$B$481,calc!$C145,Targ!$A$2:$A$481,calc!G$138)</f>
        <v>-0.13</v>
      </c>
      <c r="H145" s="92">
        <f>SUMIFS(Targ!$D$2:$D$481,Targ!$B$2:$B$481,calc!$C145,Targ!$A$2:$A$481,calc!H$138)</f>
        <v>0.33</v>
      </c>
      <c r="I145" s="92">
        <f>SUMIFS(Targ!$D$2:$D$481,Targ!$B$2:$B$481,calc!$C145,Targ!$A$2:$A$481,calc!I$138)</f>
        <v>0.11</v>
      </c>
      <c r="J145" s="92">
        <f>SUMIFS(Targ!$D$2:$D$481,Targ!$B$2:$B$481,calc!$C145,Targ!$A$2:$A$481,calc!J$138)</f>
        <v>-0.09</v>
      </c>
      <c r="K145" s="92">
        <f>SUMIFS(Targ!$D$2:$D$481,Targ!$B$2:$B$481,calc!$C145,Targ!$A$2:$A$481,calc!K$138)</f>
        <v>-0.09</v>
      </c>
      <c r="L145" s="92">
        <f>SUMIFS(Targ!$D$2:$D$481,Targ!$B$2:$B$481,calc!$C145,Targ!$A$2:$A$481,calc!L$138)</f>
        <v>0.3</v>
      </c>
      <c r="M145" s="92">
        <f>SUMIFS(Targ!$D$2:$D$481,Targ!$B$2:$B$481,calc!$C145,Targ!$A$2:$A$481,calc!M$138)</f>
        <v>-0.2</v>
      </c>
      <c r="N145" s="2">
        <f>SUMIFS(Targ!$D$2:$D$481,Targ!$B$2:$B$481,calc!$C145,Targ!$A$2:$A$481,calc!N$138)</f>
        <v>-0.24</v>
      </c>
      <c r="O145" s="2">
        <f>SUMIFS(Targ!$D$2:$D$481,Targ!$B$2:$B$481,calc!$C145,Targ!$A$2:$A$481,calc!O$138)</f>
        <v>0.4</v>
      </c>
      <c r="P145" s="2">
        <f>SUMIFS(Targ!$D$2:$D$481,Targ!$B$2:$B$481,calc!$C145,Targ!$A$2:$A$481,calc!P$138)</f>
        <v>0.08</v>
      </c>
      <c r="Q145" s="2">
        <f>SUMIFS(Targ!$D$2:$D$481,Targ!$B$2:$B$481,calc!$C145,Targ!$A$2:$A$481,calc!Q$138)</f>
        <v>-0.23</v>
      </c>
      <c r="R145" s="2">
        <f>SUMIFS(Targ!$D$2:$D$481,Targ!$B$2:$B$481,calc!$C145,Targ!$A$2:$A$481,calc!R$138)</f>
        <v>-0.03</v>
      </c>
      <c r="S145" s="2">
        <f>SUMIFS(Targ!$D$2:$D$481,Targ!$B$2:$B$481,calc!$C145,Targ!$A$2:$A$481,calc!S$138)</f>
        <v>-0.14000000000000001</v>
      </c>
      <c r="T145" s="2">
        <f>SUMIFS(Targ!$D$2:$D$481,Targ!$B$2:$B$481,calc!$C145,Targ!$A$2:$A$481,calc!T$138)</f>
        <v>-0.48</v>
      </c>
      <c r="U145" s="2">
        <f>SUMIFS(Targ!$D$2:$D$481,Targ!$B$2:$B$481,calc!$C145,Targ!$A$2:$A$481,calc!U$138)</f>
        <v>0.14000000000000001</v>
      </c>
      <c r="V145" s="2">
        <f>SUMIFS(Targ!$D$2:$D$481,Targ!$B$2:$B$481,calc!$C145,Targ!$A$2:$A$481,calc!V$138)</f>
        <v>0.11</v>
      </c>
      <c r="W145" s="2">
        <f>SUMIFS(Targ!$D$2:$D$481,Targ!$B$2:$B$481,calc!$C145,Targ!$A$2:$A$481,calc!W$138)</f>
        <v>0.5</v>
      </c>
      <c r="X145" s="2">
        <f>SUMIFS(Targ!$D$2:$D$481,Targ!$B$2:$B$481,calc!$C145,Targ!$A$2:$A$481,calc!X$138)</f>
        <v>0.3</v>
      </c>
      <c r="Y145" s="2">
        <f>SUMIFS(Targ!$D$2:$D$481,Targ!$B$2:$B$481,calc!$C145,Targ!$A$2:$A$481,calc!Y$138)</f>
        <v>0.13</v>
      </c>
      <c r="Z145" s="2">
        <f>SUMIFS(Targ!$D$2:$D$481,Targ!$B$2:$B$481,calc!$C145,Targ!$A$2:$A$481,calc!Z$138)</f>
        <v>-0.06</v>
      </c>
      <c r="AA145" s="2">
        <f>SUMIFS(Targ!$D$2:$D$481,Targ!$B$2:$B$481,calc!$C145,Targ!$A$2:$A$481,calc!AA$138)</f>
        <v>0.08</v>
      </c>
      <c r="AB145" s="2">
        <f>SUMIFS(Targ!$D$2:$D$481,Targ!$B$2:$B$481,calc!$C145,Targ!$A$2:$A$481,calc!AB$138)</f>
        <v>0.08</v>
      </c>
      <c r="AC145" s="2">
        <f>SUMIFS(Targ!$D$2:$D$481,Targ!$B$2:$B$481,calc!$C145,Targ!$A$2:$A$481,calc!AC$138)</f>
        <v>0.25</v>
      </c>
      <c r="AD145" s="2">
        <f>SUMIFS(Targ!$D$2:$D$481,Targ!$B$2:$B$481,calc!$C145,Targ!$A$2:$A$481,calc!AD$138)</f>
        <v>-0.31</v>
      </c>
      <c r="AE145" s="2">
        <f>SUMIFS(Targ!$D$2:$D$481,Targ!$B$2:$B$481,calc!$C145,Targ!$A$2:$A$481,calc!AE$138)</f>
        <v>-0.13</v>
      </c>
      <c r="AF145" s="2">
        <f>SUMIFS(Targ!$D$2:$D$481,Targ!$B$2:$B$481,calc!$C145,Targ!$A$2:$A$481,calc!AF$138)</f>
        <v>-0.31</v>
      </c>
      <c r="AG145" s="2">
        <f>SUMIFS(Targ!$D$2:$D$481,Targ!$B$2:$B$481,calc!$C145,Targ!$A$2:$A$481,calc!AG$138)</f>
        <v>-0.19</v>
      </c>
      <c r="AH145" s="2">
        <f>SUMIFS(Targ!$D$2:$D$481,Targ!$B$2:$B$481,calc!$C145,Targ!$A$2:$A$481,calc!AH$138)</f>
        <v>0.46</v>
      </c>
      <c r="AI145" s="2">
        <f>SUMIFS(Targ!$D$2:$D$481,Targ!$B$2:$B$481,calc!$C145,Targ!$A$2:$A$481,calc!AI$138)</f>
        <v>0.24</v>
      </c>
      <c r="AJ145" s="2">
        <f>SUMIFS(Targ!$D$2:$D$481,Targ!$B$2:$B$481,calc!$C145,Targ!$A$2:$A$481,calc!AJ$138)</f>
        <v>0.09</v>
      </c>
      <c r="AK145" s="2">
        <f>SUMIFS(Targ!$D$2:$D$481,Targ!$B$2:$B$481,calc!$C145,Targ!$A$2:$A$481,calc!AK$138)</f>
        <v>0.46</v>
      </c>
      <c r="AL145" s="2">
        <f>SUMIFS(Targ!$D$2:$D$481,Targ!$B$2:$B$481,calc!$C145,Targ!$A$2:$A$481,calc!AL$138)</f>
        <v>0.23</v>
      </c>
      <c r="AM145" s="2">
        <f>SUMIFS(Targ!$D$2:$D$481,Targ!$B$2:$B$481,calc!$C145,Targ!$A$2:$A$481,calc!AM$138)</f>
        <v>0.36</v>
      </c>
      <c r="AN145" s="2">
        <f>SUMIFS(Targ!$D$2:$D$481,Targ!$B$2:$B$481,calc!$C145,Targ!$A$2:$A$481,calc!AN$138)</f>
        <v>-0.4</v>
      </c>
      <c r="AO145" s="2">
        <f>SUMIFS(Targ!$D$2:$D$481,Targ!$B$2:$B$481,calc!$C145,Targ!$A$2:$A$481,calc!AO$138)</f>
        <v>0.43</v>
      </c>
      <c r="AP145" s="2">
        <f>SUMIFS(Targ!$D$2:$D$481,Targ!$B$2:$B$481,calc!$C145,Targ!$A$2:$A$481,calc!AP$138)</f>
        <v>-0.01</v>
      </c>
      <c r="AQ145" s="2">
        <f>SUMIFS(Targ!$D$2:$D$481,Targ!$B$2:$B$481,calc!$C145,Targ!$A$2:$A$481,calc!AQ$138)</f>
        <v>0.42</v>
      </c>
      <c r="AR145" s="2"/>
      <c r="AS145" s="2"/>
      <c r="AT145" s="2"/>
    </row>
    <row r="146" spans="2:46" x14ac:dyDescent="0.3">
      <c r="B146" s="28"/>
      <c r="C146" s="89" t="s">
        <v>39</v>
      </c>
      <c r="D146" s="92">
        <f>SUMIFS(Targ!$D$2:$D$481,Targ!$B$2:$B$481,calc!$C146,Targ!$A$2:$A$481,calc!D$138)</f>
        <v>0.39</v>
      </c>
      <c r="E146" s="92">
        <f>SUMIFS(Targ!$D$2:$D$481,Targ!$B$2:$B$481,calc!$C146,Targ!$A$2:$A$481,calc!E$138)</f>
        <v>0.09</v>
      </c>
      <c r="F146" s="92">
        <f>SUMIFS(Targ!$D$2:$D$481,Targ!$B$2:$B$481,calc!$C146,Targ!$A$2:$A$481,calc!F$138)</f>
        <v>0.28999999999999998</v>
      </c>
      <c r="G146" s="92">
        <f>SUMIFS(Targ!$D$2:$D$481,Targ!$B$2:$B$481,calc!$C146,Targ!$A$2:$A$481,calc!G$138)</f>
        <v>-0.05</v>
      </c>
      <c r="H146" s="92">
        <f>SUMIFS(Targ!$D$2:$D$481,Targ!$B$2:$B$481,calc!$C146,Targ!$A$2:$A$481,calc!H$138)</f>
        <v>-0.02</v>
      </c>
      <c r="I146" s="92">
        <f>SUMIFS(Targ!$D$2:$D$481,Targ!$B$2:$B$481,calc!$C146,Targ!$A$2:$A$481,calc!I$138)</f>
        <v>-0.22</v>
      </c>
      <c r="J146" s="92">
        <f>SUMIFS(Targ!$D$2:$D$481,Targ!$B$2:$B$481,calc!$C146,Targ!$A$2:$A$481,calc!J$138)</f>
        <v>0.3</v>
      </c>
      <c r="K146" s="92">
        <f>SUMIFS(Targ!$D$2:$D$481,Targ!$B$2:$B$481,calc!$C146,Targ!$A$2:$A$481,calc!K$138)</f>
        <v>0.25</v>
      </c>
      <c r="L146" s="92">
        <f>SUMIFS(Targ!$D$2:$D$481,Targ!$B$2:$B$481,calc!$C146,Targ!$A$2:$A$481,calc!L$138)</f>
        <v>0.2</v>
      </c>
      <c r="M146" s="92">
        <f>SUMIFS(Targ!$D$2:$D$481,Targ!$B$2:$B$481,calc!$C146,Targ!$A$2:$A$481,calc!M$138)</f>
        <v>0.3</v>
      </c>
      <c r="N146" s="2">
        <f>SUMIFS(Targ!$D$2:$D$481,Targ!$B$2:$B$481,calc!$C146,Targ!$A$2:$A$481,calc!N$138)</f>
        <v>0.09</v>
      </c>
      <c r="O146" s="2">
        <f>SUMIFS(Targ!$D$2:$D$481,Targ!$B$2:$B$481,calc!$C146,Targ!$A$2:$A$481,calc!O$138)</f>
        <v>-0.4</v>
      </c>
      <c r="P146" s="2">
        <f>SUMIFS(Targ!$D$2:$D$481,Targ!$B$2:$B$481,calc!$C146,Targ!$A$2:$A$481,calc!P$138)</f>
        <v>0.03</v>
      </c>
      <c r="Q146" s="2">
        <f>SUMIFS(Targ!$D$2:$D$481,Targ!$B$2:$B$481,calc!$C146,Targ!$A$2:$A$481,calc!Q$138)</f>
        <v>0.16</v>
      </c>
      <c r="R146" s="2">
        <f>SUMIFS(Targ!$D$2:$D$481,Targ!$B$2:$B$481,calc!$C146,Targ!$A$2:$A$481,calc!R$138)</f>
        <v>-0.27</v>
      </c>
      <c r="S146" s="2">
        <f>SUMIFS(Targ!$D$2:$D$481,Targ!$B$2:$B$481,calc!$C146,Targ!$A$2:$A$481,calc!S$138)</f>
        <v>0.09</v>
      </c>
      <c r="T146" s="2">
        <f>SUMIFS(Targ!$D$2:$D$481,Targ!$B$2:$B$481,calc!$C146,Targ!$A$2:$A$481,calc!T$138)</f>
        <v>0.03</v>
      </c>
      <c r="U146" s="2">
        <f>SUMIFS(Targ!$D$2:$D$481,Targ!$B$2:$B$481,calc!$C146,Targ!$A$2:$A$481,calc!U$138)</f>
        <v>-0.32</v>
      </c>
      <c r="V146" s="2">
        <f>SUMIFS(Targ!$D$2:$D$481,Targ!$B$2:$B$481,calc!$C146,Targ!$A$2:$A$481,calc!V$138)</f>
        <v>-0.38</v>
      </c>
      <c r="W146" s="2">
        <f>SUMIFS(Targ!$D$2:$D$481,Targ!$B$2:$B$481,calc!$C146,Targ!$A$2:$A$481,calc!W$138)</f>
        <v>-0.25</v>
      </c>
      <c r="X146" s="2">
        <f>SUMIFS(Targ!$D$2:$D$481,Targ!$B$2:$B$481,calc!$C146,Targ!$A$2:$A$481,calc!X$138)</f>
        <v>-0.44</v>
      </c>
      <c r="Y146" s="2">
        <f>SUMIFS(Targ!$D$2:$D$481,Targ!$B$2:$B$481,calc!$C146,Targ!$A$2:$A$481,calc!Y$138)</f>
        <v>0.33</v>
      </c>
      <c r="Z146" s="2">
        <f>SUMIFS(Targ!$D$2:$D$481,Targ!$B$2:$B$481,calc!$C146,Targ!$A$2:$A$481,calc!Z$138)</f>
        <v>0.37</v>
      </c>
      <c r="AA146" s="2">
        <f>SUMIFS(Targ!$D$2:$D$481,Targ!$B$2:$B$481,calc!$C146,Targ!$A$2:$A$481,calc!AA$138)</f>
        <v>-0.44</v>
      </c>
      <c r="AB146" s="2">
        <f>SUMIFS(Targ!$D$2:$D$481,Targ!$B$2:$B$481,calc!$C146,Targ!$A$2:$A$481,calc!AB$138)</f>
        <v>0.09</v>
      </c>
      <c r="AC146" s="2">
        <f>SUMIFS(Targ!$D$2:$D$481,Targ!$B$2:$B$481,calc!$C146,Targ!$A$2:$A$481,calc!AC$138)</f>
        <v>0.46</v>
      </c>
      <c r="AD146" s="2">
        <f>SUMIFS(Targ!$D$2:$D$481,Targ!$B$2:$B$481,calc!$C146,Targ!$A$2:$A$481,calc!AD$138)</f>
        <v>-0.15</v>
      </c>
      <c r="AE146" s="2">
        <f>SUMIFS(Targ!$D$2:$D$481,Targ!$B$2:$B$481,calc!$C146,Targ!$A$2:$A$481,calc!AE$138)</f>
        <v>0.42</v>
      </c>
      <c r="AF146" s="2">
        <f>SUMIFS(Targ!$D$2:$D$481,Targ!$B$2:$B$481,calc!$C146,Targ!$A$2:$A$481,calc!AF$138)</f>
        <v>0.09</v>
      </c>
      <c r="AG146" s="2">
        <f>SUMIFS(Targ!$D$2:$D$481,Targ!$B$2:$B$481,calc!$C146,Targ!$A$2:$A$481,calc!AG$138)</f>
        <v>0.5</v>
      </c>
      <c r="AH146" s="2">
        <f>SUMIFS(Targ!$D$2:$D$481,Targ!$B$2:$B$481,calc!$C146,Targ!$A$2:$A$481,calc!AH$138)</f>
        <v>-0.44</v>
      </c>
      <c r="AI146" s="2">
        <f>SUMIFS(Targ!$D$2:$D$481,Targ!$B$2:$B$481,calc!$C146,Targ!$A$2:$A$481,calc!AI$138)</f>
        <v>-0.11</v>
      </c>
      <c r="AJ146" s="2">
        <f>SUMIFS(Targ!$D$2:$D$481,Targ!$B$2:$B$481,calc!$C146,Targ!$A$2:$A$481,calc!AJ$138)</f>
        <v>-0.2</v>
      </c>
      <c r="AK146" s="2">
        <f>SUMIFS(Targ!$D$2:$D$481,Targ!$B$2:$B$481,calc!$C146,Targ!$A$2:$A$481,calc!AK$138)</f>
        <v>0.25</v>
      </c>
      <c r="AL146" s="2">
        <f>SUMIFS(Targ!$D$2:$D$481,Targ!$B$2:$B$481,calc!$C146,Targ!$A$2:$A$481,calc!AL$138)</f>
        <v>0.28999999999999998</v>
      </c>
      <c r="AM146" s="2">
        <f>SUMIFS(Targ!$D$2:$D$481,Targ!$B$2:$B$481,calc!$C146,Targ!$A$2:$A$481,calc!AM$138)</f>
        <v>0.19</v>
      </c>
      <c r="AN146" s="2">
        <f>SUMIFS(Targ!$D$2:$D$481,Targ!$B$2:$B$481,calc!$C146,Targ!$A$2:$A$481,calc!AN$138)</f>
        <v>-0.17</v>
      </c>
      <c r="AO146" s="2">
        <f>SUMIFS(Targ!$D$2:$D$481,Targ!$B$2:$B$481,calc!$C146,Targ!$A$2:$A$481,calc!AO$138)</f>
        <v>-0.11</v>
      </c>
      <c r="AP146" s="2">
        <f>SUMIFS(Targ!$D$2:$D$481,Targ!$B$2:$B$481,calc!$C146,Targ!$A$2:$A$481,calc!AP$138)</f>
        <v>0.22</v>
      </c>
      <c r="AQ146" s="2">
        <f>SUMIFS(Targ!$D$2:$D$481,Targ!$B$2:$B$481,calc!$C146,Targ!$A$2:$A$481,calc!AQ$138)</f>
        <v>0.19</v>
      </c>
      <c r="AR146" s="2"/>
      <c r="AS146" s="2"/>
      <c r="AT146" s="2"/>
    </row>
    <row r="147" spans="2:46" x14ac:dyDescent="0.3">
      <c r="B147" s="28"/>
      <c r="C147" s="89" t="s">
        <v>40</v>
      </c>
      <c r="D147" s="92">
        <f>SUMIFS(Targ!$D$2:$D$481,Targ!$B$2:$B$481,calc!$C147,Targ!$A$2:$A$481,calc!D$138)</f>
        <v>0.19</v>
      </c>
      <c r="E147" s="92">
        <f>SUMIFS(Targ!$D$2:$D$481,Targ!$B$2:$B$481,calc!$C147,Targ!$A$2:$A$481,calc!E$138)</f>
        <v>-0.05</v>
      </c>
      <c r="F147" s="92">
        <f>SUMIFS(Targ!$D$2:$D$481,Targ!$B$2:$B$481,calc!$C147,Targ!$A$2:$A$481,calc!F$138)</f>
        <v>-0.03</v>
      </c>
      <c r="G147" s="92">
        <f>SUMIFS(Targ!$D$2:$D$481,Targ!$B$2:$B$481,calc!$C147,Targ!$A$2:$A$481,calc!G$138)</f>
        <v>-0.22</v>
      </c>
      <c r="H147" s="92">
        <f>SUMIFS(Targ!$D$2:$D$481,Targ!$B$2:$B$481,calc!$C147,Targ!$A$2:$A$481,calc!H$138)</f>
        <v>-0.39</v>
      </c>
      <c r="I147" s="92">
        <f>SUMIFS(Targ!$D$2:$D$481,Targ!$B$2:$B$481,calc!$C147,Targ!$A$2:$A$481,calc!I$138)</f>
        <v>0.25</v>
      </c>
      <c r="J147" s="92">
        <f>SUMIFS(Targ!$D$2:$D$481,Targ!$B$2:$B$481,calc!$C147,Targ!$A$2:$A$481,calc!J$138)</f>
        <v>0.35</v>
      </c>
      <c r="K147" s="92">
        <f>SUMIFS(Targ!$D$2:$D$481,Targ!$B$2:$B$481,calc!$C147,Targ!$A$2:$A$481,calc!K$138)</f>
        <v>-0.31</v>
      </c>
      <c r="L147" s="92">
        <f>SUMIFS(Targ!$D$2:$D$481,Targ!$B$2:$B$481,calc!$C147,Targ!$A$2:$A$481,calc!L$138)</f>
        <v>-0.04</v>
      </c>
      <c r="M147" s="92">
        <f>SUMIFS(Targ!$D$2:$D$481,Targ!$B$2:$B$481,calc!$C147,Targ!$A$2:$A$481,calc!M$138)</f>
        <v>-0.31</v>
      </c>
      <c r="N147" s="2">
        <f>SUMIFS(Targ!$D$2:$D$481,Targ!$B$2:$B$481,calc!$C147,Targ!$A$2:$A$481,calc!N$138)</f>
        <v>0.44</v>
      </c>
      <c r="O147" s="2">
        <f>SUMIFS(Targ!$D$2:$D$481,Targ!$B$2:$B$481,calc!$C147,Targ!$A$2:$A$481,calc!O$138)</f>
        <v>-0.48</v>
      </c>
      <c r="P147" s="2">
        <f>SUMIFS(Targ!$D$2:$D$481,Targ!$B$2:$B$481,calc!$C147,Targ!$A$2:$A$481,calc!P$138)</f>
        <v>0.48</v>
      </c>
      <c r="Q147" s="2">
        <f>SUMIFS(Targ!$D$2:$D$481,Targ!$B$2:$B$481,calc!$C147,Targ!$A$2:$A$481,calc!Q$138)</f>
        <v>-0.49</v>
      </c>
      <c r="R147" s="2">
        <f>SUMIFS(Targ!$D$2:$D$481,Targ!$B$2:$B$481,calc!$C147,Targ!$A$2:$A$481,calc!R$138)</f>
        <v>0.1</v>
      </c>
      <c r="S147" s="2">
        <f>SUMIFS(Targ!$D$2:$D$481,Targ!$B$2:$B$481,calc!$C147,Targ!$A$2:$A$481,calc!S$138)</f>
        <v>-0.47</v>
      </c>
      <c r="T147" s="2">
        <f>SUMIFS(Targ!$D$2:$D$481,Targ!$B$2:$B$481,calc!$C147,Targ!$A$2:$A$481,calc!T$138)</f>
        <v>0.11</v>
      </c>
      <c r="U147" s="2">
        <f>SUMIFS(Targ!$D$2:$D$481,Targ!$B$2:$B$481,calc!$C147,Targ!$A$2:$A$481,calc!U$138)</f>
        <v>-0.17</v>
      </c>
      <c r="V147" s="2">
        <f>SUMIFS(Targ!$D$2:$D$481,Targ!$B$2:$B$481,calc!$C147,Targ!$A$2:$A$481,calc!V$138)</f>
        <v>-0.05</v>
      </c>
      <c r="W147" s="2">
        <f>SUMIFS(Targ!$D$2:$D$481,Targ!$B$2:$B$481,calc!$C147,Targ!$A$2:$A$481,calc!W$138)</f>
        <v>0.28000000000000003</v>
      </c>
      <c r="X147" s="2">
        <f>SUMIFS(Targ!$D$2:$D$481,Targ!$B$2:$B$481,calc!$C147,Targ!$A$2:$A$481,calc!X$138)</f>
        <v>-0.37</v>
      </c>
      <c r="Y147" s="2">
        <f>SUMIFS(Targ!$D$2:$D$481,Targ!$B$2:$B$481,calc!$C147,Targ!$A$2:$A$481,calc!Y$138)</f>
        <v>0.47</v>
      </c>
      <c r="Z147" s="2">
        <f>SUMIFS(Targ!$D$2:$D$481,Targ!$B$2:$B$481,calc!$C147,Targ!$A$2:$A$481,calc!Z$138)</f>
        <v>-0.27</v>
      </c>
      <c r="AA147" s="2">
        <f>SUMIFS(Targ!$D$2:$D$481,Targ!$B$2:$B$481,calc!$C147,Targ!$A$2:$A$481,calc!AA$138)</f>
        <v>-0.1</v>
      </c>
      <c r="AB147" s="2">
        <f>SUMIFS(Targ!$D$2:$D$481,Targ!$B$2:$B$481,calc!$C147,Targ!$A$2:$A$481,calc!AB$138)</f>
        <v>0.21</v>
      </c>
      <c r="AC147" s="2">
        <f>SUMIFS(Targ!$D$2:$D$481,Targ!$B$2:$B$481,calc!$C147,Targ!$A$2:$A$481,calc!AC$138)</f>
        <v>0.01</v>
      </c>
      <c r="AD147" s="2">
        <f>SUMIFS(Targ!$D$2:$D$481,Targ!$B$2:$B$481,calc!$C147,Targ!$A$2:$A$481,calc!AD$138)</f>
        <v>-0.4</v>
      </c>
      <c r="AE147" s="2">
        <f>SUMIFS(Targ!$D$2:$D$481,Targ!$B$2:$B$481,calc!$C147,Targ!$A$2:$A$481,calc!AE$138)</f>
        <v>7.0000000000000007E-2</v>
      </c>
      <c r="AF147" s="2">
        <f>SUMIFS(Targ!$D$2:$D$481,Targ!$B$2:$B$481,calc!$C147,Targ!$A$2:$A$481,calc!AF$138)</f>
        <v>0.19</v>
      </c>
      <c r="AG147" s="2">
        <f>SUMIFS(Targ!$D$2:$D$481,Targ!$B$2:$B$481,calc!$C147,Targ!$A$2:$A$481,calc!AG$138)</f>
        <v>0</v>
      </c>
      <c r="AH147" s="2">
        <f>SUMIFS(Targ!$D$2:$D$481,Targ!$B$2:$B$481,calc!$C147,Targ!$A$2:$A$481,calc!AH$138)</f>
        <v>-0.13</v>
      </c>
      <c r="AI147" s="2">
        <f>SUMIFS(Targ!$D$2:$D$481,Targ!$B$2:$B$481,calc!$C147,Targ!$A$2:$A$481,calc!AI$138)</f>
        <v>-0.27</v>
      </c>
      <c r="AJ147" s="2">
        <f>SUMIFS(Targ!$D$2:$D$481,Targ!$B$2:$B$481,calc!$C147,Targ!$A$2:$A$481,calc!AJ$138)</f>
        <v>0.18</v>
      </c>
      <c r="AK147" s="2">
        <f>SUMIFS(Targ!$D$2:$D$481,Targ!$B$2:$B$481,calc!$C147,Targ!$A$2:$A$481,calc!AK$138)</f>
        <v>-7.0000000000000007E-2</v>
      </c>
      <c r="AL147" s="2">
        <f>SUMIFS(Targ!$D$2:$D$481,Targ!$B$2:$B$481,calc!$C147,Targ!$A$2:$A$481,calc!AL$138)</f>
        <v>-0.04</v>
      </c>
      <c r="AM147" s="2">
        <f>SUMIFS(Targ!$D$2:$D$481,Targ!$B$2:$B$481,calc!$C147,Targ!$A$2:$A$481,calc!AM$138)</f>
        <v>0.12</v>
      </c>
      <c r="AN147" s="2">
        <f>SUMIFS(Targ!$D$2:$D$481,Targ!$B$2:$B$481,calc!$C147,Targ!$A$2:$A$481,calc!AN$138)</f>
        <v>0.32</v>
      </c>
      <c r="AO147" s="2">
        <f>SUMIFS(Targ!$D$2:$D$481,Targ!$B$2:$B$481,calc!$C147,Targ!$A$2:$A$481,calc!AO$138)</f>
        <v>0.33</v>
      </c>
      <c r="AP147" s="2">
        <f>SUMIFS(Targ!$D$2:$D$481,Targ!$B$2:$B$481,calc!$C147,Targ!$A$2:$A$481,calc!AP$138)</f>
        <v>-0.27</v>
      </c>
      <c r="AQ147" s="2">
        <f>SUMIFS(Targ!$D$2:$D$481,Targ!$B$2:$B$481,calc!$C147,Targ!$A$2:$A$481,calc!AQ$138)</f>
        <v>0.02</v>
      </c>
      <c r="AR147" s="2"/>
      <c r="AS147" s="2"/>
      <c r="AT147" s="2"/>
    </row>
    <row r="148" spans="2:46" x14ac:dyDescent="0.3">
      <c r="B148" s="28"/>
      <c r="C148" s="89" t="s">
        <v>41</v>
      </c>
      <c r="D148" s="92">
        <f>SUMIFS(Targ!$D$2:$D$481,Targ!$B$2:$B$481,calc!$C148,Targ!$A$2:$A$481,calc!D$138)</f>
        <v>0.2</v>
      </c>
      <c r="E148" s="92">
        <f>SUMIFS(Targ!$D$2:$D$481,Targ!$B$2:$B$481,calc!$C148,Targ!$A$2:$A$481,calc!E$138)</f>
        <v>-0.03</v>
      </c>
      <c r="F148" s="92">
        <f>SUMIFS(Targ!$D$2:$D$481,Targ!$B$2:$B$481,calc!$C148,Targ!$A$2:$A$481,calc!F$138)</f>
        <v>0.25</v>
      </c>
      <c r="G148" s="92">
        <f>SUMIFS(Targ!$D$2:$D$481,Targ!$B$2:$B$481,calc!$C148,Targ!$A$2:$A$481,calc!G$138)</f>
        <v>0.11</v>
      </c>
      <c r="H148" s="92">
        <f>SUMIFS(Targ!$D$2:$D$481,Targ!$B$2:$B$481,calc!$C148,Targ!$A$2:$A$481,calc!H$138)</f>
        <v>0.25</v>
      </c>
      <c r="I148" s="92">
        <f>SUMIFS(Targ!$D$2:$D$481,Targ!$B$2:$B$481,calc!$C148,Targ!$A$2:$A$481,calc!I$138)</f>
        <v>7.0000000000000007E-2</v>
      </c>
      <c r="J148" s="92">
        <f>SUMIFS(Targ!$D$2:$D$481,Targ!$B$2:$B$481,calc!$C148,Targ!$A$2:$A$481,calc!J$138)</f>
        <v>-0.34</v>
      </c>
      <c r="K148" s="92">
        <f>SUMIFS(Targ!$D$2:$D$481,Targ!$B$2:$B$481,calc!$C148,Targ!$A$2:$A$481,calc!K$138)</f>
        <v>0.32</v>
      </c>
      <c r="L148" s="92">
        <f>SUMIFS(Targ!$D$2:$D$481,Targ!$B$2:$B$481,calc!$C148,Targ!$A$2:$A$481,calc!L$138)</f>
        <v>0.35</v>
      </c>
      <c r="M148" s="92">
        <f>SUMIFS(Targ!$D$2:$D$481,Targ!$B$2:$B$481,calc!$C148,Targ!$A$2:$A$481,calc!M$138)</f>
        <v>-0.02</v>
      </c>
      <c r="N148" s="2">
        <f>SUMIFS(Targ!$D$2:$D$481,Targ!$B$2:$B$481,calc!$C148,Targ!$A$2:$A$481,calc!N$138)</f>
        <v>-0.27</v>
      </c>
      <c r="O148" s="2">
        <f>SUMIFS(Targ!$D$2:$D$481,Targ!$B$2:$B$481,calc!$C148,Targ!$A$2:$A$481,calc!O$138)</f>
        <v>0.17</v>
      </c>
      <c r="P148" s="2">
        <f>SUMIFS(Targ!$D$2:$D$481,Targ!$B$2:$B$481,calc!$C148,Targ!$A$2:$A$481,calc!P$138)</f>
        <v>-0.11</v>
      </c>
      <c r="Q148" s="2">
        <f>SUMIFS(Targ!$D$2:$D$481,Targ!$B$2:$B$481,calc!$C148,Targ!$A$2:$A$481,calc!Q$138)</f>
        <v>-0.46</v>
      </c>
      <c r="R148" s="2">
        <f>SUMIFS(Targ!$D$2:$D$481,Targ!$B$2:$B$481,calc!$C148,Targ!$A$2:$A$481,calc!R$138)</f>
        <v>0.09</v>
      </c>
      <c r="S148" s="2">
        <f>SUMIFS(Targ!$D$2:$D$481,Targ!$B$2:$B$481,calc!$C148,Targ!$A$2:$A$481,calc!S$138)</f>
        <v>0.47</v>
      </c>
      <c r="T148" s="2">
        <f>SUMIFS(Targ!$D$2:$D$481,Targ!$B$2:$B$481,calc!$C148,Targ!$A$2:$A$481,calc!T$138)</f>
        <v>-0.45</v>
      </c>
      <c r="U148" s="2">
        <f>SUMIFS(Targ!$D$2:$D$481,Targ!$B$2:$B$481,calc!$C148,Targ!$A$2:$A$481,calc!U$138)</f>
        <v>0.08</v>
      </c>
      <c r="V148" s="2">
        <f>SUMIFS(Targ!$D$2:$D$481,Targ!$B$2:$B$481,calc!$C148,Targ!$A$2:$A$481,calc!V$138)</f>
        <v>0.24</v>
      </c>
      <c r="W148" s="2">
        <f>SUMIFS(Targ!$D$2:$D$481,Targ!$B$2:$B$481,calc!$C148,Targ!$A$2:$A$481,calc!W$138)</f>
        <v>7.0000000000000007E-2</v>
      </c>
      <c r="X148" s="2">
        <f>SUMIFS(Targ!$D$2:$D$481,Targ!$B$2:$B$481,calc!$C148,Targ!$A$2:$A$481,calc!X$138)</f>
        <v>-0.13</v>
      </c>
      <c r="Y148" s="2">
        <f>SUMIFS(Targ!$D$2:$D$481,Targ!$B$2:$B$481,calc!$C148,Targ!$A$2:$A$481,calc!Y$138)</f>
        <v>0.34</v>
      </c>
      <c r="Z148" s="2">
        <f>SUMIFS(Targ!$D$2:$D$481,Targ!$B$2:$B$481,calc!$C148,Targ!$A$2:$A$481,calc!Z$138)</f>
        <v>-0.37</v>
      </c>
      <c r="AA148" s="2">
        <f>SUMIFS(Targ!$D$2:$D$481,Targ!$B$2:$B$481,calc!$C148,Targ!$A$2:$A$481,calc!AA$138)</f>
        <v>0.33</v>
      </c>
      <c r="AB148" s="2">
        <f>SUMIFS(Targ!$D$2:$D$481,Targ!$B$2:$B$481,calc!$C148,Targ!$A$2:$A$481,calc!AB$138)</f>
        <v>-0.19</v>
      </c>
      <c r="AC148" s="2">
        <f>SUMIFS(Targ!$D$2:$D$481,Targ!$B$2:$B$481,calc!$C148,Targ!$A$2:$A$481,calc!AC$138)</f>
        <v>-0.23</v>
      </c>
      <c r="AD148" s="2">
        <f>SUMIFS(Targ!$D$2:$D$481,Targ!$B$2:$B$481,calc!$C148,Targ!$A$2:$A$481,calc!AD$138)</f>
        <v>0.06</v>
      </c>
      <c r="AE148" s="2">
        <f>SUMIFS(Targ!$D$2:$D$481,Targ!$B$2:$B$481,calc!$C148,Targ!$A$2:$A$481,calc!AE$138)</f>
        <v>-0.06</v>
      </c>
      <c r="AF148" s="2">
        <f>SUMIFS(Targ!$D$2:$D$481,Targ!$B$2:$B$481,calc!$C148,Targ!$A$2:$A$481,calc!AF$138)</f>
        <v>0.06</v>
      </c>
      <c r="AG148" s="2">
        <f>SUMIFS(Targ!$D$2:$D$481,Targ!$B$2:$B$481,calc!$C148,Targ!$A$2:$A$481,calc!AG$138)</f>
        <v>-0.1</v>
      </c>
      <c r="AH148" s="2">
        <f>SUMIFS(Targ!$D$2:$D$481,Targ!$B$2:$B$481,calc!$C148,Targ!$A$2:$A$481,calc!AH$138)</f>
        <v>0.48</v>
      </c>
      <c r="AI148" s="2">
        <f>SUMIFS(Targ!$D$2:$D$481,Targ!$B$2:$B$481,calc!$C148,Targ!$A$2:$A$481,calc!AI$138)</f>
        <v>-0.05</v>
      </c>
      <c r="AJ148" s="2">
        <f>SUMIFS(Targ!$D$2:$D$481,Targ!$B$2:$B$481,calc!$C148,Targ!$A$2:$A$481,calc!AJ$138)</f>
        <v>0.04</v>
      </c>
      <c r="AK148" s="2">
        <f>SUMIFS(Targ!$D$2:$D$481,Targ!$B$2:$B$481,calc!$C148,Targ!$A$2:$A$481,calc!AK$138)</f>
        <v>-0.03</v>
      </c>
      <c r="AL148" s="2">
        <f>SUMIFS(Targ!$D$2:$D$481,Targ!$B$2:$B$481,calc!$C148,Targ!$A$2:$A$481,calc!AL$138)</f>
        <v>-0.33</v>
      </c>
      <c r="AM148" s="2">
        <f>SUMIFS(Targ!$D$2:$D$481,Targ!$B$2:$B$481,calc!$C148,Targ!$A$2:$A$481,calc!AM$138)</f>
        <v>0.19</v>
      </c>
      <c r="AN148" s="2">
        <f>SUMIFS(Targ!$D$2:$D$481,Targ!$B$2:$B$481,calc!$C148,Targ!$A$2:$A$481,calc!AN$138)</f>
        <v>0.48</v>
      </c>
      <c r="AO148" s="2">
        <f>SUMIFS(Targ!$D$2:$D$481,Targ!$B$2:$B$481,calc!$C148,Targ!$A$2:$A$481,calc!AO$138)</f>
        <v>0.04</v>
      </c>
      <c r="AP148" s="2">
        <f>SUMIFS(Targ!$D$2:$D$481,Targ!$B$2:$B$481,calc!$C148,Targ!$A$2:$A$481,calc!AP$138)</f>
        <v>-0.06</v>
      </c>
      <c r="AQ148" s="2">
        <f>SUMIFS(Targ!$D$2:$D$481,Targ!$B$2:$B$481,calc!$C148,Targ!$A$2:$A$481,calc!AQ$138)</f>
        <v>-7.0000000000000007E-2</v>
      </c>
      <c r="AR148" s="2"/>
      <c r="AS148" s="2"/>
      <c r="AT148" s="2"/>
    </row>
    <row r="149" spans="2:46" x14ac:dyDescent="0.3">
      <c r="B149" s="28"/>
      <c r="C149" s="89" t="s">
        <v>6</v>
      </c>
      <c r="D149" s="92">
        <f>SUMIFS(Targ!$D$2:$D$481,Targ!$B$2:$B$481,calc!$C149,Targ!$A$2:$A$481,calc!D$138)</f>
        <v>-0.35</v>
      </c>
      <c r="E149" s="92">
        <f>SUMIFS(Targ!$D$2:$D$481,Targ!$B$2:$B$481,calc!$C149,Targ!$A$2:$A$481,calc!E$138)</f>
        <v>0.32</v>
      </c>
      <c r="F149" s="92">
        <f>SUMIFS(Targ!$D$2:$D$481,Targ!$B$2:$B$481,calc!$C149,Targ!$A$2:$A$481,calc!F$138)</f>
        <v>-0.11</v>
      </c>
      <c r="G149" s="92">
        <f>SUMIFS(Targ!$D$2:$D$481,Targ!$B$2:$B$481,calc!$C149,Targ!$A$2:$A$481,calc!G$138)</f>
        <v>-0.32</v>
      </c>
      <c r="H149" s="92">
        <f>SUMIFS(Targ!$D$2:$D$481,Targ!$B$2:$B$481,calc!$C149,Targ!$A$2:$A$481,calc!H$138)</f>
        <v>0.03</v>
      </c>
      <c r="I149" s="92">
        <f>SUMIFS(Targ!$D$2:$D$481,Targ!$B$2:$B$481,calc!$C149,Targ!$A$2:$A$481,calc!I$138)</f>
        <v>-0.35</v>
      </c>
      <c r="J149" s="92">
        <f>SUMIFS(Targ!$D$2:$D$481,Targ!$B$2:$B$481,calc!$C149,Targ!$A$2:$A$481,calc!J$138)</f>
        <v>0.19</v>
      </c>
      <c r="K149" s="92">
        <f>SUMIFS(Targ!$D$2:$D$481,Targ!$B$2:$B$481,calc!$C149,Targ!$A$2:$A$481,calc!K$138)</f>
        <v>0.23</v>
      </c>
      <c r="L149" s="92">
        <f>SUMIFS(Targ!$D$2:$D$481,Targ!$B$2:$B$481,calc!$C149,Targ!$A$2:$A$481,calc!L$138)</f>
        <v>-0.2</v>
      </c>
      <c r="M149" s="92">
        <f>SUMIFS(Targ!$D$2:$D$481,Targ!$B$2:$B$481,calc!$C149,Targ!$A$2:$A$481,calc!M$138)</f>
        <v>0.02</v>
      </c>
      <c r="N149" s="2">
        <f>SUMIFS(Targ!$D$2:$D$481,Targ!$B$2:$B$481,calc!$C149,Targ!$A$2:$A$481,calc!N$138)</f>
        <v>0.44</v>
      </c>
      <c r="O149" s="2">
        <f>SUMIFS(Targ!$D$2:$D$481,Targ!$B$2:$B$481,calc!$C149,Targ!$A$2:$A$481,calc!O$138)</f>
        <v>-0.32</v>
      </c>
      <c r="P149" s="2">
        <f>SUMIFS(Targ!$D$2:$D$481,Targ!$B$2:$B$481,calc!$C149,Targ!$A$2:$A$481,calc!P$138)</f>
        <v>0.2</v>
      </c>
      <c r="Q149" s="2">
        <f>SUMIFS(Targ!$D$2:$D$481,Targ!$B$2:$B$481,calc!$C149,Targ!$A$2:$A$481,calc!Q$138)</f>
        <v>-0.46</v>
      </c>
      <c r="R149" s="2">
        <f>SUMIFS(Targ!$D$2:$D$481,Targ!$B$2:$B$481,calc!$C149,Targ!$A$2:$A$481,calc!R$138)</f>
        <v>-0.15</v>
      </c>
      <c r="S149" s="2">
        <f>SUMIFS(Targ!$D$2:$D$481,Targ!$B$2:$B$481,calc!$C149,Targ!$A$2:$A$481,calc!S$138)</f>
        <v>0.41</v>
      </c>
      <c r="T149" s="2">
        <f>SUMIFS(Targ!$D$2:$D$481,Targ!$B$2:$B$481,calc!$C149,Targ!$A$2:$A$481,calc!T$138)</f>
        <v>0.26</v>
      </c>
      <c r="U149" s="2">
        <f>SUMIFS(Targ!$D$2:$D$481,Targ!$B$2:$B$481,calc!$C149,Targ!$A$2:$A$481,calc!U$138)</f>
        <v>-0.45</v>
      </c>
      <c r="V149" s="2">
        <f>SUMIFS(Targ!$D$2:$D$481,Targ!$B$2:$B$481,calc!$C149,Targ!$A$2:$A$481,calc!V$138)</f>
        <v>0.2</v>
      </c>
      <c r="W149" s="2">
        <f>SUMIFS(Targ!$D$2:$D$481,Targ!$B$2:$B$481,calc!$C149,Targ!$A$2:$A$481,calc!W$138)</f>
        <v>-0.26</v>
      </c>
      <c r="X149" s="2">
        <f>SUMIFS(Targ!$D$2:$D$481,Targ!$B$2:$B$481,calc!$C149,Targ!$A$2:$A$481,calc!X$138)</f>
        <v>0.09</v>
      </c>
      <c r="Y149" s="2">
        <f>SUMIFS(Targ!$D$2:$D$481,Targ!$B$2:$B$481,calc!$C149,Targ!$A$2:$A$481,calc!Y$138)</f>
        <v>-0.15</v>
      </c>
      <c r="Z149" s="2">
        <f>SUMIFS(Targ!$D$2:$D$481,Targ!$B$2:$B$481,calc!$C149,Targ!$A$2:$A$481,calc!Z$138)</f>
        <v>0.05</v>
      </c>
      <c r="AA149" s="2">
        <f>SUMIFS(Targ!$D$2:$D$481,Targ!$B$2:$B$481,calc!$C149,Targ!$A$2:$A$481,calc!AA$138)</f>
        <v>-0.26</v>
      </c>
      <c r="AB149" s="2">
        <f>SUMIFS(Targ!$D$2:$D$481,Targ!$B$2:$B$481,calc!$C149,Targ!$A$2:$A$481,calc!AB$138)</f>
        <v>0.26</v>
      </c>
      <c r="AC149" s="2">
        <f>SUMIFS(Targ!$D$2:$D$481,Targ!$B$2:$B$481,calc!$C149,Targ!$A$2:$A$481,calc!AC$138)</f>
        <v>-0.12</v>
      </c>
      <c r="AD149" s="2">
        <f>SUMIFS(Targ!$D$2:$D$481,Targ!$B$2:$B$481,calc!$C149,Targ!$A$2:$A$481,calc!AD$138)</f>
        <v>-0.25</v>
      </c>
      <c r="AE149" s="2">
        <f>SUMIFS(Targ!$D$2:$D$481,Targ!$B$2:$B$481,calc!$C149,Targ!$A$2:$A$481,calc!AE$138)</f>
        <v>0.17</v>
      </c>
      <c r="AF149" s="2">
        <f>SUMIFS(Targ!$D$2:$D$481,Targ!$B$2:$B$481,calc!$C149,Targ!$A$2:$A$481,calc!AF$138)</f>
        <v>-0.4</v>
      </c>
      <c r="AG149" s="2">
        <f>SUMIFS(Targ!$D$2:$D$481,Targ!$B$2:$B$481,calc!$C149,Targ!$A$2:$A$481,calc!AG$138)</f>
        <v>0.43</v>
      </c>
      <c r="AH149" s="2">
        <f>SUMIFS(Targ!$D$2:$D$481,Targ!$B$2:$B$481,calc!$C149,Targ!$A$2:$A$481,calc!AH$138)</f>
        <v>0</v>
      </c>
      <c r="AI149" s="2">
        <f>SUMIFS(Targ!$D$2:$D$481,Targ!$B$2:$B$481,calc!$C149,Targ!$A$2:$A$481,calc!AI$138)</f>
        <v>-0.4</v>
      </c>
      <c r="AJ149" s="2">
        <f>SUMIFS(Targ!$D$2:$D$481,Targ!$B$2:$B$481,calc!$C149,Targ!$A$2:$A$481,calc!AJ$138)</f>
        <v>-0.5</v>
      </c>
      <c r="AK149" s="2">
        <f>SUMIFS(Targ!$D$2:$D$481,Targ!$B$2:$B$481,calc!$C149,Targ!$A$2:$A$481,calc!AK$138)</f>
        <v>0.09</v>
      </c>
      <c r="AL149" s="2">
        <f>SUMIFS(Targ!$D$2:$D$481,Targ!$B$2:$B$481,calc!$C149,Targ!$A$2:$A$481,calc!AL$138)</f>
        <v>0.01</v>
      </c>
      <c r="AM149" s="2">
        <f>SUMIFS(Targ!$D$2:$D$481,Targ!$B$2:$B$481,calc!$C149,Targ!$A$2:$A$481,calc!AM$138)</f>
        <v>-0.31</v>
      </c>
      <c r="AN149" s="2">
        <f>SUMIFS(Targ!$D$2:$D$481,Targ!$B$2:$B$481,calc!$C149,Targ!$A$2:$A$481,calc!AN$138)</f>
        <v>0.34</v>
      </c>
      <c r="AO149" s="2">
        <f>SUMIFS(Targ!$D$2:$D$481,Targ!$B$2:$B$481,calc!$C149,Targ!$A$2:$A$481,calc!AO$138)</f>
        <v>-0.15</v>
      </c>
      <c r="AP149" s="2">
        <f>SUMIFS(Targ!$D$2:$D$481,Targ!$B$2:$B$481,calc!$C149,Targ!$A$2:$A$481,calc!AP$138)</f>
        <v>7.0000000000000007E-2</v>
      </c>
      <c r="AQ149" s="2">
        <f>SUMIFS(Targ!$D$2:$D$481,Targ!$B$2:$B$481,calc!$C149,Targ!$A$2:$A$481,calc!AQ$138)</f>
        <v>0.34</v>
      </c>
      <c r="AR149" s="2"/>
      <c r="AS149" s="2"/>
      <c r="AT149" s="2"/>
    </row>
    <row r="150" spans="2:46" x14ac:dyDescent="0.3">
      <c r="C150" s="89" t="s">
        <v>42</v>
      </c>
      <c r="D150" s="92">
        <f>SUMIFS(Targ!$D$2:$D$481,Targ!$B$2:$B$481,calc!$C150,Targ!$A$2:$A$481,calc!D$138)</f>
        <v>0.05</v>
      </c>
      <c r="E150" s="92">
        <f>SUMIFS(Targ!$D$2:$D$481,Targ!$B$2:$B$481,calc!$C150,Targ!$A$2:$A$481,calc!E$138)</f>
        <v>0.02</v>
      </c>
      <c r="F150" s="92">
        <f>SUMIFS(Targ!$D$2:$D$481,Targ!$B$2:$B$481,calc!$C150,Targ!$A$2:$A$481,calc!F$138)</f>
        <v>-0.36</v>
      </c>
      <c r="G150" s="92">
        <f>SUMIFS(Targ!$D$2:$D$481,Targ!$B$2:$B$481,calc!$C150,Targ!$A$2:$A$481,calc!G$138)</f>
        <v>-0.12</v>
      </c>
      <c r="H150" s="92">
        <f>SUMIFS(Targ!$D$2:$D$481,Targ!$B$2:$B$481,calc!$C150,Targ!$A$2:$A$481,calc!H$138)</f>
        <v>-0.08</v>
      </c>
      <c r="I150" s="92">
        <f>SUMIFS(Targ!$D$2:$D$481,Targ!$B$2:$B$481,calc!$C150,Targ!$A$2:$A$481,calc!I$138)</f>
        <v>-0.05</v>
      </c>
      <c r="J150" s="92">
        <f>SUMIFS(Targ!$D$2:$D$481,Targ!$B$2:$B$481,calc!$C150,Targ!$A$2:$A$481,calc!J$138)</f>
        <v>0.13</v>
      </c>
      <c r="K150" s="92">
        <f>SUMIFS(Targ!$D$2:$D$481,Targ!$B$2:$B$481,calc!$C150,Targ!$A$2:$A$481,calc!K$138)</f>
        <v>0.02</v>
      </c>
      <c r="L150" s="92">
        <f>SUMIFS(Targ!$D$2:$D$481,Targ!$B$2:$B$481,calc!$C150,Targ!$A$2:$A$481,calc!L$138)</f>
        <v>0.27</v>
      </c>
      <c r="M150" s="92">
        <f>SUMIFS(Targ!$D$2:$D$481,Targ!$B$2:$B$481,calc!$C150,Targ!$A$2:$A$481,calc!M$138)</f>
        <v>-0.1</v>
      </c>
      <c r="N150" s="2">
        <f>SUMIFS(Targ!$D$2:$D$481,Targ!$B$2:$B$481,calc!$C150,Targ!$A$2:$A$481,calc!N$138)</f>
        <v>0.09</v>
      </c>
      <c r="O150" s="2">
        <f>SUMIFS(Targ!$D$2:$D$481,Targ!$B$2:$B$481,calc!$C150,Targ!$A$2:$A$481,calc!O$138)</f>
        <v>0.18</v>
      </c>
      <c r="P150" s="2">
        <f>SUMIFS(Targ!$D$2:$D$481,Targ!$B$2:$B$481,calc!$C150,Targ!$A$2:$A$481,calc!P$138)</f>
        <v>-0.43</v>
      </c>
      <c r="Q150" s="2">
        <f>SUMIFS(Targ!$D$2:$D$481,Targ!$B$2:$B$481,calc!$C150,Targ!$A$2:$A$481,calc!Q$138)</f>
        <v>0.11</v>
      </c>
      <c r="R150" s="2">
        <f>SUMIFS(Targ!$D$2:$D$481,Targ!$B$2:$B$481,calc!$C150,Targ!$A$2:$A$481,calc!R$138)</f>
        <v>0.02</v>
      </c>
      <c r="S150" s="2">
        <f>SUMIFS(Targ!$D$2:$D$481,Targ!$B$2:$B$481,calc!$C150,Targ!$A$2:$A$481,calc!S$138)</f>
        <v>-0.41</v>
      </c>
      <c r="T150" s="2">
        <f>SUMIFS(Targ!$D$2:$D$481,Targ!$B$2:$B$481,calc!$C150,Targ!$A$2:$A$481,calc!T$138)</f>
        <v>0.44</v>
      </c>
      <c r="U150" s="2">
        <f>SUMIFS(Targ!$D$2:$D$481,Targ!$B$2:$B$481,calc!$C150,Targ!$A$2:$A$481,calc!U$138)</f>
        <v>-0.17</v>
      </c>
      <c r="V150" s="2">
        <f>SUMIFS(Targ!$D$2:$D$481,Targ!$B$2:$B$481,calc!$C150,Targ!$A$2:$A$481,calc!V$138)</f>
        <v>0.14000000000000001</v>
      </c>
      <c r="W150" s="2">
        <f>SUMIFS(Targ!$D$2:$D$481,Targ!$B$2:$B$481,calc!$C150,Targ!$A$2:$A$481,calc!W$138)</f>
        <v>0.47</v>
      </c>
      <c r="X150" s="2">
        <f>SUMIFS(Targ!$D$2:$D$481,Targ!$B$2:$B$481,calc!$C150,Targ!$A$2:$A$481,calc!X$138)</f>
        <v>-0.27</v>
      </c>
      <c r="Y150" s="2">
        <f>SUMIFS(Targ!$D$2:$D$481,Targ!$B$2:$B$481,calc!$C150,Targ!$A$2:$A$481,calc!Y$138)</f>
        <v>0.14000000000000001</v>
      </c>
      <c r="Z150" s="2">
        <f>SUMIFS(Targ!$D$2:$D$481,Targ!$B$2:$B$481,calc!$C150,Targ!$A$2:$A$481,calc!Z$138)</f>
        <v>0.38</v>
      </c>
      <c r="AA150" s="2">
        <f>SUMIFS(Targ!$D$2:$D$481,Targ!$B$2:$B$481,calc!$C150,Targ!$A$2:$A$481,calc!AA$138)</f>
        <v>-0.36</v>
      </c>
      <c r="AB150" s="2">
        <f>SUMIFS(Targ!$D$2:$D$481,Targ!$B$2:$B$481,calc!$C150,Targ!$A$2:$A$481,calc!AB$138)</f>
        <v>0.25</v>
      </c>
      <c r="AC150" s="2">
        <f>SUMIFS(Targ!$D$2:$D$481,Targ!$B$2:$B$481,calc!$C150,Targ!$A$2:$A$481,calc!AC$138)</f>
        <v>-0.44</v>
      </c>
      <c r="AD150" s="2">
        <f>SUMIFS(Targ!$D$2:$D$481,Targ!$B$2:$B$481,calc!$C150,Targ!$A$2:$A$481,calc!AD$138)</f>
        <v>0.06</v>
      </c>
      <c r="AE150" s="2">
        <f>SUMIFS(Targ!$D$2:$D$481,Targ!$B$2:$B$481,calc!$C150,Targ!$A$2:$A$481,calc!AE$138)</f>
        <v>0.01</v>
      </c>
      <c r="AF150" s="2">
        <f>SUMIFS(Targ!$D$2:$D$481,Targ!$B$2:$B$481,calc!$C150,Targ!$A$2:$A$481,calc!AF$138)</f>
        <v>0.06</v>
      </c>
      <c r="AG150" s="2">
        <f>SUMIFS(Targ!$D$2:$D$481,Targ!$B$2:$B$481,calc!$C150,Targ!$A$2:$A$481,calc!AG$138)</f>
        <v>-0.05</v>
      </c>
      <c r="AH150" s="2">
        <f>SUMIFS(Targ!$D$2:$D$481,Targ!$B$2:$B$481,calc!$C150,Targ!$A$2:$A$481,calc!AH$138)</f>
        <v>-0.28000000000000003</v>
      </c>
      <c r="AI150" s="2">
        <f>SUMIFS(Targ!$D$2:$D$481,Targ!$B$2:$B$481,calc!$C150,Targ!$A$2:$A$481,calc!AI$138)</f>
        <v>-0.02</v>
      </c>
      <c r="AJ150" s="2">
        <f>SUMIFS(Targ!$D$2:$D$481,Targ!$B$2:$B$481,calc!$C150,Targ!$A$2:$A$481,calc!AJ$138)</f>
        <v>0.28999999999999998</v>
      </c>
      <c r="AK150" s="2">
        <f>SUMIFS(Targ!$D$2:$D$481,Targ!$B$2:$B$481,calc!$C150,Targ!$A$2:$A$481,calc!AK$138)</f>
        <v>0.42</v>
      </c>
      <c r="AL150" s="2">
        <f>SUMIFS(Targ!$D$2:$D$481,Targ!$B$2:$B$481,calc!$C150,Targ!$A$2:$A$481,calc!AL$138)</f>
        <v>0.45</v>
      </c>
      <c r="AM150" s="2">
        <f>SUMIFS(Targ!$D$2:$D$481,Targ!$B$2:$B$481,calc!$C150,Targ!$A$2:$A$481,calc!AM$138)</f>
        <v>0.5</v>
      </c>
      <c r="AN150" s="2">
        <f>SUMIFS(Targ!$D$2:$D$481,Targ!$B$2:$B$481,calc!$C150,Targ!$A$2:$A$481,calc!AN$138)</f>
        <v>0.02</v>
      </c>
      <c r="AO150" s="2">
        <f>SUMIFS(Targ!$D$2:$D$481,Targ!$B$2:$B$481,calc!$C150,Targ!$A$2:$A$481,calc!AO$138)</f>
        <v>0.08</v>
      </c>
      <c r="AP150" s="2">
        <f>SUMIFS(Targ!$D$2:$D$481,Targ!$B$2:$B$481,calc!$C150,Targ!$A$2:$A$481,calc!AP$138)</f>
        <v>-0.11</v>
      </c>
      <c r="AQ150" s="2">
        <f>SUMIFS(Targ!$D$2:$D$481,Targ!$B$2:$B$481,calc!$C150,Targ!$A$2:$A$481,calc!AQ$138)</f>
        <v>0.24</v>
      </c>
      <c r="AR150" s="2"/>
      <c r="AS150" s="2"/>
      <c r="AT150" s="2"/>
    </row>
    <row r="152" spans="2:46" x14ac:dyDescent="0.3">
      <c r="C152" s="93" t="s">
        <v>168</v>
      </c>
      <c r="D152" s="88" t="s">
        <v>103</v>
      </c>
      <c r="E152" s="88" t="s">
        <v>98</v>
      </c>
      <c r="F152" s="88" t="s">
        <v>67</v>
      </c>
      <c r="G152" s="88" t="s">
        <v>99</v>
      </c>
      <c r="H152" s="88" t="s">
        <v>97</v>
      </c>
      <c r="I152" s="88" t="s">
        <v>101</v>
      </c>
      <c r="J152" s="88" t="s">
        <v>96</v>
      </c>
      <c r="K152" s="88" t="s">
        <v>102</v>
      </c>
      <c r="L152" s="88" t="s">
        <v>66</v>
      </c>
      <c r="M152" s="88" t="s">
        <v>100</v>
      </c>
      <c r="N152" s="115" t="s">
        <v>88</v>
      </c>
      <c r="O152" s="115" t="s">
        <v>71</v>
      </c>
      <c r="P152" s="115" t="s">
        <v>72</v>
      </c>
      <c r="Q152" s="115" t="s">
        <v>94</v>
      </c>
      <c r="R152" s="115" t="s">
        <v>91</v>
      </c>
      <c r="S152" s="115" t="s">
        <v>92</v>
      </c>
      <c r="T152" s="115" t="s">
        <v>95</v>
      </c>
      <c r="U152" s="115" t="s">
        <v>89</v>
      </c>
      <c r="V152" s="115" t="s">
        <v>93</v>
      </c>
      <c r="W152" s="115" t="s">
        <v>90</v>
      </c>
      <c r="X152" s="115" t="s">
        <v>68</v>
      </c>
      <c r="Y152" s="115" t="s">
        <v>107</v>
      </c>
      <c r="Z152" s="115" t="s">
        <v>109</v>
      </c>
      <c r="AA152" s="115" t="s">
        <v>69</v>
      </c>
      <c r="AB152" s="115" t="s">
        <v>105</v>
      </c>
      <c r="AC152" s="115" t="s">
        <v>70</v>
      </c>
      <c r="AD152" s="115" t="s">
        <v>110</v>
      </c>
      <c r="AE152" s="115" t="s">
        <v>104</v>
      </c>
      <c r="AF152" s="115" t="s">
        <v>106</v>
      </c>
      <c r="AG152" s="115" t="s">
        <v>108</v>
      </c>
      <c r="AH152" s="115" t="s">
        <v>116</v>
      </c>
      <c r="AI152" s="115" t="s">
        <v>120</v>
      </c>
      <c r="AJ152" s="115" t="s">
        <v>117</v>
      </c>
      <c r="AK152" s="115" t="s">
        <v>115</v>
      </c>
      <c r="AL152" s="115" t="s">
        <v>119</v>
      </c>
      <c r="AM152" s="115" t="s">
        <v>121</v>
      </c>
      <c r="AN152" s="115" t="s">
        <v>114</v>
      </c>
      <c r="AO152" s="115" t="s">
        <v>112</v>
      </c>
      <c r="AP152" s="115" t="s">
        <v>118</v>
      </c>
      <c r="AQ152" s="115" t="s">
        <v>113</v>
      </c>
    </row>
    <row r="153" spans="2:46" x14ac:dyDescent="0.3">
      <c r="C153" s="89" t="s">
        <v>32</v>
      </c>
      <c r="D153" s="92">
        <f>SUMIFS(Targ!$E$2:$E$481,Targ!$B$2:$B$481,calc!$C140,Targ!$A$2:$A$481,calc!D$138)</f>
        <v>0.26</v>
      </c>
      <c r="E153" s="92">
        <f>SUMIFS(Targ!$E$2:$E$481,Targ!$B$2:$B$481,calc!$C140,Targ!$A$2:$A$481,calc!E$138)</f>
        <v>-0.21</v>
      </c>
      <c r="F153" s="92">
        <f>SUMIFS(Targ!$E$2:$E$481,Targ!$B$2:$B$481,calc!$C140,Targ!$A$2:$A$481,calc!F$138)</f>
        <v>-0.04</v>
      </c>
      <c r="G153" s="92" t="e">
        <f>SUMIFS(Targ!$E$2:$E$481,Targ!$B$2:$B$481,calc!$C140,Targ!$A$2:$A$481,calc!G$138)</f>
        <v>#N/A</v>
      </c>
      <c r="H153" s="92" t="e">
        <f>SUMIFS(Targ!$E$2:$E$481,Targ!$B$2:$B$481,calc!$C140,Targ!$A$2:$A$481,calc!H$138)</f>
        <v>#N/A</v>
      </c>
      <c r="I153" s="92" t="e">
        <f>SUMIFS(Targ!$E$2:$E$481,Targ!$B$2:$B$481,calc!$C140,Targ!$A$2:$A$481,calc!I$138)</f>
        <v>#N/A</v>
      </c>
      <c r="J153" s="92" t="e">
        <f>SUMIFS(Targ!$E$2:$E$481,Targ!$B$2:$B$481,calc!$C140,Targ!$A$2:$A$481,calc!J$138)</f>
        <v>#N/A</v>
      </c>
      <c r="K153" s="92">
        <f>SUMIFS(Targ!$E$2:$E$481,Targ!$B$2:$B$481,calc!$C140,Targ!$A$2:$A$481,calc!K$138)</f>
        <v>0.18</v>
      </c>
      <c r="L153" s="92" t="e">
        <f>SUMIFS(Targ!$E$2:$E$481,Targ!$B$2:$B$481,calc!$C140,Targ!$A$2:$A$481,calc!L$138)</f>
        <v>#N/A</v>
      </c>
      <c r="M153" s="92" t="e">
        <f>SUMIFS(Targ!$E$2:$E$481,Targ!$B$2:$B$481,calc!$C140,Targ!$A$2:$A$481,calc!M$138)</f>
        <v>#N/A</v>
      </c>
      <c r="N153" s="2">
        <f>SUMIFS(Targ!$E$2:$E$481,Targ!$B$2:$B$481,calc!$C140,Targ!$A$2:$A$481,calc!N$138)</f>
        <v>-0.42</v>
      </c>
      <c r="O153" s="2">
        <f>SUMIFS(Targ!$E$2:$E$481,Targ!$B$2:$B$481,calc!$C140,Targ!$A$2:$A$481,calc!O$138)</f>
        <v>-0.38</v>
      </c>
      <c r="P153" s="2" t="e">
        <f>SUMIFS(Targ!$E$2:$E$481,Targ!$B$2:$B$481,calc!$C140,Targ!$A$2:$A$481,calc!P$138)</f>
        <v>#N/A</v>
      </c>
      <c r="Q153" s="2">
        <f>SUMIFS(Targ!$E$2:$E$481,Targ!$B$2:$B$481,calc!$C140,Targ!$A$2:$A$481,calc!Q$138)</f>
        <v>0.08</v>
      </c>
      <c r="R153" s="2" t="e">
        <f>SUMIFS(Targ!$E$2:$E$481,Targ!$B$2:$B$481,calc!$C140,Targ!$A$2:$A$481,calc!R$138)</f>
        <v>#N/A</v>
      </c>
      <c r="S153" s="2">
        <f>SUMIFS(Targ!$E$2:$E$481,Targ!$B$2:$B$481,calc!$C140,Targ!$A$2:$A$481,calc!S$138)</f>
        <v>0.18</v>
      </c>
      <c r="T153" s="2">
        <f>SUMIFS(Targ!$E$2:$E$481,Targ!$B$2:$B$481,calc!$C140,Targ!$A$2:$A$481,calc!T$138)</f>
        <v>7.0000000000000007E-2</v>
      </c>
      <c r="U153" s="2" t="e">
        <f>SUMIFS(Targ!$E$2:$E$481,Targ!$B$2:$B$481,calc!$C140,Targ!$A$2:$A$481,calc!U$138)</f>
        <v>#N/A</v>
      </c>
      <c r="V153" s="2" t="e">
        <f>SUMIFS(Targ!$E$2:$E$481,Targ!$B$2:$B$481,calc!$C140,Targ!$A$2:$A$481,calc!V$138)</f>
        <v>#N/A</v>
      </c>
      <c r="W153" s="2">
        <f>SUMIFS(Targ!$E$2:$E$481,Targ!$B$2:$B$481,calc!$C140,Targ!$A$2:$A$481,calc!W$138)</f>
        <v>-0.42</v>
      </c>
      <c r="X153" s="2">
        <f>SUMIFS(Targ!$E$2:$E$481,Targ!$B$2:$B$481,calc!$C140,Targ!$A$2:$A$481,calc!X$138)</f>
        <v>-0.43</v>
      </c>
      <c r="Y153" s="2">
        <f>SUMIFS(Targ!$E$2:$E$481,Targ!$B$2:$B$481,calc!$C140,Targ!$A$2:$A$481,calc!Y$138)</f>
        <v>0</v>
      </c>
      <c r="Z153" s="2">
        <f>SUMIFS(Targ!$E$2:$E$481,Targ!$B$2:$B$481,calc!$C140,Targ!$A$2:$A$481,calc!Z$138)</f>
        <v>-0.32</v>
      </c>
      <c r="AA153" s="2">
        <f>SUMIFS(Targ!$E$2:$E$481,Targ!$B$2:$B$481,calc!$C140,Targ!$A$2:$A$481,calc!AA$138)</f>
        <v>-0.42</v>
      </c>
      <c r="AB153" s="2" t="e">
        <f>SUMIFS(Targ!$E$2:$E$481,Targ!$B$2:$B$481,calc!$C140,Targ!$A$2:$A$481,calc!AB$138)</f>
        <v>#N/A</v>
      </c>
      <c r="AC153" s="2" t="e">
        <f>SUMIFS(Targ!$E$2:$E$481,Targ!$B$2:$B$481,calc!$C140,Targ!$A$2:$A$481,calc!AC$138)</f>
        <v>#N/A</v>
      </c>
      <c r="AD153" s="2">
        <f>SUMIFS(Targ!$E$2:$E$481,Targ!$B$2:$B$481,calc!$C140,Targ!$A$2:$A$481,calc!AD$138)</f>
        <v>-0.4</v>
      </c>
      <c r="AE153" s="2" t="e">
        <f>SUMIFS(Targ!$E$2:$E$481,Targ!$B$2:$B$481,calc!$C140,Targ!$A$2:$A$481,calc!AE$138)</f>
        <v>#N/A</v>
      </c>
      <c r="AF153" s="2">
        <f>SUMIFS(Targ!$E$2:$E$481,Targ!$B$2:$B$481,calc!$C140,Targ!$A$2:$A$481,calc!AF$138)</f>
        <v>0.28999999999999998</v>
      </c>
      <c r="AG153" s="2">
        <f>SUMIFS(Targ!$E$2:$E$481,Targ!$B$2:$B$481,calc!$C140,Targ!$A$2:$A$481,calc!AG$138)</f>
        <v>-0.19</v>
      </c>
      <c r="AH153" s="2">
        <f>SUMIFS(Targ!$E$2:$E$481,Targ!$B$2:$B$481,calc!$C140,Targ!$A$2:$A$481,calc!AH$138)</f>
        <v>-0.36</v>
      </c>
      <c r="AI153" s="2" t="e">
        <f>SUMIFS(Targ!$E$2:$E$481,Targ!$B$2:$B$481,calc!$C140,Targ!$A$2:$A$481,calc!AI$138)</f>
        <v>#N/A</v>
      </c>
      <c r="AJ153" s="2" t="e">
        <f>SUMIFS(Targ!$E$2:$E$481,Targ!$B$2:$B$481,calc!$C140,Targ!$A$2:$A$481,calc!AJ$138)</f>
        <v>#N/A</v>
      </c>
      <c r="AK153" s="2" t="e">
        <f>SUMIFS(Targ!$E$2:$E$481,Targ!$B$2:$B$481,calc!$C140,Targ!$A$2:$A$481,calc!AK$138)</f>
        <v>#N/A</v>
      </c>
      <c r="AL153" s="2" t="e">
        <f>SUMIFS(Targ!$E$2:$E$481,Targ!$B$2:$B$481,calc!$C140,Targ!$A$2:$A$481,calc!AL$138)</f>
        <v>#N/A</v>
      </c>
      <c r="AM153" s="2" t="e">
        <f>SUMIFS(Targ!$E$2:$E$481,Targ!$B$2:$B$481,calc!$C140,Targ!$A$2:$A$481,calc!AM$138)</f>
        <v>#N/A</v>
      </c>
      <c r="AN153" s="2">
        <f>SUMIFS(Targ!$E$2:$E$481,Targ!$B$2:$B$481,calc!$C140,Targ!$A$2:$A$481,calc!AN$138)</f>
        <v>-0.21</v>
      </c>
      <c r="AO153" s="2" t="e">
        <f>SUMIFS(Targ!$E$2:$E$481,Targ!$B$2:$B$481,calc!$C140,Targ!$A$2:$A$481,calc!AO$138)</f>
        <v>#N/A</v>
      </c>
      <c r="AP153" s="2" t="e">
        <f>SUMIFS(Targ!$E$2:$E$481,Targ!$B$2:$B$481,calc!$C140,Targ!$A$2:$A$481,calc!AP$138)</f>
        <v>#N/A</v>
      </c>
      <c r="AQ153" s="2" t="e">
        <f>SUMIFS(Targ!$E$2:$E$481,Targ!$B$2:$B$481,calc!$C140,Targ!$A$2:$A$481,calc!AQ$138)</f>
        <v>#N/A</v>
      </c>
    </row>
    <row r="154" spans="2:46" x14ac:dyDescent="0.3">
      <c r="C154" s="89" t="s">
        <v>33</v>
      </c>
      <c r="D154" s="92">
        <f>SUMIFS(Targ!$E$2:$E$481,Targ!$B$2:$B$481,calc!$C141,Targ!$A$2:$A$481,calc!D$138)</f>
        <v>0.23</v>
      </c>
      <c r="E154" s="92">
        <f>SUMIFS(Targ!$E$2:$E$481,Targ!$B$2:$B$481,calc!$C141,Targ!$A$2:$A$481,calc!E$138)</f>
        <v>-0.39</v>
      </c>
      <c r="F154" s="92" t="e">
        <f>SUMIFS(Targ!$E$2:$E$481,Targ!$B$2:$B$481,calc!$C141,Targ!$A$2:$A$481,calc!F$138)</f>
        <v>#N/A</v>
      </c>
      <c r="G154" s="92" t="e">
        <f>SUMIFS(Targ!$E$2:$E$481,Targ!$B$2:$B$481,calc!$C141,Targ!$A$2:$A$481,calc!G$138)</f>
        <v>#N/A</v>
      </c>
      <c r="H154" s="92">
        <f>SUMIFS(Targ!$E$2:$E$481,Targ!$B$2:$B$481,calc!$C141,Targ!$A$2:$A$481,calc!H$138)</f>
        <v>0</v>
      </c>
      <c r="I154" s="92" t="e">
        <f>SUMIFS(Targ!$E$2:$E$481,Targ!$B$2:$B$481,calc!$C141,Targ!$A$2:$A$481,calc!I$138)</f>
        <v>#N/A</v>
      </c>
      <c r="J154" s="92" t="e">
        <f>SUMIFS(Targ!$E$2:$E$481,Targ!$B$2:$B$481,calc!$C141,Targ!$A$2:$A$481,calc!J$138)</f>
        <v>#N/A</v>
      </c>
      <c r="K154" s="92">
        <f>SUMIFS(Targ!$E$2:$E$481,Targ!$B$2:$B$481,calc!$C141,Targ!$A$2:$A$481,calc!K$138)</f>
        <v>-0.18</v>
      </c>
      <c r="L154" s="92">
        <f>SUMIFS(Targ!$E$2:$E$481,Targ!$B$2:$B$481,calc!$C141,Targ!$A$2:$A$481,calc!L$138)</f>
        <v>0.18</v>
      </c>
      <c r="M154" s="92" t="e">
        <f>SUMIFS(Targ!$E$2:$E$481,Targ!$B$2:$B$481,calc!$C141,Targ!$A$2:$A$481,calc!M$138)</f>
        <v>#N/A</v>
      </c>
      <c r="N154" s="2" t="e">
        <f>SUMIFS(Targ!$E$2:$E$481,Targ!$B$2:$B$481,calc!$C141,Targ!$A$2:$A$481,calc!N$138)</f>
        <v>#N/A</v>
      </c>
      <c r="O154" s="2">
        <f>SUMIFS(Targ!$E$2:$E$481,Targ!$B$2:$B$481,calc!$C141,Targ!$A$2:$A$481,calc!O$138)</f>
        <v>-0.03</v>
      </c>
      <c r="P154" s="2">
        <f>SUMIFS(Targ!$E$2:$E$481,Targ!$B$2:$B$481,calc!$C141,Targ!$A$2:$A$481,calc!P$138)</f>
        <v>-0.28000000000000003</v>
      </c>
      <c r="Q154" s="2">
        <f>SUMIFS(Targ!$E$2:$E$481,Targ!$B$2:$B$481,calc!$C141,Targ!$A$2:$A$481,calc!Q$138)</f>
        <v>-0.32</v>
      </c>
      <c r="R154" s="2">
        <f>SUMIFS(Targ!$E$2:$E$481,Targ!$B$2:$B$481,calc!$C141,Targ!$A$2:$A$481,calc!R$138)</f>
        <v>0.15</v>
      </c>
      <c r="S154" s="2">
        <f>SUMIFS(Targ!$E$2:$E$481,Targ!$B$2:$B$481,calc!$C141,Targ!$A$2:$A$481,calc!S$138)</f>
        <v>-0.33</v>
      </c>
      <c r="T154" s="2" t="e">
        <f>SUMIFS(Targ!$E$2:$E$481,Targ!$B$2:$B$481,calc!$C141,Targ!$A$2:$A$481,calc!T$138)</f>
        <v>#N/A</v>
      </c>
      <c r="U154" s="2">
        <f>SUMIFS(Targ!$E$2:$E$481,Targ!$B$2:$B$481,calc!$C141,Targ!$A$2:$A$481,calc!U$138)</f>
        <v>0.27</v>
      </c>
      <c r="V154" s="2">
        <f>SUMIFS(Targ!$E$2:$E$481,Targ!$B$2:$B$481,calc!$C141,Targ!$A$2:$A$481,calc!V$138)</f>
        <v>-0.32</v>
      </c>
      <c r="W154" s="2" t="e">
        <f>SUMIFS(Targ!$E$2:$E$481,Targ!$B$2:$B$481,calc!$C141,Targ!$A$2:$A$481,calc!W$138)</f>
        <v>#N/A</v>
      </c>
      <c r="X154" s="2" t="e">
        <f>SUMIFS(Targ!$E$2:$E$481,Targ!$B$2:$B$481,calc!$C141,Targ!$A$2:$A$481,calc!X$138)</f>
        <v>#N/A</v>
      </c>
      <c r="Y154" s="2" t="e">
        <f>SUMIFS(Targ!$E$2:$E$481,Targ!$B$2:$B$481,calc!$C141,Targ!$A$2:$A$481,calc!Y$138)</f>
        <v>#N/A</v>
      </c>
      <c r="Z154" s="2">
        <f>SUMIFS(Targ!$E$2:$E$481,Targ!$B$2:$B$481,calc!$C141,Targ!$A$2:$A$481,calc!Z$138)</f>
        <v>0.13</v>
      </c>
      <c r="AA154" s="2" t="e">
        <f>SUMIFS(Targ!$E$2:$E$481,Targ!$B$2:$B$481,calc!$C141,Targ!$A$2:$A$481,calc!AA$138)</f>
        <v>#N/A</v>
      </c>
      <c r="AB154" s="2" t="e">
        <f>SUMIFS(Targ!$E$2:$E$481,Targ!$B$2:$B$481,calc!$C141,Targ!$A$2:$A$481,calc!AB$138)</f>
        <v>#N/A</v>
      </c>
      <c r="AC154" s="2" t="e">
        <f>SUMIFS(Targ!$E$2:$E$481,Targ!$B$2:$B$481,calc!$C141,Targ!$A$2:$A$481,calc!AC$138)</f>
        <v>#N/A</v>
      </c>
      <c r="AD154" s="2">
        <f>SUMIFS(Targ!$E$2:$E$481,Targ!$B$2:$B$481,calc!$C141,Targ!$A$2:$A$481,calc!AD$138)</f>
        <v>-0.22</v>
      </c>
      <c r="AE154" s="2">
        <f>SUMIFS(Targ!$E$2:$E$481,Targ!$B$2:$B$481,calc!$C141,Targ!$A$2:$A$481,calc!AE$138)</f>
        <v>-0.21</v>
      </c>
      <c r="AF154" s="2">
        <f>SUMIFS(Targ!$E$2:$E$481,Targ!$B$2:$B$481,calc!$C141,Targ!$A$2:$A$481,calc!AF$138)</f>
        <v>-0.33</v>
      </c>
      <c r="AG154" s="2" t="e">
        <f>SUMIFS(Targ!$E$2:$E$481,Targ!$B$2:$B$481,calc!$C141,Targ!$A$2:$A$481,calc!AG$138)</f>
        <v>#N/A</v>
      </c>
      <c r="AH154" s="2" t="e">
        <f>SUMIFS(Targ!$E$2:$E$481,Targ!$B$2:$B$481,calc!$C141,Targ!$A$2:$A$481,calc!AH$138)</f>
        <v>#N/A</v>
      </c>
      <c r="AI154" s="2">
        <f>SUMIFS(Targ!$E$2:$E$481,Targ!$B$2:$B$481,calc!$C141,Targ!$A$2:$A$481,calc!AI$138)</f>
        <v>-0.14000000000000001</v>
      </c>
      <c r="AJ154" s="2" t="e">
        <f>SUMIFS(Targ!$E$2:$E$481,Targ!$B$2:$B$481,calc!$C141,Targ!$A$2:$A$481,calc!AJ$138)</f>
        <v>#N/A</v>
      </c>
      <c r="AK154" s="2">
        <f>SUMIFS(Targ!$E$2:$E$481,Targ!$B$2:$B$481,calc!$C141,Targ!$A$2:$A$481,calc!AK$138)</f>
        <v>-0.24</v>
      </c>
      <c r="AL154" s="2" t="e">
        <f>SUMIFS(Targ!$E$2:$E$481,Targ!$B$2:$B$481,calc!$C141,Targ!$A$2:$A$481,calc!AL$138)</f>
        <v>#N/A</v>
      </c>
      <c r="AM154" s="2">
        <f>SUMIFS(Targ!$E$2:$E$481,Targ!$B$2:$B$481,calc!$C141,Targ!$A$2:$A$481,calc!AM$138)</f>
        <v>-0.39</v>
      </c>
      <c r="AN154" s="2">
        <f>SUMIFS(Targ!$E$2:$E$481,Targ!$B$2:$B$481,calc!$C141,Targ!$A$2:$A$481,calc!AN$138)</f>
        <v>-0.43</v>
      </c>
      <c r="AO154" s="2">
        <f>SUMIFS(Targ!$E$2:$E$481,Targ!$B$2:$B$481,calc!$C141,Targ!$A$2:$A$481,calc!AO$138)</f>
        <v>-0.36</v>
      </c>
      <c r="AP154" s="2">
        <f>SUMIFS(Targ!$E$2:$E$481,Targ!$B$2:$B$481,calc!$C141,Targ!$A$2:$A$481,calc!AP$138)</f>
        <v>-0.41</v>
      </c>
      <c r="AQ154" s="2">
        <f>SUMIFS(Targ!$E$2:$E$481,Targ!$B$2:$B$481,calc!$C141,Targ!$A$2:$A$481,calc!AQ$138)</f>
        <v>0.15</v>
      </c>
    </row>
    <row r="155" spans="2:46" x14ac:dyDescent="0.3">
      <c r="C155" s="89" t="s">
        <v>34</v>
      </c>
      <c r="D155" s="92">
        <f>SUMIFS(Targ!$E$2:$E$481,Targ!$B$2:$B$481,calc!$C142,Targ!$A$2:$A$481,calc!D$138)</f>
        <v>-0.4</v>
      </c>
      <c r="E155" s="92">
        <f>SUMIFS(Targ!$E$2:$E$481,Targ!$B$2:$B$481,calc!$C142,Targ!$A$2:$A$481,calc!E$138)</f>
        <v>-0.28999999999999998</v>
      </c>
      <c r="F155" s="92" t="e">
        <f>SUMIFS(Targ!$E$2:$E$481,Targ!$B$2:$B$481,calc!$C142,Targ!$A$2:$A$481,calc!F$138)</f>
        <v>#N/A</v>
      </c>
      <c r="G155" s="92" t="e">
        <f>SUMIFS(Targ!$E$2:$E$481,Targ!$B$2:$B$481,calc!$C142,Targ!$A$2:$A$481,calc!G$138)</f>
        <v>#N/A</v>
      </c>
      <c r="H155" s="92">
        <f>SUMIFS(Targ!$E$2:$E$481,Targ!$B$2:$B$481,calc!$C142,Targ!$A$2:$A$481,calc!H$138)</f>
        <v>-0.4</v>
      </c>
      <c r="I155" s="92" t="e">
        <f>SUMIFS(Targ!$E$2:$E$481,Targ!$B$2:$B$481,calc!$C142,Targ!$A$2:$A$481,calc!I$138)</f>
        <v>#N/A</v>
      </c>
      <c r="J155" s="92">
        <f>SUMIFS(Targ!$E$2:$E$481,Targ!$B$2:$B$481,calc!$C142,Targ!$A$2:$A$481,calc!J$138)</f>
        <v>-0.33</v>
      </c>
      <c r="K155" s="92">
        <f>SUMIFS(Targ!$E$2:$E$481,Targ!$B$2:$B$481,calc!$C142,Targ!$A$2:$A$481,calc!K$138)</f>
        <v>-0.39</v>
      </c>
      <c r="L155" s="92">
        <f>SUMIFS(Targ!$E$2:$E$481,Targ!$B$2:$B$481,calc!$C142,Targ!$A$2:$A$481,calc!L$138)</f>
        <v>-0.13</v>
      </c>
      <c r="M155" s="92">
        <f>SUMIFS(Targ!$E$2:$E$481,Targ!$B$2:$B$481,calc!$C142,Targ!$A$2:$A$481,calc!M$138)</f>
        <v>-0.39</v>
      </c>
      <c r="N155" s="2">
        <f>SUMIFS(Targ!$E$2:$E$481,Targ!$B$2:$B$481,calc!$C142,Targ!$A$2:$A$481,calc!N$138)</f>
        <v>-0.28000000000000003</v>
      </c>
      <c r="O155" s="2">
        <f>SUMIFS(Targ!$E$2:$E$481,Targ!$B$2:$B$481,calc!$C142,Targ!$A$2:$A$481,calc!O$138)</f>
        <v>-0.47</v>
      </c>
      <c r="P155" s="2">
        <f>SUMIFS(Targ!$E$2:$E$481,Targ!$B$2:$B$481,calc!$C142,Targ!$A$2:$A$481,calc!P$138)</f>
        <v>-0.13</v>
      </c>
      <c r="Q155" s="2" t="e">
        <f>SUMIFS(Targ!$E$2:$E$481,Targ!$B$2:$B$481,calc!$C142,Targ!$A$2:$A$481,calc!Q$138)</f>
        <v>#N/A</v>
      </c>
      <c r="R155" s="2">
        <f>SUMIFS(Targ!$E$2:$E$481,Targ!$B$2:$B$481,calc!$C142,Targ!$A$2:$A$481,calc!R$138)</f>
        <v>0.06</v>
      </c>
      <c r="S155" s="2" t="e">
        <f>SUMIFS(Targ!$E$2:$E$481,Targ!$B$2:$B$481,calc!$C142,Targ!$A$2:$A$481,calc!S$138)</f>
        <v>#N/A</v>
      </c>
      <c r="T155" s="2" t="e">
        <f>SUMIFS(Targ!$E$2:$E$481,Targ!$B$2:$B$481,calc!$C142,Targ!$A$2:$A$481,calc!T$138)</f>
        <v>#N/A</v>
      </c>
      <c r="U155" s="2" t="e">
        <f>SUMIFS(Targ!$E$2:$E$481,Targ!$B$2:$B$481,calc!$C142,Targ!$A$2:$A$481,calc!U$138)</f>
        <v>#N/A</v>
      </c>
      <c r="V155" s="2" t="e">
        <f>SUMIFS(Targ!$E$2:$E$481,Targ!$B$2:$B$481,calc!$C142,Targ!$A$2:$A$481,calc!V$138)</f>
        <v>#N/A</v>
      </c>
      <c r="W155" s="2" t="e">
        <f>SUMIFS(Targ!$E$2:$E$481,Targ!$B$2:$B$481,calc!$C142,Targ!$A$2:$A$481,calc!W$138)</f>
        <v>#N/A</v>
      </c>
      <c r="X155" s="2">
        <f>SUMIFS(Targ!$E$2:$E$481,Targ!$B$2:$B$481,calc!$C142,Targ!$A$2:$A$481,calc!X$138)</f>
        <v>0.01</v>
      </c>
      <c r="Y155" s="2">
        <f>SUMIFS(Targ!$E$2:$E$481,Targ!$B$2:$B$481,calc!$C142,Targ!$A$2:$A$481,calc!Y$138)</f>
        <v>-0.24</v>
      </c>
      <c r="Z155" s="2" t="e">
        <f>SUMIFS(Targ!$E$2:$E$481,Targ!$B$2:$B$481,calc!$C142,Targ!$A$2:$A$481,calc!Z$138)</f>
        <v>#N/A</v>
      </c>
      <c r="AA155" s="2">
        <f>SUMIFS(Targ!$E$2:$E$481,Targ!$B$2:$B$481,calc!$C142,Targ!$A$2:$A$481,calc!AA$138)</f>
        <v>-0.48</v>
      </c>
      <c r="AB155" s="2">
        <f>SUMIFS(Targ!$E$2:$E$481,Targ!$B$2:$B$481,calc!$C142,Targ!$A$2:$A$481,calc!AB$138)</f>
        <v>-0.33</v>
      </c>
      <c r="AC155" s="2">
        <f>SUMIFS(Targ!$E$2:$E$481,Targ!$B$2:$B$481,calc!$C142,Targ!$A$2:$A$481,calc!AC$138)</f>
        <v>0.38</v>
      </c>
      <c r="AD155" s="2">
        <f>SUMIFS(Targ!$E$2:$E$481,Targ!$B$2:$B$481,calc!$C142,Targ!$A$2:$A$481,calc!AD$138)</f>
        <v>-0.08</v>
      </c>
      <c r="AE155" s="2" t="e">
        <f>SUMIFS(Targ!$E$2:$E$481,Targ!$B$2:$B$481,calc!$C142,Targ!$A$2:$A$481,calc!AE$138)</f>
        <v>#N/A</v>
      </c>
      <c r="AF155" s="2" t="e">
        <f>SUMIFS(Targ!$E$2:$E$481,Targ!$B$2:$B$481,calc!$C142,Targ!$A$2:$A$481,calc!AF$138)</f>
        <v>#N/A</v>
      </c>
      <c r="AG155" s="2">
        <f>SUMIFS(Targ!$E$2:$E$481,Targ!$B$2:$B$481,calc!$C142,Targ!$A$2:$A$481,calc!AG$138)</f>
        <v>-0.36</v>
      </c>
      <c r="AH155" s="2">
        <f>SUMIFS(Targ!$E$2:$E$481,Targ!$B$2:$B$481,calc!$C142,Targ!$A$2:$A$481,calc!AH$138)</f>
        <v>-0.06</v>
      </c>
      <c r="AI155" s="2">
        <f>SUMIFS(Targ!$E$2:$E$481,Targ!$B$2:$B$481,calc!$C142,Targ!$A$2:$A$481,calc!AI$138)</f>
        <v>-0.18</v>
      </c>
      <c r="AJ155" s="2">
        <f>SUMIFS(Targ!$E$2:$E$481,Targ!$B$2:$B$481,calc!$C142,Targ!$A$2:$A$481,calc!AJ$138)</f>
        <v>-0.46</v>
      </c>
      <c r="AK155" s="2" t="e">
        <f>SUMIFS(Targ!$E$2:$E$481,Targ!$B$2:$B$481,calc!$C142,Targ!$A$2:$A$481,calc!AK$138)</f>
        <v>#N/A</v>
      </c>
      <c r="AL155" s="2" t="e">
        <f>SUMIFS(Targ!$E$2:$E$481,Targ!$B$2:$B$481,calc!$C142,Targ!$A$2:$A$481,calc!AL$138)</f>
        <v>#N/A</v>
      </c>
      <c r="AM155" s="2">
        <f>SUMIFS(Targ!$E$2:$E$481,Targ!$B$2:$B$481,calc!$C142,Targ!$A$2:$A$481,calc!AM$138)</f>
        <v>-0.04</v>
      </c>
      <c r="AN155" s="2" t="e">
        <f>SUMIFS(Targ!$E$2:$E$481,Targ!$B$2:$B$481,calc!$C142,Targ!$A$2:$A$481,calc!AN$138)</f>
        <v>#N/A</v>
      </c>
      <c r="AO155" s="2" t="e">
        <f>SUMIFS(Targ!$E$2:$E$481,Targ!$B$2:$B$481,calc!$C142,Targ!$A$2:$A$481,calc!AO$138)</f>
        <v>#N/A</v>
      </c>
      <c r="AP155" s="2">
        <f>SUMIFS(Targ!$E$2:$E$481,Targ!$B$2:$B$481,calc!$C142,Targ!$A$2:$A$481,calc!AP$138)</f>
        <v>-0.42</v>
      </c>
      <c r="AQ155" s="2" t="e">
        <f>SUMIFS(Targ!$E$2:$E$481,Targ!$B$2:$B$481,calc!$C142,Targ!$A$2:$A$481,calc!AQ$138)</f>
        <v>#N/A</v>
      </c>
    </row>
    <row r="156" spans="2:46" x14ac:dyDescent="0.3">
      <c r="C156" s="89" t="s">
        <v>35</v>
      </c>
      <c r="D156" s="92">
        <f>SUMIFS(Targ!$E$2:$E$481,Targ!$B$2:$B$481,calc!$C143,Targ!$A$2:$A$481,calc!D$138)</f>
        <v>0.08</v>
      </c>
      <c r="E156" s="92">
        <f>SUMIFS(Targ!$E$2:$E$481,Targ!$B$2:$B$481,calc!$C143,Targ!$A$2:$A$481,calc!E$138)</f>
        <v>-0.34</v>
      </c>
      <c r="F156" s="92" t="e">
        <f>SUMIFS(Targ!$E$2:$E$481,Targ!$B$2:$B$481,calc!$C143,Targ!$A$2:$A$481,calc!F$138)</f>
        <v>#N/A</v>
      </c>
      <c r="G156" s="92" t="e">
        <f>SUMIFS(Targ!$E$2:$E$481,Targ!$B$2:$B$481,calc!$C143,Targ!$A$2:$A$481,calc!G$138)</f>
        <v>#N/A</v>
      </c>
      <c r="H156" s="92" t="e">
        <f>SUMIFS(Targ!$E$2:$E$481,Targ!$B$2:$B$481,calc!$C143,Targ!$A$2:$A$481,calc!H$138)</f>
        <v>#N/A</v>
      </c>
      <c r="I156" s="92" t="e">
        <f>SUMIFS(Targ!$E$2:$E$481,Targ!$B$2:$B$481,calc!$C143,Targ!$A$2:$A$481,calc!I$138)</f>
        <v>#N/A</v>
      </c>
      <c r="J156" s="92" t="e">
        <f>SUMIFS(Targ!$E$2:$E$481,Targ!$B$2:$B$481,calc!$C143,Targ!$A$2:$A$481,calc!J$138)</f>
        <v>#N/A</v>
      </c>
      <c r="K156" s="92">
        <f>SUMIFS(Targ!$E$2:$E$481,Targ!$B$2:$B$481,calc!$C143,Targ!$A$2:$A$481,calc!K$138)</f>
        <v>-0.12</v>
      </c>
      <c r="L156" s="92">
        <f>SUMIFS(Targ!$E$2:$E$481,Targ!$B$2:$B$481,calc!$C143,Targ!$A$2:$A$481,calc!L$138)</f>
        <v>0.12</v>
      </c>
      <c r="M156" s="92">
        <f>SUMIFS(Targ!$E$2:$E$481,Targ!$B$2:$B$481,calc!$C143,Targ!$A$2:$A$481,calc!M$138)</f>
        <v>-0.18</v>
      </c>
      <c r="N156" s="2" t="e">
        <f>SUMIFS(Targ!$E$2:$E$481,Targ!$B$2:$B$481,calc!$C143,Targ!$A$2:$A$481,calc!N$138)</f>
        <v>#N/A</v>
      </c>
      <c r="O156" s="2">
        <f>SUMIFS(Targ!$E$2:$E$481,Targ!$B$2:$B$481,calc!$C143,Targ!$A$2:$A$481,calc!O$138)</f>
        <v>-0.42</v>
      </c>
      <c r="P156" s="2" t="e">
        <f>SUMIFS(Targ!$E$2:$E$481,Targ!$B$2:$B$481,calc!$C143,Targ!$A$2:$A$481,calc!P$138)</f>
        <v>#N/A</v>
      </c>
      <c r="Q156" s="2">
        <f>SUMIFS(Targ!$E$2:$E$481,Targ!$B$2:$B$481,calc!$C143,Targ!$A$2:$A$481,calc!Q$138)</f>
        <v>-0.32</v>
      </c>
      <c r="R156" s="2">
        <f>SUMIFS(Targ!$E$2:$E$481,Targ!$B$2:$B$481,calc!$C143,Targ!$A$2:$A$481,calc!R$138)</f>
        <v>-0.44</v>
      </c>
      <c r="S156" s="2">
        <f>SUMIFS(Targ!$E$2:$E$481,Targ!$B$2:$B$481,calc!$C143,Targ!$A$2:$A$481,calc!S$138)</f>
        <v>-0.47</v>
      </c>
      <c r="T156" s="2">
        <f>SUMIFS(Targ!$E$2:$E$481,Targ!$B$2:$B$481,calc!$C143,Targ!$A$2:$A$481,calc!T$138)</f>
        <v>-0.23</v>
      </c>
      <c r="U156" s="2" t="e">
        <f>SUMIFS(Targ!$E$2:$E$481,Targ!$B$2:$B$481,calc!$C143,Targ!$A$2:$A$481,calc!U$138)</f>
        <v>#N/A</v>
      </c>
      <c r="V156" s="2" t="e">
        <f>SUMIFS(Targ!$E$2:$E$481,Targ!$B$2:$B$481,calc!$C143,Targ!$A$2:$A$481,calc!V$138)</f>
        <v>#N/A</v>
      </c>
      <c r="W156" s="2">
        <f>SUMIFS(Targ!$E$2:$E$481,Targ!$B$2:$B$481,calc!$C143,Targ!$A$2:$A$481,calc!W$138)</f>
        <v>-0.12</v>
      </c>
      <c r="X156" s="2" t="e">
        <f>SUMIFS(Targ!$E$2:$E$481,Targ!$B$2:$B$481,calc!$C143,Targ!$A$2:$A$481,calc!X$138)</f>
        <v>#N/A</v>
      </c>
      <c r="Y156" s="2" t="e">
        <f>SUMIFS(Targ!$E$2:$E$481,Targ!$B$2:$B$481,calc!$C143,Targ!$A$2:$A$481,calc!Y$138)</f>
        <v>#N/A</v>
      </c>
      <c r="Z156" s="2" t="e">
        <f>SUMIFS(Targ!$E$2:$E$481,Targ!$B$2:$B$481,calc!$C143,Targ!$A$2:$A$481,calc!Z$138)</f>
        <v>#N/A</v>
      </c>
      <c r="AA156" s="2">
        <f>SUMIFS(Targ!$E$2:$E$481,Targ!$B$2:$B$481,calc!$C143,Targ!$A$2:$A$481,calc!AA$138)</f>
        <v>-0.02</v>
      </c>
      <c r="AB156" s="2">
        <f>SUMIFS(Targ!$E$2:$E$481,Targ!$B$2:$B$481,calc!$C143,Targ!$A$2:$A$481,calc!AB$138)</f>
        <v>-0.05</v>
      </c>
      <c r="AC156" s="2" t="e">
        <f>SUMIFS(Targ!$E$2:$E$481,Targ!$B$2:$B$481,calc!$C143,Targ!$A$2:$A$481,calc!AC$138)</f>
        <v>#N/A</v>
      </c>
      <c r="AD156" s="2">
        <f>SUMIFS(Targ!$E$2:$E$481,Targ!$B$2:$B$481,calc!$C143,Targ!$A$2:$A$481,calc!AD$138)</f>
        <v>-0.23</v>
      </c>
      <c r="AE156" s="2">
        <f>SUMIFS(Targ!$E$2:$E$481,Targ!$B$2:$B$481,calc!$C143,Targ!$A$2:$A$481,calc!AE$138)</f>
        <v>-0.31</v>
      </c>
      <c r="AF156" s="2">
        <f>SUMIFS(Targ!$E$2:$E$481,Targ!$B$2:$B$481,calc!$C143,Targ!$A$2:$A$481,calc!AF$138)</f>
        <v>0.19</v>
      </c>
      <c r="AG156" s="2">
        <f>SUMIFS(Targ!$E$2:$E$481,Targ!$B$2:$B$481,calc!$C143,Targ!$A$2:$A$481,calc!AG$138)</f>
        <v>-0.44</v>
      </c>
      <c r="AH156" s="2">
        <f>SUMIFS(Targ!$E$2:$E$481,Targ!$B$2:$B$481,calc!$C143,Targ!$A$2:$A$481,calc!AH$138)</f>
        <v>-0.42</v>
      </c>
      <c r="AI156" s="2">
        <f>SUMIFS(Targ!$E$2:$E$481,Targ!$B$2:$B$481,calc!$C143,Targ!$A$2:$A$481,calc!AI$138)</f>
        <v>-0.5</v>
      </c>
      <c r="AJ156" s="2" t="e">
        <f>SUMIFS(Targ!$E$2:$E$481,Targ!$B$2:$B$481,calc!$C143,Targ!$A$2:$A$481,calc!AJ$138)</f>
        <v>#N/A</v>
      </c>
      <c r="AK156" s="2" t="e">
        <f>SUMIFS(Targ!$E$2:$E$481,Targ!$B$2:$B$481,calc!$C143,Targ!$A$2:$A$481,calc!AK$138)</f>
        <v>#N/A</v>
      </c>
      <c r="AL156" s="2" t="e">
        <f>SUMIFS(Targ!$E$2:$E$481,Targ!$B$2:$B$481,calc!$C143,Targ!$A$2:$A$481,calc!AL$138)</f>
        <v>#N/A</v>
      </c>
      <c r="AM156" s="2" t="e">
        <f>SUMIFS(Targ!$E$2:$E$481,Targ!$B$2:$B$481,calc!$C143,Targ!$A$2:$A$481,calc!AM$138)</f>
        <v>#N/A</v>
      </c>
      <c r="AN156" s="2">
        <f>SUMIFS(Targ!$E$2:$E$481,Targ!$B$2:$B$481,calc!$C143,Targ!$A$2:$A$481,calc!AN$138)</f>
        <v>-0.25</v>
      </c>
      <c r="AO156" s="2" t="e">
        <f>SUMIFS(Targ!$E$2:$E$481,Targ!$B$2:$B$481,calc!$C143,Targ!$A$2:$A$481,calc!AO$138)</f>
        <v>#N/A</v>
      </c>
      <c r="AP156" s="2">
        <f>SUMIFS(Targ!$E$2:$E$481,Targ!$B$2:$B$481,calc!$C143,Targ!$A$2:$A$481,calc!AP$138)</f>
        <v>-0.23</v>
      </c>
      <c r="AQ156" s="2" t="e">
        <f>SUMIFS(Targ!$E$2:$E$481,Targ!$B$2:$B$481,calc!$C143,Targ!$A$2:$A$481,calc!AQ$138)</f>
        <v>#N/A</v>
      </c>
    </row>
    <row r="157" spans="2:46" x14ac:dyDescent="0.3">
      <c r="C157" s="89" t="s">
        <v>36</v>
      </c>
      <c r="D157" s="92">
        <f>SUMIFS(Targ!$E$2:$E$481,Targ!$B$2:$B$481,calc!$C144,Targ!$A$2:$A$481,calc!D$138)</f>
        <v>-0.08</v>
      </c>
      <c r="E157" s="92">
        <f>SUMIFS(Targ!$E$2:$E$481,Targ!$B$2:$B$481,calc!$C144,Targ!$A$2:$A$481,calc!E$138)</f>
        <v>-0.16</v>
      </c>
      <c r="F157" s="92" t="e">
        <f>SUMIFS(Targ!$E$2:$E$481,Targ!$B$2:$B$481,calc!$C144,Targ!$A$2:$A$481,calc!F$138)</f>
        <v>#N/A</v>
      </c>
      <c r="G157" s="92" t="e">
        <f>SUMIFS(Targ!$E$2:$E$481,Targ!$B$2:$B$481,calc!$C144,Targ!$A$2:$A$481,calc!G$138)</f>
        <v>#N/A</v>
      </c>
      <c r="H157" s="92">
        <f>SUMIFS(Targ!$E$2:$E$481,Targ!$B$2:$B$481,calc!$C144,Targ!$A$2:$A$481,calc!H$138)</f>
        <v>-0.26</v>
      </c>
      <c r="I157" s="92" t="e">
        <f>SUMIFS(Targ!$E$2:$E$481,Targ!$B$2:$B$481,calc!$C144,Targ!$A$2:$A$481,calc!I$138)</f>
        <v>#N/A</v>
      </c>
      <c r="J157" s="92">
        <f>SUMIFS(Targ!$E$2:$E$481,Targ!$B$2:$B$481,calc!$C144,Targ!$A$2:$A$481,calc!J$138)</f>
        <v>-0.08</v>
      </c>
      <c r="K157" s="92">
        <f>SUMIFS(Targ!$E$2:$E$481,Targ!$B$2:$B$481,calc!$C144,Targ!$A$2:$A$481,calc!K$138)</f>
        <v>-0.04</v>
      </c>
      <c r="L157" s="92" t="e">
        <f>SUMIFS(Targ!$E$2:$E$481,Targ!$B$2:$B$481,calc!$C144,Targ!$A$2:$A$481,calc!L$138)</f>
        <v>#N/A</v>
      </c>
      <c r="M157" s="92">
        <f>SUMIFS(Targ!$E$2:$E$481,Targ!$B$2:$B$481,calc!$C144,Targ!$A$2:$A$481,calc!M$138)</f>
        <v>-0.14000000000000001</v>
      </c>
      <c r="N157" s="2" t="e">
        <f>SUMIFS(Targ!$E$2:$E$481,Targ!$B$2:$B$481,calc!$C144,Targ!$A$2:$A$481,calc!N$138)</f>
        <v>#N/A</v>
      </c>
      <c r="O157" s="2">
        <f>SUMIFS(Targ!$E$2:$E$481,Targ!$B$2:$B$481,calc!$C144,Targ!$A$2:$A$481,calc!O$138)</f>
        <v>0.43</v>
      </c>
      <c r="P157" s="2" t="e">
        <f>SUMIFS(Targ!$E$2:$E$481,Targ!$B$2:$B$481,calc!$C144,Targ!$A$2:$A$481,calc!P$138)</f>
        <v>#N/A</v>
      </c>
      <c r="Q157" s="2" t="e">
        <f>SUMIFS(Targ!$E$2:$E$481,Targ!$B$2:$B$481,calc!$C144,Targ!$A$2:$A$481,calc!Q$138)</f>
        <v>#N/A</v>
      </c>
      <c r="R157" s="2" t="e">
        <f>SUMIFS(Targ!$E$2:$E$481,Targ!$B$2:$B$481,calc!$C144,Targ!$A$2:$A$481,calc!R$138)</f>
        <v>#N/A</v>
      </c>
      <c r="S157" s="2" t="e">
        <f>SUMIFS(Targ!$E$2:$E$481,Targ!$B$2:$B$481,calc!$C144,Targ!$A$2:$A$481,calc!S$138)</f>
        <v>#N/A</v>
      </c>
      <c r="T157" s="2">
        <f>SUMIFS(Targ!$E$2:$E$481,Targ!$B$2:$B$481,calc!$C144,Targ!$A$2:$A$481,calc!T$138)</f>
        <v>-0.27</v>
      </c>
      <c r="U157" s="2">
        <f>SUMIFS(Targ!$E$2:$E$481,Targ!$B$2:$B$481,calc!$C144,Targ!$A$2:$A$481,calc!U$138)</f>
        <v>-0.33</v>
      </c>
      <c r="V157" s="2">
        <f>SUMIFS(Targ!$E$2:$E$481,Targ!$B$2:$B$481,calc!$C144,Targ!$A$2:$A$481,calc!V$138)</f>
        <v>-0.09</v>
      </c>
      <c r="W157" s="2">
        <f>SUMIFS(Targ!$E$2:$E$481,Targ!$B$2:$B$481,calc!$C144,Targ!$A$2:$A$481,calc!W$138)</f>
        <v>0.04</v>
      </c>
      <c r="X157" s="2">
        <f>SUMIFS(Targ!$E$2:$E$481,Targ!$B$2:$B$481,calc!$C144,Targ!$A$2:$A$481,calc!X$138)</f>
        <v>-0.24</v>
      </c>
      <c r="Y157" s="2" t="e">
        <f>SUMIFS(Targ!$E$2:$E$481,Targ!$B$2:$B$481,calc!$C144,Targ!$A$2:$A$481,calc!Y$138)</f>
        <v>#N/A</v>
      </c>
      <c r="Z157" s="2">
        <f>SUMIFS(Targ!$E$2:$E$481,Targ!$B$2:$B$481,calc!$C144,Targ!$A$2:$A$481,calc!Z$138)</f>
        <v>-0.28000000000000003</v>
      </c>
      <c r="AA157" s="2" t="e">
        <f>SUMIFS(Targ!$E$2:$E$481,Targ!$B$2:$B$481,calc!$C144,Targ!$A$2:$A$481,calc!AA$138)</f>
        <v>#N/A</v>
      </c>
      <c r="AB157" s="2" t="e">
        <f>SUMIFS(Targ!$E$2:$E$481,Targ!$B$2:$B$481,calc!$C144,Targ!$A$2:$A$481,calc!AB$138)</f>
        <v>#N/A</v>
      </c>
      <c r="AC157" s="2">
        <f>SUMIFS(Targ!$E$2:$E$481,Targ!$B$2:$B$481,calc!$C144,Targ!$A$2:$A$481,calc!AC$138)</f>
        <v>-0.44</v>
      </c>
      <c r="AD157" s="2">
        <f>SUMIFS(Targ!$E$2:$E$481,Targ!$B$2:$B$481,calc!$C144,Targ!$A$2:$A$481,calc!AD$138)</f>
        <v>7.0000000000000007E-2</v>
      </c>
      <c r="AE157" s="2" t="e">
        <f>SUMIFS(Targ!$E$2:$E$481,Targ!$B$2:$B$481,calc!$C144,Targ!$A$2:$A$481,calc!AE$138)</f>
        <v>#N/A</v>
      </c>
      <c r="AF157" s="2">
        <f>SUMIFS(Targ!$E$2:$E$481,Targ!$B$2:$B$481,calc!$C144,Targ!$A$2:$A$481,calc!AF$138)</f>
        <v>-0.49</v>
      </c>
      <c r="AG157" s="2">
        <f>SUMIFS(Targ!$E$2:$E$481,Targ!$B$2:$B$481,calc!$C144,Targ!$A$2:$A$481,calc!AG$138)</f>
        <v>0.36</v>
      </c>
      <c r="AH157" s="2" t="e">
        <f>SUMIFS(Targ!$E$2:$E$481,Targ!$B$2:$B$481,calc!$C144,Targ!$A$2:$A$481,calc!AH$138)</f>
        <v>#N/A</v>
      </c>
      <c r="AI157" s="2" t="e">
        <f>SUMIFS(Targ!$E$2:$E$481,Targ!$B$2:$B$481,calc!$C144,Targ!$A$2:$A$481,calc!AI$138)</f>
        <v>#N/A</v>
      </c>
      <c r="AJ157" s="2">
        <f>SUMIFS(Targ!$E$2:$E$481,Targ!$B$2:$B$481,calc!$C144,Targ!$A$2:$A$481,calc!AJ$138)</f>
        <v>-0.04</v>
      </c>
      <c r="AK157" s="2">
        <f>SUMIFS(Targ!$E$2:$E$481,Targ!$B$2:$B$481,calc!$C144,Targ!$A$2:$A$481,calc!AK$138)</f>
        <v>-0.27</v>
      </c>
      <c r="AL157" s="2" t="e">
        <f>SUMIFS(Targ!$E$2:$E$481,Targ!$B$2:$B$481,calc!$C144,Targ!$A$2:$A$481,calc!AL$138)</f>
        <v>#N/A</v>
      </c>
      <c r="AM157" s="2">
        <f>SUMIFS(Targ!$E$2:$E$481,Targ!$B$2:$B$481,calc!$C144,Targ!$A$2:$A$481,calc!AM$138)</f>
        <v>-0.18</v>
      </c>
      <c r="AN157" s="2" t="e">
        <f>SUMIFS(Targ!$E$2:$E$481,Targ!$B$2:$B$481,calc!$C144,Targ!$A$2:$A$481,calc!AN$138)</f>
        <v>#N/A</v>
      </c>
      <c r="AO157" s="2" t="e">
        <f>SUMIFS(Targ!$E$2:$E$481,Targ!$B$2:$B$481,calc!$C144,Targ!$A$2:$A$481,calc!AO$138)</f>
        <v>#N/A</v>
      </c>
      <c r="AP157" s="2">
        <f>SUMIFS(Targ!$E$2:$E$481,Targ!$B$2:$B$481,calc!$C144,Targ!$A$2:$A$481,calc!AP$138)</f>
        <v>0.38</v>
      </c>
      <c r="AQ157" s="2" t="e">
        <f>SUMIFS(Targ!$E$2:$E$481,Targ!$B$2:$B$481,calc!$C144,Targ!$A$2:$A$481,calc!AQ$138)</f>
        <v>#N/A</v>
      </c>
    </row>
    <row r="158" spans="2:46" x14ac:dyDescent="0.3">
      <c r="C158" s="89" t="s">
        <v>37</v>
      </c>
      <c r="D158" s="92">
        <f>SUMIFS(Targ!$E$2:$E$481,Targ!$B$2:$B$481,calc!$C145,Targ!$A$2:$A$481,calc!D$138)</f>
        <v>-0.26</v>
      </c>
      <c r="E158" s="92" t="e">
        <f>SUMIFS(Targ!$E$2:$E$481,Targ!$B$2:$B$481,calc!$C145,Targ!$A$2:$A$481,calc!E$138)</f>
        <v>#N/A</v>
      </c>
      <c r="F158" s="92">
        <f>SUMIFS(Targ!$E$2:$E$481,Targ!$B$2:$B$481,calc!$C145,Targ!$A$2:$A$481,calc!F$138)</f>
        <v>0.09</v>
      </c>
      <c r="G158" s="92">
        <f>SUMIFS(Targ!$E$2:$E$481,Targ!$B$2:$B$481,calc!$C145,Targ!$A$2:$A$481,calc!G$138)</f>
        <v>-0.13</v>
      </c>
      <c r="H158" s="92" t="e">
        <f>SUMIFS(Targ!$E$2:$E$481,Targ!$B$2:$B$481,calc!$C145,Targ!$A$2:$A$481,calc!H$138)</f>
        <v>#N/A</v>
      </c>
      <c r="I158" s="92" t="e">
        <f>SUMIFS(Targ!$E$2:$E$481,Targ!$B$2:$B$481,calc!$C145,Targ!$A$2:$A$481,calc!I$138)</f>
        <v>#N/A</v>
      </c>
      <c r="J158" s="92">
        <f>SUMIFS(Targ!$E$2:$E$481,Targ!$B$2:$B$481,calc!$C145,Targ!$A$2:$A$481,calc!J$138)</f>
        <v>-0.09</v>
      </c>
      <c r="K158" s="92">
        <f>SUMIFS(Targ!$E$2:$E$481,Targ!$B$2:$B$481,calc!$C145,Targ!$A$2:$A$481,calc!K$138)</f>
        <v>-0.09</v>
      </c>
      <c r="L158" s="92" t="e">
        <f>SUMIFS(Targ!$E$2:$E$481,Targ!$B$2:$B$481,calc!$C145,Targ!$A$2:$A$481,calc!L$138)</f>
        <v>#N/A</v>
      </c>
      <c r="M158" s="92">
        <f>SUMIFS(Targ!$E$2:$E$481,Targ!$B$2:$B$481,calc!$C145,Targ!$A$2:$A$481,calc!M$138)</f>
        <v>-0.2</v>
      </c>
      <c r="N158" s="2">
        <f>SUMIFS(Targ!$E$2:$E$481,Targ!$B$2:$B$481,calc!$C145,Targ!$A$2:$A$481,calc!N$138)</f>
        <v>-0.24</v>
      </c>
      <c r="O158" s="2">
        <f>SUMIFS(Targ!$E$2:$E$481,Targ!$B$2:$B$481,calc!$C145,Targ!$A$2:$A$481,calc!O$138)</f>
        <v>0.4</v>
      </c>
      <c r="P158" s="2">
        <f>SUMIFS(Targ!$E$2:$E$481,Targ!$B$2:$B$481,calc!$C145,Targ!$A$2:$A$481,calc!P$138)</f>
        <v>0.08</v>
      </c>
      <c r="Q158" s="2" t="e">
        <f>SUMIFS(Targ!$E$2:$E$481,Targ!$B$2:$B$481,calc!$C145,Targ!$A$2:$A$481,calc!Q$138)</f>
        <v>#N/A</v>
      </c>
      <c r="R158" s="2">
        <f>SUMIFS(Targ!$E$2:$E$481,Targ!$B$2:$B$481,calc!$C145,Targ!$A$2:$A$481,calc!R$138)</f>
        <v>-0.03</v>
      </c>
      <c r="S158" s="2">
        <f>SUMIFS(Targ!$E$2:$E$481,Targ!$B$2:$B$481,calc!$C145,Targ!$A$2:$A$481,calc!S$138)</f>
        <v>-0.14000000000000001</v>
      </c>
      <c r="T158" s="2">
        <f>SUMIFS(Targ!$E$2:$E$481,Targ!$B$2:$B$481,calc!$C145,Targ!$A$2:$A$481,calc!T$138)</f>
        <v>-0.48</v>
      </c>
      <c r="U158" s="2" t="e">
        <f>SUMIFS(Targ!$E$2:$E$481,Targ!$B$2:$B$481,calc!$C145,Targ!$A$2:$A$481,calc!U$138)</f>
        <v>#N/A</v>
      </c>
      <c r="V158" s="2" t="e">
        <f>SUMIFS(Targ!$E$2:$E$481,Targ!$B$2:$B$481,calc!$C145,Targ!$A$2:$A$481,calc!V$138)</f>
        <v>#N/A</v>
      </c>
      <c r="W158" s="2" t="e">
        <f>SUMIFS(Targ!$E$2:$E$481,Targ!$B$2:$B$481,calc!$C145,Targ!$A$2:$A$481,calc!W$138)</f>
        <v>#N/A</v>
      </c>
      <c r="X158" s="2">
        <f>SUMIFS(Targ!$E$2:$E$481,Targ!$B$2:$B$481,calc!$C145,Targ!$A$2:$A$481,calc!X$138)</f>
        <v>0.3</v>
      </c>
      <c r="Y158" s="2">
        <f>SUMIFS(Targ!$E$2:$E$481,Targ!$B$2:$B$481,calc!$C145,Targ!$A$2:$A$481,calc!Y$138)</f>
        <v>0.13</v>
      </c>
      <c r="Z158" s="2" t="e">
        <f>SUMIFS(Targ!$E$2:$E$481,Targ!$B$2:$B$481,calc!$C145,Targ!$A$2:$A$481,calc!Z$138)</f>
        <v>#N/A</v>
      </c>
      <c r="AA158" s="2">
        <f>SUMIFS(Targ!$E$2:$E$481,Targ!$B$2:$B$481,calc!$C145,Targ!$A$2:$A$481,calc!AA$138)</f>
        <v>0.08</v>
      </c>
      <c r="AB158" s="2">
        <f>SUMIFS(Targ!$E$2:$E$481,Targ!$B$2:$B$481,calc!$C145,Targ!$A$2:$A$481,calc!AB$138)</f>
        <v>0.08</v>
      </c>
      <c r="AC158" s="2" t="e">
        <f>SUMIFS(Targ!$E$2:$E$481,Targ!$B$2:$B$481,calc!$C145,Targ!$A$2:$A$481,calc!AC$138)</f>
        <v>#N/A</v>
      </c>
      <c r="AD158" s="2">
        <f>SUMIFS(Targ!$E$2:$E$481,Targ!$B$2:$B$481,calc!$C145,Targ!$A$2:$A$481,calc!AD$138)</f>
        <v>-0.31</v>
      </c>
      <c r="AE158" s="2" t="e">
        <f>SUMIFS(Targ!$E$2:$E$481,Targ!$B$2:$B$481,calc!$C145,Targ!$A$2:$A$481,calc!AE$138)</f>
        <v>#N/A</v>
      </c>
      <c r="AF158" s="2">
        <f>SUMIFS(Targ!$E$2:$E$481,Targ!$B$2:$B$481,calc!$C145,Targ!$A$2:$A$481,calc!AF$138)</f>
        <v>-0.31</v>
      </c>
      <c r="AG158" s="2">
        <f>SUMIFS(Targ!$E$2:$E$481,Targ!$B$2:$B$481,calc!$C145,Targ!$A$2:$A$481,calc!AG$138)</f>
        <v>-0.19</v>
      </c>
      <c r="AH158" s="2" t="e">
        <f>SUMIFS(Targ!$E$2:$E$481,Targ!$B$2:$B$481,calc!$C145,Targ!$A$2:$A$481,calc!AH$138)</f>
        <v>#N/A</v>
      </c>
      <c r="AI158" s="2" t="e">
        <f>SUMIFS(Targ!$E$2:$E$481,Targ!$B$2:$B$481,calc!$C145,Targ!$A$2:$A$481,calc!AI$138)</f>
        <v>#N/A</v>
      </c>
      <c r="AJ158" s="2" t="e">
        <f>SUMIFS(Targ!$E$2:$E$481,Targ!$B$2:$B$481,calc!$C145,Targ!$A$2:$A$481,calc!AJ$138)</f>
        <v>#N/A</v>
      </c>
      <c r="AK158" s="2" t="e">
        <f>SUMIFS(Targ!$E$2:$E$481,Targ!$B$2:$B$481,calc!$C145,Targ!$A$2:$A$481,calc!AK$138)</f>
        <v>#N/A</v>
      </c>
      <c r="AL158" s="2">
        <f>SUMIFS(Targ!$E$2:$E$481,Targ!$B$2:$B$481,calc!$C145,Targ!$A$2:$A$481,calc!AL$138)</f>
        <v>0.23</v>
      </c>
      <c r="AM158" s="2" t="e">
        <f>SUMIFS(Targ!$E$2:$E$481,Targ!$B$2:$B$481,calc!$C145,Targ!$A$2:$A$481,calc!AM$138)</f>
        <v>#N/A</v>
      </c>
      <c r="AN158" s="2" t="e">
        <f>SUMIFS(Targ!$E$2:$E$481,Targ!$B$2:$B$481,calc!$C145,Targ!$A$2:$A$481,calc!AN$138)</f>
        <v>#N/A</v>
      </c>
      <c r="AO158" s="2" t="e">
        <f>SUMIFS(Targ!$E$2:$E$481,Targ!$B$2:$B$481,calc!$C145,Targ!$A$2:$A$481,calc!AO$138)</f>
        <v>#N/A</v>
      </c>
      <c r="AP158" s="2" t="e">
        <f>SUMIFS(Targ!$E$2:$E$481,Targ!$B$2:$B$481,calc!$C145,Targ!$A$2:$A$481,calc!AP$138)</f>
        <v>#N/A</v>
      </c>
      <c r="AQ158" s="2" t="e">
        <f>SUMIFS(Targ!$E$2:$E$481,Targ!$B$2:$B$481,calc!$C145,Targ!$A$2:$A$481,calc!AQ$138)</f>
        <v>#N/A</v>
      </c>
    </row>
    <row r="159" spans="2:46" x14ac:dyDescent="0.3">
      <c r="C159" s="89" t="s">
        <v>38</v>
      </c>
      <c r="D159" s="92">
        <f>SUMIFS(Targ!$E$2:$E$481,Targ!$B$2:$B$481,calc!$C146,Targ!$A$2:$A$481,calc!D$138)</f>
        <v>0.39</v>
      </c>
      <c r="E159" s="92">
        <f>SUMIFS(Targ!$E$2:$E$481,Targ!$B$2:$B$481,calc!$C146,Targ!$A$2:$A$481,calc!E$138)</f>
        <v>0.09</v>
      </c>
      <c r="F159" s="92" t="e">
        <f>SUMIFS(Targ!$E$2:$E$481,Targ!$B$2:$B$481,calc!$C146,Targ!$A$2:$A$481,calc!F$138)</f>
        <v>#N/A</v>
      </c>
      <c r="G159" s="92" t="e">
        <f>SUMIFS(Targ!$E$2:$E$481,Targ!$B$2:$B$481,calc!$C146,Targ!$A$2:$A$481,calc!G$138)</f>
        <v>#N/A</v>
      </c>
      <c r="H159" s="92">
        <f>SUMIFS(Targ!$E$2:$E$481,Targ!$B$2:$B$481,calc!$C146,Targ!$A$2:$A$481,calc!H$138)</f>
        <v>-0.02</v>
      </c>
      <c r="I159" s="92" t="e">
        <f>SUMIFS(Targ!$E$2:$E$481,Targ!$B$2:$B$481,calc!$C146,Targ!$A$2:$A$481,calc!I$138)</f>
        <v>#N/A</v>
      </c>
      <c r="J159" s="92" t="e">
        <f>SUMIFS(Targ!$E$2:$E$481,Targ!$B$2:$B$481,calc!$C146,Targ!$A$2:$A$481,calc!J$138)</f>
        <v>#N/A</v>
      </c>
      <c r="K159" s="92">
        <f>SUMIFS(Targ!$E$2:$E$481,Targ!$B$2:$B$481,calc!$C146,Targ!$A$2:$A$481,calc!K$138)</f>
        <v>0.25</v>
      </c>
      <c r="L159" s="92">
        <f>SUMIFS(Targ!$E$2:$E$481,Targ!$B$2:$B$481,calc!$C146,Targ!$A$2:$A$481,calc!L$138)</f>
        <v>0.2</v>
      </c>
      <c r="M159" s="92" t="e">
        <f>SUMIFS(Targ!$E$2:$E$481,Targ!$B$2:$B$481,calc!$C146,Targ!$A$2:$A$481,calc!M$138)</f>
        <v>#N/A</v>
      </c>
      <c r="N159" s="2" t="e">
        <f>SUMIFS(Targ!$E$2:$E$481,Targ!$B$2:$B$481,calc!$C146,Targ!$A$2:$A$481,calc!N$138)</f>
        <v>#N/A</v>
      </c>
      <c r="O159" s="2">
        <f>SUMIFS(Targ!$E$2:$E$481,Targ!$B$2:$B$481,calc!$C146,Targ!$A$2:$A$481,calc!O$138)</f>
        <v>-0.4</v>
      </c>
      <c r="P159" s="2" t="e">
        <f>SUMIFS(Targ!$E$2:$E$481,Targ!$B$2:$B$481,calc!$C146,Targ!$A$2:$A$481,calc!P$138)</f>
        <v>#N/A</v>
      </c>
      <c r="Q159" s="2">
        <f>SUMIFS(Targ!$E$2:$E$481,Targ!$B$2:$B$481,calc!$C146,Targ!$A$2:$A$481,calc!Q$138)</f>
        <v>0.16</v>
      </c>
      <c r="R159" s="2">
        <f>SUMIFS(Targ!$E$2:$E$481,Targ!$B$2:$B$481,calc!$C146,Targ!$A$2:$A$481,calc!R$138)</f>
        <v>-0.27</v>
      </c>
      <c r="S159" s="2">
        <f>SUMIFS(Targ!$E$2:$E$481,Targ!$B$2:$B$481,calc!$C146,Targ!$A$2:$A$481,calc!S$138)</f>
        <v>0.09</v>
      </c>
      <c r="T159" s="2" t="e">
        <f>SUMIFS(Targ!$E$2:$E$481,Targ!$B$2:$B$481,calc!$C146,Targ!$A$2:$A$481,calc!T$138)</f>
        <v>#N/A</v>
      </c>
      <c r="U159" s="2">
        <f>SUMIFS(Targ!$E$2:$E$481,Targ!$B$2:$B$481,calc!$C146,Targ!$A$2:$A$481,calc!U$138)</f>
        <v>-0.32</v>
      </c>
      <c r="V159" s="2">
        <f>SUMIFS(Targ!$E$2:$E$481,Targ!$B$2:$B$481,calc!$C146,Targ!$A$2:$A$481,calc!V$138)</f>
        <v>-0.38</v>
      </c>
      <c r="W159" s="2">
        <f>SUMIFS(Targ!$E$2:$E$481,Targ!$B$2:$B$481,calc!$C146,Targ!$A$2:$A$481,calc!W$138)</f>
        <v>-0.25</v>
      </c>
      <c r="X159" s="2">
        <f>SUMIFS(Targ!$E$2:$E$481,Targ!$B$2:$B$481,calc!$C146,Targ!$A$2:$A$481,calc!X$138)</f>
        <v>-0.44</v>
      </c>
      <c r="Y159" s="2" t="e">
        <f>SUMIFS(Targ!$E$2:$E$481,Targ!$B$2:$B$481,calc!$C146,Targ!$A$2:$A$481,calc!Y$138)</f>
        <v>#N/A</v>
      </c>
      <c r="Z159" s="2" t="e">
        <f>SUMIFS(Targ!$E$2:$E$481,Targ!$B$2:$B$481,calc!$C146,Targ!$A$2:$A$481,calc!Z$138)</f>
        <v>#N/A</v>
      </c>
      <c r="AA159" s="2">
        <f>SUMIFS(Targ!$E$2:$E$481,Targ!$B$2:$B$481,calc!$C146,Targ!$A$2:$A$481,calc!AA$138)</f>
        <v>-0.44</v>
      </c>
      <c r="AB159" s="2" t="e">
        <f>SUMIFS(Targ!$E$2:$E$481,Targ!$B$2:$B$481,calc!$C146,Targ!$A$2:$A$481,calc!AB$138)</f>
        <v>#N/A</v>
      </c>
      <c r="AC159" s="2" t="e">
        <f>SUMIFS(Targ!$E$2:$E$481,Targ!$B$2:$B$481,calc!$C146,Targ!$A$2:$A$481,calc!AC$138)</f>
        <v>#N/A</v>
      </c>
      <c r="AD159" s="2" t="e">
        <f>SUMIFS(Targ!$E$2:$E$481,Targ!$B$2:$B$481,calc!$C146,Targ!$A$2:$A$481,calc!AD$138)</f>
        <v>#N/A</v>
      </c>
      <c r="AE159" s="2" t="e">
        <f>SUMIFS(Targ!$E$2:$E$481,Targ!$B$2:$B$481,calc!$C146,Targ!$A$2:$A$481,calc!AE$138)</f>
        <v>#N/A</v>
      </c>
      <c r="AF159" s="2">
        <f>SUMIFS(Targ!$E$2:$E$481,Targ!$B$2:$B$481,calc!$C146,Targ!$A$2:$A$481,calc!AF$138)</f>
        <v>0.09</v>
      </c>
      <c r="AG159" s="2" t="e">
        <f>SUMIFS(Targ!$E$2:$E$481,Targ!$B$2:$B$481,calc!$C146,Targ!$A$2:$A$481,calc!AG$138)</f>
        <v>#N/A</v>
      </c>
      <c r="AH159" s="2">
        <f>SUMIFS(Targ!$E$2:$E$481,Targ!$B$2:$B$481,calc!$C146,Targ!$A$2:$A$481,calc!AH$138)</f>
        <v>-0.44</v>
      </c>
      <c r="AI159" s="2">
        <f>SUMIFS(Targ!$E$2:$E$481,Targ!$B$2:$B$481,calc!$C146,Targ!$A$2:$A$481,calc!AI$138)</f>
        <v>-0.11</v>
      </c>
      <c r="AJ159" s="2" t="e">
        <f>SUMIFS(Targ!$E$2:$E$481,Targ!$B$2:$B$481,calc!$C146,Targ!$A$2:$A$481,calc!AJ$138)</f>
        <v>#N/A</v>
      </c>
      <c r="AK159" s="2" t="e">
        <f>SUMIFS(Targ!$E$2:$E$481,Targ!$B$2:$B$481,calc!$C146,Targ!$A$2:$A$481,calc!AK$138)</f>
        <v>#N/A</v>
      </c>
      <c r="AL159" s="2" t="e">
        <f>SUMIFS(Targ!$E$2:$E$481,Targ!$B$2:$B$481,calc!$C146,Targ!$A$2:$A$481,calc!AL$138)</f>
        <v>#N/A</v>
      </c>
      <c r="AM159" s="2">
        <f>SUMIFS(Targ!$E$2:$E$481,Targ!$B$2:$B$481,calc!$C146,Targ!$A$2:$A$481,calc!AM$138)</f>
        <v>0.19</v>
      </c>
      <c r="AN159" s="2">
        <f>SUMIFS(Targ!$E$2:$E$481,Targ!$B$2:$B$481,calc!$C146,Targ!$A$2:$A$481,calc!AN$138)</f>
        <v>-0.17</v>
      </c>
      <c r="AO159" s="2" t="e">
        <f>SUMIFS(Targ!$E$2:$E$481,Targ!$B$2:$B$481,calc!$C146,Targ!$A$2:$A$481,calc!AO$138)</f>
        <v>#N/A</v>
      </c>
      <c r="AP159" s="2">
        <f>SUMIFS(Targ!$E$2:$E$481,Targ!$B$2:$B$481,calc!$C146,Targ!$A$2:$A$481,calc!AP$138)</f>
        <v>0.22</v>
      </c>
      <c r="AQ159" s="2" t="e">
        <f>SUMIFS(Targ!$E$2:$E$481,Targ!$B$2:$B$481,calc!$C146,Targ!$A$2:$A$481,calc!AQ$138)</f>
        <v>#N/A</v>
      </c>
    </row>
    <row r="160" spans="2:46" x14ac:dyDescent="0.3">
      <c r="C160" s="89" t="s">
        <v>39</v>
      </c>
      <c r="D160" s="92">
        <f>SUMIFS(Targ!$E$2:$E$481,Targ!$B$2:$B$481,calc!$C147,Targ!$A$2:$A$481,calc!D$138)</f>
        <v>0.19</v>
      </c>
      <c r="E160" s="92">
        <f>SUMIFS(Targ!$E$2:$E$481,Targ!$B$2:$B$481,calc!$C147,Targ!$A$2:$A$481,calc!E$138)</f>
        <v>-0.05</v>
      </c>
      <c r="F160" s="92">
        <f>SUMIFS(Targ!$E$2:$E$481,Targ!$B$2:$B$481,calc!$C147,Targ!$A$2:$A$481,calc!F$138)</f>
        <v>-0.03</v>
      </c>
      <c r="G160" s="92">
        <f>SUMIFS(Targ!$E$2:$E$481,Targ!$B$2:$B$481,calc!$C147,Targ!$A$2:$A$481,calc!G$138)</f>
        <v>-0.22</v>
      </c>
      <c r="H160" s="92">
        <f>SUMIFS(Targ!$E$2:$E$481,Targ!$B$2:$B$481,calc!$C147,Targ!$A$2:$A$481,calc!H$138)</f>
        <v>-0.39</v>
      </c>
      <c r="I160" s="92" t="e">
        <f>SUMIFS(Targ!$E$2:$E$481,Targ!$B$2:$B$481,calc!$C147,Targ!$A$2:$A$481,calc!I$138)</f>
        <v>#N/A</v>
      </c>
      <c r="J160" s="92" t="e">
        <f>SUMIFS(Targ!$E$2:$E$481,Targ!$B$2:$B$481,calc!$C147,Targ!$A$2:$A$481,calc!J$138)</f>
        <v>#N/A</v>
      </c>
      <c r="K160" s="92">
        <f>SUMIFS(Targ!$E$2:$E$481,Targ!$B$2:$B$481,calc!$C147,Targ!$A$2:$A$481,calc!K$138)</f>
        <v>-0.31</v>
      </c>
      <c r="L160" s="92">
        <f>SUMIFS(Targ!$E$2:$E$481,Targ!$B$2:$B$481,calc!$C147,Targ!$A$2:$A$481,calc!L$138)</f>
        <v>-0.04</v>
      </c>
      <c r="M160" s="92">
        <f>SUMIFS(Targ!$E$2:$E$481,Targ!$B$2:$B$481,calc!$C147,Targ!$A$2:$A$481,calc!M$138)</f>
        <v>-0.31</v>
      </c>
      <c r="N160" s="2" t="e">
        <f>SUMIFS(Targ!$E$2:$E$481,Targ!$B$2:$B$481,calc!$C147,Targ!$A$2:$A$481,calc!N$138)</f>
        <v>#N/A</v>
      </c>
      <c r="O160" s="2">
        <f>SUMIFS(Targ!$E$2:$E$481,Targ!$B$2:$B$481,calc!$C147,Targ!$A$2:$A$481,calc!O$138)</f>
        <v>-0.48</v>
      </c>
      <c r="P160" s="2" t="e">
        <f>SUMIFS(Targ!$E$2:$E$481,Targ!$B$2:$B$481,calc!$C147,Targ!$A$2:$A$481,calc!P$138)</f>
        <v>#N/A</v>
      </c>
      <c r="Q160" s="2">
        <f>SUMIFS(Targ!$E$2:$E$481,Targ!$B$2:$B$481,calc!$C147,Targ!$A$2:$A$481,calc!Q$138)</f>
        <v>-0.49</v>
      </c>
      <c r="R160" s="2" t="e">
        <f>SUMIFS(Targ!$E$2:$E$481,Targ!$B$2:$B$481,calc!$C147,Targ!$A$2:$A$481,calc!R$138)</f>
        <v>#N/A</v>
      </c>
      <c r="S160" s="2">
        <f>SUMIFS(Targ!$E$2:$E$481,Targ!$B$2:$B$481,calc!$C147,Targ!$A$2:$A$481,calc!S$138)</f>
        <v>-0.47</v>
      </c>
      <c r="T160" s="2" t="e">
        <f>SUMIFS(Targ!$E$2:$E$481,Targ!$B$2:$B$481,calc!$C147,Targ!$A$2:$A$481,calc!T$138)</f>
        <v>#N/A</v>
      </c>
      <c r="U160" s="2">
        <f>SUMIFS(Targ!$E$2:$E$481,Targ!$B$2:$B$481,calc!$C147,Targ!$A$2:$A$481,calc!U$138)</f>
        <v>-0.17</v>
      </c>
      <c r="V160" s="2" t="e">
        <f>SUMIFS(Targ!$E$2:$E$481,Targ!$B$2:$B$481,calc!$C147,Targ!$A$2:$A$481,calc!V$138)</f>
        <v>#N/A</v>
      </c>
      <c r="W160" s="2" t="e">
        <f>SUMIFS(Targ!$E$2:$E$481,Targ!$B$2:$B$481,calc!$C147,Targ!$A$2:$A$481,calc!W$138)</f>
        <v>#N/A</v>
      </c>
      <c r="X160" s="2">
        <f>SUMIFS(Targ!$E$2:$E$481,Targ!$B$2:$B$481,calc!$C147,Targ!$A$2:$A$481,calc!X$138)</f>
        <v>-0.37</v>
      </c>
      <c r="Y160" s="2" t="e">
        <f>SUMIFS(Targ!$E$2:$E$481,Targ!$B$2:$B$481,calc!$C147,Targ!$A$2:$A$481,calc!Y$138)</f>
        <v>#N/A</v>
      </c>
      <c r="Z160" s="2">
        <f>SUMIFS(Targ!$E$2:$E$481,Targ!$B$2:$B$481,calc!$C147,Targ!$A$2:$A$481,calc!Z$138)</f>
        <v>-0.27</v>
      </c>
      <c r="AA160" s="2" t="e">
        <f>SUMIFS(Targ!$E$2:$E$481,Targ!$B$2:$B$481,calc!$C147,Targ!$A$2:$A$481,calc!AA$138)</f>
        <v>#N/A</v>
      </c>
      <c r="AB160" s="2">
        <f>SUMIFS(Targ!$E$2:$E$481,Targ!$B$2:$B$481,calc!$C147,Targ!$A$2:$A$481,calc!AB$138)</f>
        <v>0.21</v>
      </c>
      <c r="AC160" s="2">
        <f>SUMIFS(Targ!$E$2:$E$481,Targ!$B$2:$B$481,calc!$C147,Targ!$A$2:$A$481,calc!AC$138)</f>
        <v>0.01</v>
      </c>
      <c r="AD160" s="2" t="e">
        <f>SUMIFS(Targ!$E$2:$E$481,Targ!$B$2:$B$481,calc!$C147,Targ!$A$2:$A$481,calc!AD$138)</f>
        <v>#N/A</v>
      </c>
      <c r="AE160" s="2">
        <f>SUMIFS(Targ!$E$2:$E$481,Targ!$B$2:$B$481,calc!$C147,Targ!$A$2:$A$481,calc!AE$138)</f>
        <v>7.0000000000000007E-2</v>
      </c>
      <c r="AF160" s="2" t="e">
        <f>SUMIFS(Targ!$E$2:$E$481,Targ!$B$2:$B$481,calc!$C147,Targ!$A$2:$A$481,calc!AF$138)</f>
        <v>#N/A</v>
      </c>
      <c r="AG160" s="2" t="e">
        <f>SUMIFS(Targ!$E$2:$E$481,Targ!$B$2:$B$481,calc!$C147,Targ!$A$2:$A$481,calc!AG$138)</f>
        <v>#N/A</v>
      </c>
      <c r="AH160" s="2" t="e">
        <f>SUMIFS(Targ!$E$2:$E$481,Targ!$B$2:$B$481,calc!$C147,Targ!$A$2:$A$481,calc!AH$138)</f>
        <v>#N/A</v>
      </c>
      <c r="AI160" s="2">
        <f>SUMIFS(Targ!$E$2:$E$481,Targ!$B$2:$B$481,calc!$C147,Targ!$A$2:$A$481,calc!AI$138)</f>
        <v>-0.27</v>
      </c>
      <c r="AJ160" s="2">
        <f>SUMIFS(Targ!$E$2:$E$481,Targ!$B$2:$B$481,calc!$C147,Targ!$A$2:$A$481,calc!AJ$138)</f>
        <v>0.18</v>
      </c>
      <c r="AK160" s="2">
        <f>SUMIFS(Targ!$E$2:$E$481,Targ!$B$2:$B$481,calc!$C147,Targ!$A$2:$A$481,calc!AK$138)</f>
        <v>-7.0000000000000007E-2</v>
      </c>
      <c r="AL160" s="2" t="e">
        <f>SUMIFS(Targ!$E$2:$E$481,Targ!$B$2:$B$481,calc!$C147,Targ!$A$2:$A$481,calc!AL$138)</f>
        <v>#N/A</v>
      </c>
      <c r="AM160" s="2" t="e">
        <f>SUMIFS(Targ!$E$2:$E$481,Targ!$B$2:$B$481,calc!$C147,Targ!$A$2:$A$481,calc!AM$138)</f>
        <v>#N/A</v>
      </c>
      <c r="AN160" s="2" t="e">
        <f>SUMIFS(Targ!$E$2:$E$481,Targ!$B$2:$B$481,calc!$C147,Targ!$A$2:$A$481,calc!AN$138)</f>
        <v>#N/A</v>
      </c>
      <c r="AO160" s="2">
        <f>SUMIFS(Targ!$E$2:$E$481,Targ!$B$2:$B$481,calc!$C147,Targ!$A$2:$A$481,calc!AO$138)</f>
        <v>0.33</v>
      </c>
      <c r="AP160" s="2" t="e">
        <f>SUMIFS(Targ!$E$2:$E$481,Targ!$B$2:$B$481,calc!$C147,Targ!$A$2:$A$481,calc!AP$138)</f>
        <v>#N/A</v>
      </c>
      <c r="AQ160" s="2">
        <f>SUMIFS(Targ!$E$2:$E$481,Targ!$B$2:$B$481,calc!$C147,Targ!$A$2:$A$481,calc!AQ$138)</f>
        <v>0.02</v>
      </c>
    </row>
    <row r="161" spans="3:43" x14ac:dyDescent="0.3">
      <c r="C161" s="89" t="s">
        <v>40</v>
      </c>
      <c r="D161" s="92">
        <f>SUMIFS(Targ!$E$2:$E$481,Targ!$B$2:$B$481,calc!$C148,Targ!$A$2:$A$481,calc!D$138)</f>
        <v>0.2</v>
      </c>
      <c r="E161" s="92">
        <f>SUMIFS(Targ!$E$2:$E$481,Targ!$B$2:$B$481,calc!$C148,Targ!$A$2:$A$481,calc!E$138)</f>
        <v>-0.03</v>
      </c>
      <c r="F161" s="92" t="e">
        <f>SUMIFS(Targ!$E$2:$E$481,Targ!$B$2:$B$481,calc!$C148,Targ!$A$2:$A$481,calc!F$138)</f>
        <v>#N/A</v>
      </c>
      <c r="G161" s="92" t="e">
        <f>SUMIFS(Targ!$E$2:$E$481,Targ!$B$2:$B$481,calc!$C148,Targ!$A$2:$A$481,calc!G$138)</f>
        <v>#N/A</v>
      </c>
      <c r="H161" s="92" t="e">
        <f>SUMIFS(Targ!$E$2:$E$481,Targ!$B$2:$B$481,calc!$C148,Targ!$A$2:$A$481,calc!H$138)</f>
        <v>#N/A</v>
      </c>
      <c r="I161" s="92" t="e">
        <f>SUMIFS(Targ!$E$2:$E$481,Targ!$B$2:$B$481,calc!$C148,Targ!$A$2:$A$481,calc!I$138)</f>
        <v>#N/A</v>
      </c>
      <c r="J161" s="92">
        <f>SUMIFS(Targ!$E$2:$E$481,Targ!$B$2:$B$481,calc!$C148,Targ!$A$2:$A$481,calc!J$138)</f>
        <v>-0.34</v>
      </c>
      <c r="K161" s="92">
        <f>SUMIFS(Targ!$E$2:$E$481,Targ!$B$2:$B$481,calc!$C148,Targ!$A$2:$A$481,calc!K$138)</f>
        <v>0.32</v>
      </c>
      <c r="L161" s="92" t="e">
        <f>SUMIFS(Targ!$E$2:$E$481,Targ!$B$2:$B$481,calc!$C148,Targ!$A$2:$A$481,calc!L$138)</f>
        <v>#N/A</v>
      </c>
      <c r="M161" s="92">
        <f>SUMIFS(Targ!$E$2:$E$481,Targ!$B$2:$B$481,calc!$C148,Targ!$A$2:$A$481,calc!M$138)</f>
        <v>-0.02</v>
      </c>
      <c r="N161" s="2">
        <f>SUMIFS(Targ!$E$2:$E$481,Targ!$B$2:$B$481,calc!$C148,Targ!$A$2:$A$481,calc!N$138)</f>
        <v>-0.27</v>
      </c>
      <c r="O161" s="2" t="e">
        <f>SUMIFS(Targ!$E$2:$E$481,Targ!$B$2:$B$481,calc!$C148,Targ!$A$2:$A$481,calc!O$138)</f>
        <v>#N/A</v>
      </c>
      <c r="P161" s="2">
        <f>SUMIFS(Targ!$E$2:$E$481,Targ!$B$2:$B$481,calc!$C148,Targ!$A$2:$A$481,calc!P$138)</f>
        <v>-0.11</v>
      </c>
      <c r="Q161" s="2">
        <f>SUMIFS(Targ!$E$2:$E$481,Targ!$B$2:$B$481,calc!$C148,Targ!$A$2:$A$481,calc!Q$138)</f>
        <v>-0.46</v>
      </c>
      <c r="R161" s="2">
        <f>SUMIFS(Targ!$E$2:$E$481,Targ!$B$2:$B$481,calc!$C148,Targ!$A$2:$A$481,calc!R$138)</f>
        <v>0.09</v>
      </c>
      <c r="S161" s="2" t="e">
        <f>SUMIFS(Targ!$E$2:$E$481,Targ!$B$2:$B$481,calc!$C148,Targ!$A$2:$A$481,calc!S$138)</f>
        <v>#N/A</v>
      </c>
      <c r="T161" s="2">
        <f>SUMIFS(Targ!$E$2:$E$481,Targ!$B$2:$B$481,calc!$C148,Targ!$A$2:$A$481,calc!T$138)</f>
        <v>-0.45</v>
      </c>
      <c r="U161" s="2">
        <f>SUMIFS(Targ!$E$2:$E$481,Targ!$B$2:$B$481,calc!$C148,Targ!$A$2:$A$481,calc!U$138)</f>
        <v>0.08</v>
      </c>
      <c r="V161" s="2" t="e">
        <f>SUMIFS(Targ!$E$2:$E$481,Targ!$B$2:$B$481,calc!$C148,Targ!$A$2:$A$481,calc!V$138)</f>
        <v>#N/A</v>
      </c>
      <c r="W161" s="2">
        <f>SUMIFS(Targ!$E$2:$E$481,Targ!$B$2:$B$481,calc!$C148,Targ!$A$2:$A$481,calc!W$138)</f>
        <v>7.0000000000000007E-2</v>
      </c>
      <c r="X161" s="2" t="e">
        <f>SUMIFS(Targ!$E$2:$E$481,Targ!$B$2:$B$481,calc!$C148,Targ!$A$2:$A$481,calc!X$138)</f>
        <v>#N/A</v>
      </c>
      <c r="Y161" s="2">
        <f>SUMIFS(Targ!$E$2:$E$481,Targ!$B$2:$B$481,calc!$C148,Targ!$A$2:$A$481,calc!Y$138)</f>
        <v>0.34</v>
      </c>
      <c r="Z161" s="2">
        <f>SUMIFS(Targ!$E$2:$E$481,Targ!$B$2:$B$481,calc!$C148,Targ!$A$2:$A$481,calc!Z$138)</f>
        <v>-0.37</v>
      </c>
      <c r="AA161" s="2" t="e">
        <f>SUMIFS(Targ!$E$2:$E$481,Targ!$B$2:$B$481,calc!$C148,Targ!$A$2:$A$481,calc!AA$138)</f>
        <v>#N/A</v>
      </c>
      <c r="AB161" s="2" t="e">
        <f>SUMIFS(Targ!$E$2:$E$481,Targ!$B$2:$B$481,calc!$C148,Targ!$A$2:$A$481,calc!AB$138)</f>
        <v>#N/A</v>
      </c>
      <c r="AC161" s="2">
        <f>SUMIFS(Targ!$E$2:$E$481,Targ!$B$2:$B$481,calc!$C148,Targ!$A$2:$A$481,calc!AC$138)</f>
        <v>-0.23</v>
      </c>
      <c r="AD161" s="2">
        <f>SUMIFS(Targ!$E$2:$E$481,Targ!$B$2:$B$481,calc!$C148,Targ!$A$2:$A$481,calc!AD$138)</f>
        <v>0.06</v>
      </c>
      <c r="AE161" s="2">
        <f>SUMIFS(Targ!$E$2:$E$481,Targ!$B$2:$B$481,calc!$C148,Targ!$A$2:$A$481,calc!AE$138)</f>
        <v>-0.06</v>
      </c>
      <c r="AF161" s="2" t="e">
        <f>SUMIFS(Targ!$E$2:$E$481,Targ!$B$2:$B$481,calc!$C148,Targ!$A$2:$A$481,calc!AF$138)</f>
        <v>#N/A</v>
      </c>
      <c r="AG161" s="2">
        <f>SUMIFS(Targ!$E$2:$E$481,Targ!$B$2:$B$481,calc!$C148,Targ!$A$2:$A$481,calc!AG$138)</f>
        <v>-0.1</v>
      </c>
      <c r="AH161" s="2" t="e">
        <f>SUMIFS(Targ!$E$2:$E$481,Targ!$B$2:$B$481,calc!$C148,Targ!$A$2:$A$481,calc!AH$138)</f>
        <v>#N/A</v>
      </c>
      <c r="AI161" s="2" t="e">
        <f>SUMIFS(Targ!$E$2:$E$481,Targ!$B$2:$B$481,calc!$C148,Targ!$A$2:$A$481,calc!AI$138)</f>
        <v>#N/A</v>
      </c>
      <c r="AJ161" s="2">
        <f>SUMIFS(Targ!$E$2:$E$481,Targ!$B$2:$B$481,calc!$C148,Targ!$A$2:$A$481,calc!AJ$138)</f>
        <v>0.04</v>
      </c>
      <c r="AK161" s="2">
        <f>SUMIFS(Targ!$E$2:$E$481,Targ!$B$2:$B$481,calc!$C148,Targ!$A$2:$A$481,calc!AK$138)</f>
        <v>-0.03</v>
      </c>
      <c r="AL161" s="2">
        <f>SUMIFS(Targ!$E$2:$E$481,Targ!$B$2:$B$481,calc!$C148,Targ!$A$2:$A$481,calc!AL$138)</f>
        <v>-0.33</v>
      </c>
      <c r="AM161" s="2">
        <f>SUMIFS(Targ!$E$2:$E$481,Targ!$B$2:$B$481,calc!$C148,Targ!$A$2:$A$481,calc!AM$138)</f>
        <v>0.19</v>
      </c>
      <c r="AN161" s="2" t="e">
        <f>SUMIFS(Targ!$E$2:$E$481,Targ!$B$2:$B$481,calc!$C148,Targ!$A$2:$A$481,calc!AN$138)</f>
        <v>#N/A</v>
      </c>
      <c r="AO161" s="2" t="e">
        <f>SUMIFS(Targ!$E$2:$E$481,Targ!$B$2:$B$481,calc!$C148,Targ!$A$2:$A$481,calc!AO$138)</f>
        <v>#N/A</v>
      </c>
      <c r="AP161" s="2" t="e">
        <f>SUMIFS(Targ!$E$2:$E$481,Targ!$B$2:$B$481,calc!$C148,Targ!$A$2:$A$481,calc!AP$138)</f>
        <v>#N/A</v>
      </c>
      <c r="AQ161" s="2">
        <f>SUMIFS(Targ!$E$2:$E$481,Targ!$B$2:$B$481,calc!$C148,Targ!$A$2:$A$481,calc!AQ$138)</f>
        <v>-7.0000000000000007E-2</v>
      </c>
    </row>
    <row r="162" spans="3:43" x14ac:dyDescent="0.3">
      <c r="C162" s="89" t="s">
        <v>41</v>
      </c>
      <c r="D162" s="92">
        <f>SUMIFS(Targ!$E$2:$E$481,Targ!$B$2:$B$481,calc!$C149,Targ!$A$2:$A$481,calc!D$138)</f>
        <v>-0.35</v>
      </c>
      <c r="E162" s="92" t="e">
        <f>SUMIFS(Targ!$E$2:$E$481,Targ!$B$2:$B$481,calc!$C149,Targ!$A$2:$A$481,calc!E$138)</f>
        <v>#N/A</v>
      </c>
      <c r="F162" s="92">
        <f>SUMIFS(Targ!$E$2:$E$481,Targ!$B$2:$B$481,calc!$C149,Targ!$A$2:$A$481,calc!F$138)</f>
        <v>-0.11</v>
      </c>
      <c r="G162" s="92">
        <f>SUMIFS(Targ!$E$2:$E$481,Targ!$B$2:$B$481,calc!$C149,Targ!$A$2:$A$481,calc!G$138)</f>
        <v>-0.32</v>
      </c>
      <c r="H162" s="92">
        <f>SUMIFS(Targ!$E$2:$E$481,Targ!$B$2:$B$481,calc!$C149,Targ!$A$2:$A$481,calc!H$138)</f>
        <v>0.03</v>
      </c>
      <c r="I162" s="92">
        <f>SUMIFS(Targ!$E$2:$E$481,Targ!$B$2:$B$481,calc!$C149,Targ!$A$2:$A$481,calc!I$138)</f>
        <v>-0.35</v>
      </c>
      <c r="J162" s="92" t="e">
        <f>SUMIFS(Targ!$E$2:$E$481,Targ!$B$2:$B$481,calc!$C149,Targ!$A$2:$A$481,calc!J$138)</f>
        <v>#N/A</v>
      </c>
      <c r="K162" s="92">
        <f>SUMIFS(Targ!$E$2:$E$481,Targ!$B$2:$B$481,calc!$C149,Targ!$A$2:$A$481,calc!K$138)</f>
        <v>0.23</v>
      </c>
      <c r="L162" s="92">
        <f>SUMIFS(Targ!$E$2:$E$481,Targ!$B$2:$B$481,calc!$C149,Targ!$A$2:$A$481,calc!L$138)</f>
        <v>-0.2</v>
      </c>
      <c r="M162" s="92">
        <f>SUMIFS(Targ!$E$2:$E$481,Targ!$B$2:$B$481,calc!$C149,Targ!$A$2:$A$481,calc!M$138)</f>
        <v>0.02</v>
      </c>
      <c r="N162" s="2" t="e">
        <f>SUMIFS(Targ!$E$2:$E$481,Targ!$B$2:$B$481,calc!$C149,Targ!$A$2:$A$481,calc!N$138)</f>
        <v>#N/A</v>
      </c>
      <c r="O162" s="2">
        <f>SUMIFS(Targ!$E$2:$E$481,Targ!$B$2:$B$481,calc!$C149,Targ!$A$2:$A$481,calc!O$138)</f>
        <v>-0.32</v>
      </c>
      <c r="P162" s="2" t="e">
        <f>SUMIFS(Targ!$E$2:$E$481,Targ!$B$2:$B$481,calc!$C149,Targ!$A$2:$A$481,calc!P$138)</f>
        <v>#N/A</v>
      </c>
      <c r="Q162" s="2">
        <f>SUMIFS(Targ!$E$2:$E$481,Targ!$B$2:$B$481,calc!$C149,Targ!$A$2:$A$481,calc!Q$138)</f>
        <v>-0.46</v>
      </c>
      <c r="R162" s="2">
        <f>SUMIFS(Targ!$E$2:$E$481,Targ!$B$2:$B$481,calc!$C149,Targ!$A$2:$A$481,calc!R$138)</f>
        <v>-0.15</v>
      </c>
      <c r="S162" s="2" t="e">
        <f>SUMIFS(Targ!$E$2:$E$481,Targ!$B$2:$B$481,calc!$C149,Targ!$A$2:$A$481,calc!S$138)</f>
        <v>#N/A</v>
      </c>
      <c r="T162" s="2">
        <f>SUMIFS(Targ!$E$2:$E$481,Targ!$B$2:$B$481,calc!$C149,Targ!$A$2:$A$481,calc!T$138)</f>
        <v>0.26</v>
      </c>
      <c r="U162" s="2">
        <f>SUMIFS(Targ!$E$2:$E$481,Targ!$B$2:$B$481,calc!$C149,Targ!$A$2:$A$481,calc!U$138)</f>
        <v>-0.45</v>
      </c>
      <c r="V162" s="2">
        <f>SUMIFS(Targ!$E$2:$E$481,Targ!$B$2:$B$481,calc!$C149,Targ!$A$2:$A$481,calc!V$138)</f>
        <v>0.2</v>
      </c>
      <c r="W162" s="2">
        <f>SUMIFS(Targ!$E$2:$E$481,Targ!$B$2:$B$481,calc!$C149,Targ!$A$2:$A$481,calc!W$138)</f>
        <v>-0.26</v>
      </c>
      <c r="X162" s="2" t="e">
        <f>SUMIFS(Targ!$E$2:$E$481,Targ!$B$2:$B$481,calc!$C149,Targ!$A$2:$A$481,calc!X$138)</f>
        <v>#N/A</v>
      </c>
      <c r="Y162" s="2">
        <f>SUMIFS(Targ!$E$2:$E$481,Targ!$B$2:$B$481,calc!$C149,Targ!$A$2:$A$481,calc!Y$138)</f>
        <v>-0.15</v>
      </c>
      <c r="Z162" s="2" t="e">
        <f>SUMIFS(Targ!$E$2:$E$481,Targ!$B$2:$B$481,calc!$C149,Targ!$A$2:$A$481,calc!Z$138)</f>
        <v>#N/A</v>
      </c>
      <c r="AA162" s="2">
        <f>SUMIFS(Targ!$E$2:$E$481,Targ!$B$2:$B$481,calc!$C149,Targ!$A$2:$A$481,calc!AA$138)</f>
        <v>-0.26</v>
      </c>
      <c r="AB162" s="2">
        <f>SUMIFS(Targ!$E$2:$E$481,Targ!$B$2:$B$481,calc!$C149,Targ!$A$2:$A$481,calc!AB$138)</f>
        <v>0.26</v>
      </c>
      <c r="AC162" s="2">
        <f>SUMIFS(Targ!$E$2:$E$481,Targ!$B$2:$B$481,calc!$C149,Targ!$A$2:$A$481,calc!AC$138)</f>
        <v>-0.12</v>
      </c>
      <c r="AD162" s="2" t="e">
        <f>SUMIFS(Targ!$E$2:$E$481,Targ!$B$2:$B$481,calc!$C149,Targ!$A$2:$A$481,calc!AD$138)</f>
        <v>#N/A</v>
      </c>
      <c r="AE162" s="2" t="e">
        <f>SUMIFS(Targ!$E$2:$E$481,Targ!$B$2:$B$481,calc!$C149,Targ!$A$2:$A$481,calc!AE$138)</f>
        <v>#N/A</v>
      </c>
      <c r="AF162" s="2">
        <f>SUMIFS(Targ!$E$2:$E$481,Targ!$B$2:$B$481,calc!$C149,Targ!$A$2:$A$481,calc!AF$138)</f>
        <v>-0.4</v>
      </c>
      <c r="AG162" s="2" t="e">
        <f>SUMIFS(Targ!$E$2:$E$481,Targ!$B$2:$B$481,calc!$C149,Targ!$A$2:$A$481,calc!AG$138)</f>
        <v>#N/A</v>
      </c>
      <c r="AH162" s="2">
        <f>SUMIFS(Targ!$E$2:$E$481,Targ!$B$2:$B$481,calc!$C149,Targ!$A$2:$A$481,calc!AH$138)</f>
        <v>0</v>
      </c>
      <c r="AI162" s="2">
        <f>SUMIFS(Targ!$E$2:$E$481,Targ!$B$2:$B$481,calc!$C149,Targ!$A$2:$A$481,calc!AI$138)</f>
        <v>-0.4</v>
      </c>
      <c r="AJ162" s="2">
        <f>SUMIFS(Targ!$E$2:$E$481,Targ!$B$2:$B$481,calc!$C149,Targ!$A$2:$A$481,calc!AJ$138)</f>
        <v>-0.5</v>
      </c>
      <c r="AK162" s="2" t="e">
        <f>SUMIFS(Targ!$E$2:$E$481,Targ!$B$2:$B$481,calc!$C149,Targ!$A$2:$A$481,calc!AK$138)</f>
        <v>#N/A</v>
      </c>
      <c r="AL162" s="2" t="e">
        <f>SUMIFS(Targ!$E$2:$E$481,Targ!$B$2:$B$481,calc!$C149,Targ!$A$2:$A$481,calc!AL$138)</f>
        <v>#N/A</v>
      </c>
      <c r="AM162" s="2">
        <f>SUMIFS(Targ!$E$2:$E$481,Targ!$B$2:$B$481,calc!$C149,Targ!$A$2:$A$481,calc!AM$138)</f>
        <v>-0.31</v>
      </c>
      <c r="AN162" s="2" t="e">
        <f>SUMIFS(Targ!$E$2:$E$481,Targ!$B$2:$B$481,calc!$C149,Targ!$A$2:$A$481,calc!AN$138)</f>
        <v>#N/A</v>
      </c>
      <c r="AO162" s="2">
        <f>SUMIFS(Targ!$E$2:$E$481,Targ!$B$2:$B$481,calc!$C149,Targ!$A$2:$A$481,calc!AO$138)</f>
        <v>-0.15</v>
      </c>
      <c r="AP162" s="2" t="e">
        <f>SUMIFS(Targ!$E$2:$E$481,Targ!$B$2:$B$481,calc!$C149,Targ!$A$2:$A$481,calc!AP$138)</f>
        <v>#N/A</v>
      </c>
      <c r="AQ162" s="2" t="e">
        <f>SUMIFS(Targ!$E$2:$E$481,Targ!$B$2:$B$481,calc!$C149,Targ!$A$2:$A$481,calc!AQ$138)</f>
        <v>#N/A</v>
      </c>
    </row>
    <row r="163" spans="3:43" x14ac:dyDescent="0.3">
      <c r="C163" s="89" t="s">
        <v>6</v>
      </c>
      <c r="D163" s="92">
        <f>SUMIFS(Targ!$E$2:$E$481,Targ!$B$2:$B$481,calc!$C150,Targ!$A$2:$A$481,calc!D$138)</f>
        <v>0.05</v>
      </c>
      <c r="E163" s="92">
        <f>SUMIFS(Targ!$E$2:$E$481,Targ!$B$2:$B$481,calc!$C150,Targ!$A$2:$A$481,calc!E$138)</f>
        <v>0.02</v>
      </c>
      <c r="F163" s="92">
        <f>SUMIFS(Targ!$E$2:$E$481,Targ!$B$2:$B$481,calc!$C150,Targ!$A$2:$A$481,calc!F$138)</f>
        <v>-0.36</v>
      </c>
      <c r="G163" s="92" t="e">
        <f>SUMIFS(Targ!$E$2:$E$481,Targ!$B$2:$B$481,calc!$C150,Targ!$A$2:$A$481,calc!G$138)</f>
        <v>#N/A</v>
      </c>
      <c r="H163" s="92">
        <f>SUMIFS(Targ!$E$2:$E$481,Targ!$B$2:$B$481,calc!$C150,Targ!$A$2:$A$481,calc!H$138)</f>
        <v>-0.08</v>
      </c>
      <c r="I163" s="92" t="e">
        <f>SUMIFS(Targ!$E$2:$E$481,Targ!$B$2:$B$481,calc!$C150,Targ!$A$2:$A$481,calc!I$138)</f>
        <v>#N/A</v>
      </c>
      <c r="J163" s="92" t="e">
        <f>SUMIFS(Targ!$E$2:$E$481,Targ!$B$2:$B$481,calc!$C150,Targ!$A$2:$A$481,calc!J$138)</f>
        <v>#N/A</v>
      </c>
      <c r="K163" s="92">
        <f>SUMIFS(Targ!$E$2:$E$481,Targ!$B$2:$B$481,calc!$C150,Targ!$A$2:$A$481,calc!K$138)</f>
        <v>0.02</v>
      </c>
      <c r="L163" s="92">
        <f>SUMIFS(Targ!$E$2:$E$481,Targ!$B$2:$B$481,calc!$C150,Targ!$A$2:$A$481,calc!L$138)</f>
        <v>0.27</v>
      </c>
      <c r="M163" s="92">
        <f>SUMIFS(Targ!$E$2:$E$481,Targ!$B$2:$B$481,calc!$C150,Targ!$A$2:$A$481,calc!M$138)</f>
        <v>-0.1</v>
      </c>
      <c r="N163" s="2">
        <f>SUMIFS(Targ!$E$2:$E$481,Targ!$B$2:$B$481,calc!$C150,Targ!$A$2:$A$481,calc!N$138)</f>
        <v>0.09</v>
      </c>
      <c r="O163" s="2" t="e">
        <f>SUMIFS(Targ!$E$2:$E$481,Targ!$B$2:$B$481,calc!$C150,Targ!$A$2:$A$481,calc!O$138)</f>
        <v>#N/A</v>
      </c>
      <c r="P163" s="2">
        <f>SUMIFS(Targ!$E$2:$E$481,Targ!$B$2:$B$481,calc!$C150,Targ!$A$2:$A$481,calc!P$138)</f>
        <v>-0.43</v>
      </c>
      <c r="Q163" s="2">
        <f>SUMIFS(Targ!$E$2:$E$481,Targ!$B$2:$B$481,calc!$C150,Targ!$A$2:$A$481,calc!Q$138)</f>
        <v>0.11</v>
      </c>
      <c r="R163" s="2" t="e">
        <f>SUMIFS(Targ!$E$2:$E$481,Targ!$B$2:$B$481,calc!$C150,Targ!$A$2:$A$481,calc!R$138)</f>
        <v>#N/A</v>
      </c>
      <c r="S163" s="2">
        <f>SUMIFS(Targ!$E$2:$E$481,Targ!$B$2:$B$481,calc!$C150,Targ!$A$2:$A$481,calc!S$138)</f>
        <v>-0.41</v>
      </c>
      <c r="T163" s="2" t="e">
        <f>SUMIFS(Targ!$E$2:$E$481,Targ!$B$2:$B$481,calc!$C150,Targ!$A$2:$A$481,calc!T$138)</f>
        <v>#N/A</v>
      </c>
      <c r="U163" s="2">
        <f>SUMIFS(Targ!$E$2:$E$481,Targ!$B$2:$B$481,calc!$C150,Targ!$A$2:$A$481,calc!U$138)</f>
        <v>-0.17</v>
      </c>
      <c r="V163" s="2" t="e">
        <f>SUMIFS(Targ!$E$2:$E$481,Targ!$B$2:$B$481,calc!$C150,Targ!$A$2:$A$481,calc!V$138)</f>
        <v>#N/A</v>
      </c>
      <c r="W163" s="2" t="e">
        <f>SUMIFS(Targ!$E$2:$E$481,Targ!$B$2:$B$481,calc!$C150,Targ!$A$2:$A$481,calc!W$138)</f>
        <v>#N/A</v>
      </c>
      <c r="X163" s="2">
        <f>SUMIFS(Targ!$E$2:$E$481,Targ!$B$2:$B$481,calc!$C150,Targ!$A$2:$A$481,calc!X$138)</f>
        <v>-0.27</v>
      </c>
      <c r="Y163" s="2" t="e">
        <f>SUMIFS(Targ!$E$2:$E$481,Targ!$B$2:$B$481,calc!$C150,Targ!$A$2:$A$481,calc!Y$138)</f>
        <v>#N/A</v>
      </c>
      <c r="Z163" s="2" t="e">
        <f>SUMIFS(Targ!$E$2:$E$481,Targ!$B$2:$B$481,calc!$C150,Targ!$A$2:$A$481,calc!Z$138)</f>
        <v>#N/A</v>
      </c>
      <c r="AA163" s="2">
        <f>SUMIFS(Targ!$E$2:$E$481,Targ!$B$2:$B$481,calc!$C150,Targ!$A$2:$A$481,calc!AA$138)</f>
        <v>-0.36</v>
      </c>
      <c r="AB163" s="2">
        <f>SUMIFS(Targ!$E$2:$E$481,Targ!$B$2:$B$481,calc!$C150,Targ!$A$2:$A$481,calc!AB$138)</f>
        <v>0.25</v>
      </c>
      <c r="AC163" s="2" t="e">
        <f>SUMIFS(Targ!$E$2:$E$481,Targ!$B$2:$B$481,calc!$C150,Targ!$A$2:$A$481,calc!AC$138)</f>
        <v>#N/A</v>
      </c>
      <c r="AD163" s="2" t="e">
        <f>SUMIFS(Targ!$E$2:$E$481,Targ!$B$2:$B$481,calc!$C150,Targ!$A$2:$A$481,calc!AD$138)</f>
        <v>#N/A</v>
      </c>
      <c r="AE163" s="2">
        <f>SUMIFS(Targ!$E$2:$E$481,Targ!$B$2:$B$481,calc!$C150,Targ!$A$2:$A$481,calc!AE$138)</f>
        <v>0.01</v>
      </c>
      <c r="AF163" s="2" t="e">
        <f>SUMIFS(Targ!$E$2:$E$481,Targ!$B$2:$B$481,calc!$C150,Targ!$A$2:$A$481,calc!AF$138)</f>
        <v>#N/A</v>
      </c>
      <c r="AG163" s="2">
        <f>SUMIFS(Targ!$E$2:$E$481,Targ!$B$2:$B$481,calc!$C150,Targ!$A$2:$A$481,calc!AG$138)</f>
        <v>-0.05</v>
      </c>
      <c r="AH163" s="2">
        <f>SUMIFS(Targ!$E$2:$E$481,Targ!$B$2:$B$481,calc!$C150,Targ!$A$2:$A$481,calc!AH$138)</f>
        <v>-0.28000000000000003</v>
      </c>
      <c r="AI163" s="2">
        <f>SUMIFS(Targ!$E$2:$E$481,Targ!$B$2:$B$481,calc!$C150,Targ!$A$2:$A$481,calc!AI$138)</f>
        <v>-0.02</v>
      </c>
      <c r="AJ163" s="2">
        <f>SUMIFS(Targ!$E$2:$E$481,Targ!$B$2:$B$481,calc!$C150,Targ!$A$2:$A$481,calc!AJ$138)</f>
        <v>0.28999999999999998</v>
      </c>
      <c r="AK163" s="2" t="e">
        <f>SUMIFS(Targ!$E$2:$E$481,Targ!$B$2:$B$481,calc!$C150,Targ!$A$2:$A$481,calc!AK$138)</f>
        <v>#N/A</v>
      </c>
      <c r="AL163" s="2" t="e">
        <f>SUMIFS(Targ!$E$2:$E$481,Targ!$B$2:$B$481,calc!$C150,Targ!$A$2:$A$481,calc!AL$138)</f>
        <v>#N/A</v>
      </c>
      <c r="AM163" s="2" t="e">
        <f>SUMIFS(Targ!$E$2:$E$481,Targ!$B$2:$B$481,calc!$C150,Targ!$A$2:$A$481,calc!AM$138)</f>
        <v>#N/A</v>
      </c>
      <c r="AN163" s="2" t="e">
        <f>SUMIFS(Targ!$E$2:$E$481,Targ!$B$2:$B$481,calc!$C150,Targ!$A$2:$A$481,calc!AN$138)</f>
        <v>#N/A</v>
      </c>
      <c r="AO163" s="2">
        <f>SUMIFS(Targ!$E$2:$E$481,Targ!$B$2:$B$481,calc!$C150,Targ!$A$2:$A$481,calc!AO$138)</f>
        <v>0.08</v>
      </c>
      <c r="AP163" s="2" t="e">
        <f>SUMIFS(Targ!$E$2:$E$481,Targ!$B$2:$B$481,calc!$C150,Targ!$A$2:$A$481,calc!AP$138)</f>
        <v>#N/A</v>
      </c>
      <c r="AQ163" s="2">
        <f>SUMIFS(Targ!$E$2:$E$481,Targ!$B$2:$B$481,calc!$C150,Targ!$A$2:$A$481,calc!AQ$138)</f>
        <v>0.24</v>
      </c>
    </row>
    <row r="164" spans="3:43" x14ac:dyDescent="0.3">
      <c r="C164" s="89" t="s">
        <v>42</v>
      </c>
      <c r="D164" s="92">
        <f>SUMIFS(Targ!$E$2:$E$481,Targ!$B$2:$B$481,calc!$C151,Targ!$A$2:$A$481,calc!D$138)</f>
        <v>0</v>
      </c>
      <c r="E164" s="92">
        <f>SUMIFS(Targ!$E$2:$E$481,Targ!$B$2:$B$481,calc!$C151,Targ!$A$2:$A$481,calc!E$138)</f>
        <v>0</v>
      </c>
      <c r="F164" s="92">
        <f>SUMIFS(Targ!$E$2:$E$481,Targ!$B$2:$B$481,calc!$C151,Targ!$A$2:$A$481,calc!F$138)</f>
        <v>0</v>
      </c>
      <c r="G164" s="92">
        <f>SUMIFS(Targ!$E$2:$E$481,Targ!$B$2:$B$481,calc!$C151,Targ!$A$2:$A$481,calc!G$138)</f>
        <v>0</v>
      </c>
      <c r="H164" s="92">
        <f>SUMIFS(Targ!$E$2:$E$481,Targ!$B$2:$B$481,calc!$C151,Targ!$A$2:$A$481,calc!H$138)</f>
        <v>0</v>
      </c>
      <c r="I164" s="92">
        <f>SUMIFS(Targ!$E$2:$E$481,Targ!$B$2:$B$481,calc!$C151,Targ!$A$2:$A$481,calc!I$138)</f>
        <v>0</v>
      </c>
      <c r="J164" s="92">
        <f>SUMIFS(Targ!$E$2:$E$481,Targ!$B$2:$B$481,calc!$C151,Targ!$A$2:$A$481,calc!J$138)</f>
        <v>0</v>
      </c>
      <c r="K164" s="92">
        <f>SUMIFS(Targ!$E$2:$E$481,Targ!$B$2:$B$481,calc!$C151,Targ!$A$2:$A$481,calc!K$138)</f>
        <v>0</v>
      </c>
      <c r="L164" s="92">
        <f>SUMIFS(Targ!$E$2:$E$481,Targ!$B$2:$B$481,calc!$C151,Targ!$A$2:$A$481,calc!L$138)</f>
        <v>0</v>
      </c>
      <c r="M164" s="92">
        <f>SUMIFS(Targ!$E$2:$E$481,Targ!$B$2:$B$481,calc!$C151,Targ!$A$2:$A$481,calc!M$138)</f>
        <v>0</v>
      </c>
      <c r="N164" s="2">
        <f>SUMIFS(Targ!$E$2:$E$481,Targ!$B$2:$B$481,calc!$C151,Targ!$A$2:$A$481,calc!N$138)</f>
        <v>0</v>
      </c>
      <c r="O164" s="2">
        <f>SUMIFS(Targ!$E$2:$E$481,Targ!$B$2:$B$481,calc!$C151,Targ!$A$2:$A$481,calc!O$138)</f>
        <v>0</v>
      </c>
      <c r="P164" s="2">
        <f>SUMIFS(Targ!$E$2:$E$481,Targ!$B$2:$B$481,calc!$C151,Targ!$A$2:$A$481,calc!P$138)</f>
        <v>0</v>
      </c>
      <c r="Q164" s="2">
        <f>SUMIFS(Targ!$E$2:$E$481,Targ!$B$2:$B$481,calc!$C151,Targ!$A$2:$A$481,calc!Q$138)</f>
        <v>0</v>
      </c>
      <c r="R164" s="2">
        <f>SUMIFS(Targ!$E$2:$E$481,Targ!$B$2:$B$481,calc!$C151,Targ!$A$2:$A$481,calc!R$138)</f>
        <v>0</v>
      </c>
      <c r="S164" s="2">
        <f>SUMIFS(Targ!$E$2:$E$481,Targ!$B$2:$B$481,calc!$C151,Targ!$A$2:$A$481,calc!S$138)</f>
        <v>0</v>
      </c>
      <c r="T164" s="2">
        <f>SUMIFS(Targ!$E$2:$E$481,Targ!$B$2:$B$481,calc!$C151,Targ!$A$2:$A$481,calc!T$138)</f>
        <v>0</v>
      </c>
      <c r="U164" s="2">
        <f>SUMIFS(Targ!$E$2:$E$481,Targ!$B$2:$B$481,calc!$C151,Targ!$A$2:$A$481,calc!U$138)</f>
        <v>0</v>
      </c>
      <c r="V164" s="2">
        <f>SUMIFS(Targ!$E$2:$E$481,Targ!$B$2:$B$481,calc!$C151,Targ!$A$2:$A$481,calc!V$138)</f>
        <v>0</v>
      </c>
      <c r="W164" s="2">
        <f>SUMIFS(Targ!$E$2:$E$481,Targ!$B$2:$B$481,calc!$C151,Targ!$A$2:$A$481,calc!W$138)</f>
        <v>0</v>
      </c>
      <c r="X164" s="2">
        <f>SUMIFS(Targ!$E$2:$E$481,Targ!$B$2:$B$481,calc!$C151,Targ!$A$2:$A$481,calc!X$138)</f>
        <v>0</v>
      </c>
      <c r="Y164" s="2">
        <f>SUMIFS(Targ!$E$2:$E$481,Targ!$B$2:$B$481,calc!$C151,Targ!$A$2:$A$481,calc!Y$138)</f>
        <v>0</v>
      </c>
      <c r="Z164" s="2">
        <f>SUMIFS(Targ!$E$2:$E$481,Targ!$B$2:$B$481,calc!$C151,Targ!$A$2:$A$481,calc!Z$138)</f>
        <v>0</v>
      </c>
      <c r="AA164" s="2">
        <f>SUMIFS(Targ!$E$2:$E$481,Targ!$B$2:$B$481,calc!$C151,Targ!$A$2:$A$481,calc!AA$138)</f>
        <v>0</v>
      </c>
      <c r="AB164" s="2">
        <f>SUMIFS(Targ!$E$2:$E$481,Targ!$B$2:$B$481,calc!$C151,Targ!$A$2:$A$481,calc!AB$138)</f>
        <v>0</v>
      </c>
      <c r="AC164" s="2">
        <f>SUMIFS(Targ!$E$2:$E$481,Targ!$B$2:$B$481,calc!$C151,Targ!$A$2:$A$481,calc!AC$138)</f>
        <v>0</v>
      </c>
      <c r="AD164" s="2">
        <f>SUMIFS(Targ!$E$2:$E$481,Targ!$B$2:$B$481,calc!$C151,Targ!$A$2:$A$481,calc!AD$138)</f>
        <v>0</v>
      </c>
      <c r="AE164" s="2">
        <f>SUMIFS(Targ!$E$2:$E$481,Targ!$B$2:$B$481,calc!$C151,Targ!$A$2:$A$481,calc!AE$138)</f>
        <v>0</v>
      </c>
      <c r="AF164" s="2">
        <f>SUMIFS(Targ!$E$2:$E$481,Targ!$B$2:$B$481,calc!$C151,Targ!$A$2:$A$481,calc!AF$138)</f>
        <v>0</v>
      </c>
      <c r="AG164" s="2">
        <f>SUMIFS(Targ!$E$2:$E$481,Targ!$B$2:$B$481,calc!$C151,Targ!$A$2:$A$481,calc!AG$138)</f>
        <v>0</v>
      </c>
      <c r="AH164" s="2">
        <f>SUMIFS(Targ!$E$2:$E$481,Targ!$B$2:$B$481,calc!$C151,Targ!$A$2:$A$481,calc!AH$138)</f>
        <v>0</v>
      </c>
      <c r="AI164" s="2">
        <f>SUMIFS(Targ!$E$2:$E$481,Targ!$B$2:$B$481,calc!$C151,Targ!$A$2:$A$481,calc!AI$138)</f>
        <v>0</v>
      </c>
      <c r="AJ164" s="2">
        <f>SUMIFS(Targ!$E$2:$E$481,Targ!$B$2:$B$481,calc!$C151,Targ!$A$2:$A$481,calc!AJ$138)</f>
        <v>0</v>
      </c>
      <c r="AK164" s="2">
        <f>SUMIFS(Targ!$E$2:$E$481,Targ!$B$2:$B$481,calc!$C151,Targ!$A$2:$A$481,calc!AK$138)</f>
        <v>0</v>
      </c>
      <c r="AL164" s="2">
        <f>SUMIFS(Targ!$E$2:$E$481,Targ!$B$2:$B$481,calc!$C151,Targ!$A$2:$A$481,calc!AL$138)</f>
        <v>0</v>
      </c>
      <c r="AM164" s="2">
        <f>SUMIFS(Targ!$E$2:$E$481,Targ!$B$2:$B$481,calc!$C151,Targ!$A$2:$A$481,calc!AM$138)</f>
        <v>0</v>
      </c>
      <c r="AN164" s="2">
        <f>SUMIFS(Targ!$E$2:$E$481,Targ!$B$2:$B$481,calc!$C151,Targ!$A$2:$A$481,calc!AN$138)</f>
        <v>0</v>
      </c>
      <c r="AO164" s="2">
        <f>SUMIFS(Targ!$E$2:$E$481,Targ!$B$2:$B$481,calc!$C151,Targ!$A$2:$A$481,calc!AO$138)</f>
        <v>0</v>
      </c>
      <c r="AP164" s="2">
        <f>SUMIFS(Targ!$E$2:$E$481,Targ!$B$2:$B$481,calc!$C151,Targ!$A$2:$A$481,calc!AP$138)</f>
        <v>0</v>
      </c>
      <c r="AQ164" s="2">
        <f>SUMIFS(Targ!$E$2:$E$481,Targ!$B$2:$B$481,calc!$C151,Targ!$A$2:$A$481,calc!AQ$138)</f>
        <v>0</v>
      </c>
    </row>
    <row r="166" spans="3:43" x14ac:dyDescent="0.3">
      <c r="C166" s="93" t="s">
        <v>169</v>
      </c>
      <c r="D166" s="88" t="s">
        <v>103</v>
      </c>
      <c r="E166" s="88" t="s">
        <v>98</v>
      </c>
      <c r="F166" s="88" t="s">
        <v>67</v>
      </c>
      <c r="G166" s="88" t="s">
        <v>99</v>
      </c>
      <c r="H166" s="88" t="s">
        <v>97</v>
      </c>
      <c r="I166" s="88" t="s">
        <v>101</v>
      </c>
      <c r="J166" s="88" t="s">
        <v>96</v>
      </c>
      <c r="K166" s="88" t="s">
        <v>102</v>
      </c>
      <c r="L166" s="88" t="s">
        <v>66</v>
      </c>
      <c r="M166" s="88" t="s">
        <v>100</v>
      </c>
      <c r="N166" s="115" t="s">
        <v>88</v>
      </c>
      <c r="O166" s="115" t="s">
        <v>71</v>
      </c>
      <c r="P166" s="115" t="s">
        <v>72</v>
      </c>
      <c r="Q166" s="115" t="s">
        <v>94</v>
      </c>
      <c r="R166" s="115" t="s">
        <v>91</v>
      </c>
      <c r="S166" s="115" t="s">
        <v>92</v>
      </c>
      <c r="T166" s="115" t="s">
        <v>95</v>
      </c>
      <c r="U166" s="115" t="s">
        <v>89</v>
      </c>
      <c r="V166" s="115" t="s">
        <v>93</v>
      </c>
      <c r="W166" s="115" t="s">
        <v>90</v>
      </c>
      <c r="X166" s="115" t="s">
        <v>68</v>
      </c>
      <c r="Y166" s="115" t="s">
        <v>107</v>
      </c>
      <c r="Z166" s="115" t="s">
        <v>109</v>
      </c>
      <c r="AA166" s="115" t="s">
        <v>69</v>
      </c>
      <c r="AB166" s="115" t="s">
        <v>105</v>
      </c>
      <c r="AC166" s="115" t="s">
        <v>70</v>
      </c>
      <c r="AD166" s="115" t="s">
        <v>110</v>
      </c>
      <c r="AE166" s="115" t="s">
        <v>104</v>
      </c>
      <c r="AF166" s="115" t="s">
        <v>106</v>
      </c>
      <c r="AG166" s="115" t="s">
        <v>108</v>
      </c>
      <c r="AH166" s="115" t="s">
        <v>116</v>
      </c>
      <c r="AI166" s="115" t="s">
        <v>120</v>
      </c>
      <c r="AJ166" s="115" t="s">
        <v>117</v>
      </c>
      <c r="AK166" s="115" t="s">
        <v>115</v>
      </c>
      <c r="AL166" s="115" t="s">
        <v>119</v>
      </c>
      <c r="AM166" s="115" t="s">
        <v>121</v>
      </c>
      <c r="AN166" s="115" t="s">
        <v>114</v>
      </c>
      <c r="AO166" s="115" t="s">
        <v>112</v>
      </c>
      <c r="AP166" s="115" t="s">
        <v>118</v>
      </c>
      <c r="AQ166" s="115" t="s">
        <v>113</v>
      </c>
    </row>
    <row r="167" spans="3:43" x14ac:dyDescent="0.3">
      <c r="C167" s="89" t="s">
        <v>32</v>
      </c>
      <c r="D167" s="92">
        <f>D181</f>
        <v>0.5</v>
      </c>
      <c r="E167" s="92" t="e">
        <f>SUMIFS(Targ!$F$2:$F$481,Targ!$B$2:$B$481,calc!$C140,Targ!$A$2:$A$481,calc!E$138)</f>
        <v>#N/A</v>
      </c>
      <c r="F167" s="92" t="e">
        <f>SUMIFS(Targ!$F$2:$F$481,Targ!$B$2:$B$481,calc!$C140,Targ!$A$2:$A$481,calc!F$138)</f>
        <v>#N/A</v>
      </c>
      <c r="G167" s="92">
        <f>SUMIFS(Targ!$F$2:$F$481,Targ!$B$2:$B$481,calc!$C140,Targ!$A$2:$A$481,calc!G$138)</f>
        <v>0.32</v>
      </c>
      <c r="H167" s="92">
        <f>SUMIFS(Targ!$F$2:$F$481,Targ!$B$2:$B$481,calc!$C140,Targ!$A$2:$A$481,calc!H$138)</f>
        <v>0.16</v>
      </c>
      <c r="I167" s="92">
        <f>SUMIFS(Targ!$F$2:$F$481,Targ!$B$2:$B$481,calc!$C140,Targ!$A$2:$A$481,calc!I$138)</f>
        <v>0.39</v>
      </c>
      <c r="J167" s="92">
        <f>SUMIFS(Targ!$F$2:$F$481,Targ!$B$2:$B$481,calc!$C140,Targ!$A$2:$A$481,calc!J$138)</f>
        <v>0.1</v>
      </c>
      <c r="K167" s="92" t="e">
        <f>SUMIFS(Targ!$F$2:$F$481,Targ!$B$2:$B$481,calc!$C140,Targ!$A$2:$A$481,calc!K$138)</f>
        <v>#N/A</v>
      </c>
      <c r="L167" s="92">
        <f>SUMIFS(Targ!$F$2:$F$481,Targ!$B$2:$B$481,calc!$C140,Targ!$A$2:$A$481,calc!L$138)</f>
        <v>0.32</v>
      </c>
      <c r="M167" s="92">
        <f>SUMIFS(Targ!$F$2:$F$481,Targ!$B$2:$B$481,calc!$C140,Targ!$A$2:$A$481,calc!M$138)</f>
        <v>0.16</v>
      </c>
      <c r="N167" s="2" t="e">
        <f>SUMIFS(Targ!$F$2:$F$481,Targ!$B$2:$B$481,calc!$C140,Targ!$A$2:$A$481,calc!N$138)</f>
        <v>#N/A</v>
      </c>
      <c r="O167" s="2" t="e">
        <f>SUMIFS(Targ!$F$2:$F$481,Targ!$B$2:$B$481,calc!$C140,Targ!$A$2:$A$481,calc!O$138)</f>
        <v>#N/A</v>
      </c>
      <c r="P167" s="2">
        <f>SUMIFS(Targ!$F$2:$F$481,Targ!$B$2:$B$481,calc!$C140,Targ!$A$2:$A$481,calc!P$138)</f>
        <v>0.26</v>
      </c>
      <c r="Q167" s="2" t="e">
        <f>SUMIFS(Targ!$F$2:$F$481,Targ!$B$2:$B$481,calc!$C140,Targ!$A$2:$A$481,calc!Q$138)</f>
        <v>#N/A</v>
      </c>
      <c r="R167" s="2">
        <f>SUMIFS(Targ!$F$2:$F$481,Targ!$B$2:$B$481,calc!$C140,Targ!$A$2:$A$481,calc!R$138)</f>
        <v>-0.43</v>
      </c>
      <c r="S167" s="2" t="e">
        <f>SUMIFS(Targ!$F$2:$F$481,Targ!$B$2:$B$481,calc!$C140,Targ!$A$2:$A$481,calc!S$138)</f>
        <v>#N/A</v>
      </c>
      <c r="T167" s="2" t="e">
        <f>SUMIFS(Targ!$F$2:$F$481,Targ!$B$2:$B$481,calc!$C140,Targ!$A$2:$A$481,calc!T$138)</f>
        <v>#N/A</v>
      </c>
      <c r="U167" s="2">
        <f>SUMIFS(Targ!$F$2:$F$481,Targ!$B$2:$B$481,calc!$C140,Targ!$A$2:$A$481,calc!U$138)</f>
        <v>0.1</v>
      </c>
      <c r="V167" s="2">
        <f>SUMIFS(Targ!$F$2:$F$481,Targ!$B$2:$B$481,calc!$C140,Targ!$A$2:$A$481,calc!V$138)</f>
        <v>0.32</v>
      </c>
      <c r="W167" s="2" t="e">
        <f>SUMIFS(Targ!$F$2:$F$481,Targ!$B$2:$B$481,calc!$C140,Targ!$A$2:$A$481,calc!W$138)</f>
        <v>#N/A</v>
      </c>
      <c r="X167" s="2" t="e">
        <f>SUMIFS(Targ!$F$2:$F$481,Targ!$B$2:$B$481,calc!$C140,Targ!$A$2:$A$481,calc!X$138)</f>
        <v>#N/A</v>
      </c>
      <c r="Y167" s="2" t="e">
        <f>SUMIFS(Targ!$F$2:$F$481,Targ!$B$2:$B$481,calc!$C140,Targ!$A$2:$A$481,calc!Y$138)</f>
        <v>#N/A</v>
      </c>
      <c r="Z167" s="2" t="e">
        <f>SUMIFS(Targ!$F$2:$F$481,Targ!$B$2:$B$481,calc!$C140,Targ!$A$2:$A$481,calc!Z$138)</f>
        <v>#N/A</v>
      </c>
      <c r="AA167" s="2" t="e">
        <f>SUMIFS(Targ!$F$2:$F$481,Targ!$B$2:$B$481,calc!$C140,Targ!$A$2:$A$481,calc!AA$138)</f>
        <v>#N/A</v>
      </c>
      <c r="AB167" s="2">
        <f>SUMIFS(Targ!$F$2:$F$481,Targ!$B$2:$B$481,calc!$C140,Targ!$A$2:$A$481,calc!AB$138)</f>
        <v>0.36</v>
      </c>
      <c r="AC167" s="2">
        <f>SUMIFS(Targ!$F$2:$F$481,Targ!$B$2:$B$481,calc!$C140,Targ!$A$2:$A$481,calc!AC$138)</f>
        <v>0.09</v>
      </c>
      <c r="AD167" s="2" t="e">
        <f>SUMIFS(Targ!$F$2:$F$481,Targ!$B$2:$B$481,calc!$C140,Targ!$A$2:$A$481,calc!AD$138)</f>
        <v>#N/A</v>
      </c>
      <c r="AE167" s="2">
        <f>SUMIFS(Targ!$F$2:$F$481,Targ!$B$2:$B$481,calc!$C140,Targ!$A$2:$A$481,calc!AE$138)</f>
        <v>0.1</v>
      </c>
      <c r="AF167" s="2" t="e">
        <f>SUMIFS(Targ!$F$2:$F$481,Targ!$B$2:$B$481,calc!$C140,Targ!$A$2:$A$481,calc!AF$138)</f>
        <v>#N/A</v>
      </c>
      <c r="AG167" s="2" t="e">
        <f>SUMIFS(Targ!$F$2:$F$481,Targ!$B$2:$B$481,calc!$C140,Targ!$A$2:$A$481,calc!AG$138)</f>
        <v>#N/A</v>
      </c>
      <c r="AH167" s="2" t="e">
        <f>SUMIFS(Targ!$F$2:$F$481,Targ!$B$2:$B$481,calc!$C140,Targ!$A$2:$A$481,calc!AH$138)</f>
        <v>#N/A</v>
      </c>
      <c r="AI167" s="2">
        <f>SUMIFS(Targ!$F$2:$F$481,Targ!$B$2:$B$481,calc!$C140,Targ!$A$2:$A$481,calc!AI$138)</f>
        <v>0.44</v>
      </c>
      <c r="AJ167" s="2">
        <f>SUMIFS(Targ!$F$2:$F$481,Targ!$B$2:$B$481,calc!$C140,Targ!$A$2:$A$481,calc!AJ$138)</f>
        <v>-0.05</v>
      </c>
      <c r="AK167" s="2">
        <f>SUMIFS(Targ!$F$2:$F$481,Targ!$B$2:$B$481,calc!$C140,Targ!$A$2:$A$481,calc!AK$138)</f>
        <v>0.31</v>
      </c>
      <c r="AL167" s="2">
        <f>SUMIFS(Targ!$F$2:$F$481,Targ!$B$2:$B$481,calc!$C140,Targ!$A$2:$A$481,calc!AL$138)</f>
        <v>0.41</v>
      </c>
      <c r="AM167" s="2">
        <f>SUMIFS(Targ!$F$2:$F$481,Targ!$B$2:$B$481,calc!$C140,Targ!$A$2:$A$481,calc!AM$138)</f>
        <v>-0.06</v>
      </c>
      <c r="AN167" s="2" t="e">
        <f>SUMIFS(Targ!$F$2:$F$481,Targ!$B$2:$B$481,calc!$C140,Targ!$A$2:$A$481,calc!AN$138)</f>
        <v>#N/A</v>
      </c>
      <c r="AO167" s="2">
        <f>SUMIFS(Targ!$F$2:$F$481,Targ!$B$2:$B$481,calc!$C140,Targ!$A$2:$A$481,calc!AO$138)</f>
        <v>0.31</v>
      </c>
      <c r="AP167" s="2">
        <f>SUMIFS(Targ!$F$2:$F$481,Targ!$B$2:$B$481,calc!$C140,Targ!$A$2:$A$481,calc!AP$138)</f>
        <v>0.34</v>
      </c>
      <c r="AQ167" s="2">
        <f>SUMIFS(Targ!$F$2:$F$481,Targ!$B$2:$B$481,calc!$C140,Targ!$A$2:$A$481,calc!AQ$138)</f>
        <v>-0.28999999999999998</v>
      </c>
    </row>
    <row r="168" spans="3:43" x14ac:dyDescent="0.3">
      <c r="C168" s="89" t="s">
        <v>33</v>
      </c>
      <c r="D168" s="92" t="e">
        <f>SUMIFS(Targ!$F$2:$F$481,Targ!$B$2:$B$481,calc!$C141,Targ!$A$2:$A$481,calc!D$138)</f>
        <v>#N/A</v>
      </c>
      <c r="E168" s="92" t="e">
        <f>SUMIFS(Targ!$F$2:$F$481,Targ!$B$2:$B$481,calc!$C141,Targ!$A$2:$A$481,calc!E$138)</f>
        <v>#N/A</v>
      </c>
      <c r="F168" s="92">
        <f>SUMIFS(Targ!$F$2:$F$481,Targ!$B$2:$B$481,calc!$C141,Targ!$A$2:$A$481,calc!F$138)</f>
        <v>0.18</v>
      </c>
      <c r="G168" s="92">
        <f>SUMIFS(Targ!$F$2:$F$481,Targ!$B$2:$B$481,calc!$C141,Targ!$A$2:$A$481,calc!G$138)</f>
        <v>0.01</v>
      </c>
      <c r="H168" s="92" t="e">
        <f>SUMIFS(Targ!$F$2:$F$481,Targ!$B$2:$B$481,calc!$C141,Targ!$A$2:$A$481,calc!H$138)</f>
        <v>#N/A</v>
      </c>
      <c r="I168" s="92">
        <f>SUMIFS(Targ!$F$2:$F$481,Targ!$B$2:$B$481,calc!$C141,Targ!$A$2:$A$481,calc!I$138)</f>
        <v>-0.05</v>
      </c>
      <c r="J168" s="92">
        <f>SUMIFS(Targ!$F$2:$F$481,Targ!$B$2:$B$481,calc!$C141,Targ!$A$2:$A$481,calc!J$138)</f>
        <v>0.21</v>
      </c>
      <c r="K168" s="92" t="e">
        <f>SUMIFS(Targ!$F$2:$F$481,Targ!$B$2:$B$481,calc!$C141,Targ!$A$2:$A$481,calc!K$138)</f>
        <v>#N/A</v>
      </c>
      <c r="L168" s="92" t="e">
        <f>SUMIFS(Targ!$F$2:$F$481,Targ!$B$2:$B$481,calc!$C141,Targ!$A$2:$A$481,calc!L$138)</f>
        <v>#N/A</v>
      </c>
      <c r="M168" s="92">
        <f>SUMIFS(Targ!$F$2:$F$481,Targ!$B$2:$B$481,calc!$C141,Targ!$A$2:$A$481,calc!M$138)</f>
        <v>0.32</v>
      </c>
      <c r="N168" s="2">
        <f>SUMIFS(Targ!$F$2:$F$481,Targ!$B$2:$B$481,calc!$C141,Targ!$A$2:$A$481,calc!N$138)</f>
        <v>-0.05</v>
      </c>
      <c r="O168" s="2" t="e">
        <f>SUMIFS(Targ!$F$2:$F$481,Targ!$B$2:$B$481,calc!$C141,Targ!$A$2:$A$481,calc!O$138)</f>
        <v>#N/A</v>
      </c>
      <c r="P168" s="2" t="e">
        <f>SUMIFS(Targ!$F$2:$F$481,Targ!$B$2:$B$481,calc!$C141,Targ!$A$2:$A$481,calc!P$138)</f>
        <v>#N/A</v>
      </c>
      <c r="Q168" s="2" t="e">
        <f>SUMIFS(Targ!$F$2:$F$481,Targ!$B$2:$B$481,calc!$C141,Targ!$A$2:$A$481,calc!Q$138)</f>
        <v>#N/A</v>
      </c>
      <c r="R168" s="2" t="e">
        <f>SUMIFS(Targ!$F$2:$F$481,Targ!$B$2:$B$481,calc!$C141,Targ!$A$2:$A$481,calc!R$138)</f>
        <v>#N/A</v>
      </c>
      <c r="S168" s="2" t="e">
        <f>SUMIFS(Targ!$F$2:$F$481,Targ!$B$2:$B$481,calc!$C141,Targ!$A$2:$A$481,calc!S$138)</f>
        <v>#N/A</v>
      </c>
      <c r="T168" s="2">
        <f>SUMIFS(Targ!$F$2:$F$481,Targ!$B$2:$B$481,calc!$C141,Targ!$A$2:$A$481,calc!T$138)</f>
        <v>0.02</v>
      </c>
      <c r="U168" s="2" t="e">
        <f>SUMIFS(Targ!$F$2:$F$481,Targ!$B$2:$B$481,calc!$C141,Targ!$A$2:$A$481,calc!U$138)</f>
        <v>#N/A</v>
      </c>
      <c r="V168" s="2" t="e">
        <f>SUMIFS(Targ!$F$2:$F$481,Targ!$B$2:$B$481,calc!$C141,Targ!$A$2:$A$481,calc!V$138)</f>
        <v>#N/A</v>
      </c>
      <c r="W168" s="2">
        <f>SUMIFS(Targ!$F$2:$F$481,Targ!$B$2:$B$481,calc!$C141,Targ!$A$2:$A$481,calc!W$138)</f>
        <v>-0.43</v>
      </c>
      <c r="X168" s="2">
        <f>SUMIFS(Targ!$F$2:$F$481,Targ!$B$2:$B$481,calc!$C141,Targ!$A$2:$A$481,calc!X$138)</f>
        <v>0.2</v>
      </c>
      <c r="Y168" s="2">
        <f>SUMIFS(Targ!$F$2:$F$481,Targ!$B$2:$B$481,calc!$C141,Targ!$A$2:$A$481,calc!Y$138)</f>
        <v>-0.1</v>
      </c>
      <c r="Z168" s="2" t="e">
        <f>SUMIFS(Targ!$F$2:$F$481,Targ!$B$2:$B$481,calc!$C141,Targ!$A$2:$A$481,calc!Z$138)</f>
        <v>#N/A</v>
      </c>
      <c r="AA168" s="2">
        <f>SUMIFS(Targ!$F$2:$F$481,Targ!$B$2:$B$481,calc!$C141,Targ!$A$2:$A$481,calc!AA$138)</f>
        <v>0.02</v>
      </c>
      <c r="AB168" s="2" t="e">
        <f>SUMIFS(Targ!$F$2:$F$481,Targ!$B$2:$B$481,calc!$C141,Targ!$A$2:$A$481,calc!AB$138)</f>
        <v>#N/A</v>
      </c>
      <c r="AC168" s="2">
        <f>SUMIFS(Targ!$F$2:$F$481,Targ!$B$2:$B$481,calc!$C141,Targ!$A$2:$A$481,calc!AC$138)</f>
        <v>-0.08</v>
      </c>
      <c r="AD168" s="2" t="e">
        <f>SUMIFS(Targ!$F$2:$F$481,Targ!$B$2:$B$481,calc!$C141,Targ!$A$2:$A$481,calc!AD$138)</f>
        <v>#N/A</v>
      </c>
      <c r="AE168" s="2" t="e">
        <f>SUMIFS(Targ!$F$2:$F$481,Targ!$B$2:$B$481,calc!$C141,Targ!$A$2:$A$481,calc!AE$138)</f>
        <v>#N/A</v>
      </c>
      <c r="AF168" s="2" t="e">
        <f>SUMIFS(Targ!$F$2:$F$481,Targ!$B$2:$B$481,calc!$C141,Targ!$A$2:$A$481,calc!AF$138)</f>
        <v>#N/A</v>
      </c>
      <c r="AG168" s="2">
        <f>SUMIFS(Targ!$F$2:$F$481,Targ!$B$2:$B$481,calc!$C141,Targ!$A$2:$A$481,calc!AG$138)</f>
        <v>0.49</v>
      </c>
      <c r="AH168" s="2">
        <f>SUMIFS(Targ!$F$2:$F$481,Targ!$B$2:$B$481,calc!$C141,Targ!$A$2:$A$481,calc!AH$138)</f>
        <v>0.2</v>
      </c>
      <c r="AI168" s="2" t="e">
        <f>SUMIFS(Targ!$F$2:$F$481,Targ!$B$2:$B$481,calc!$C141,Targ!$A$2:$A$481,calc!AI$138)</f>
        <v>#N/A</v>
      </c>
      <c r="AJ168" s="2">
        <f>SUMIFS(Targ!$F$2:$F$481,Targ!$B$2:$B$481,calc!$C141,Targ!$A$2:$A$481,calc!AJ$138)</f>
        <v>0.46</v>
      </c>
      <c r="AK168" s="2" t="e">
        <f>SUMIFS(Targ!$F$2:$F$481,Targ!$B$2:$B$481,calc!$C141,Targ!$A$2:$A$481,calc!AK$138)</f>
        <v>#N/A</v>
      </c>
      <c r="AL168" s="2">
        <f>SUMIFS(Targ!$F$2:$F$481,Targ!$B$2:$B$481,calc!$C141,Targ!$A$2:$A$481,calc!AL$138)</f>
        <v>-0.05</v>
      </c>
      <c r="AM168" s="2" t="e">
        <f>SUMIFS(Targ!$F$2:$F$481,Targ!$B$2:$B$481,calc!$C141,Targ!$A$2:$A$481,calc!AM$138)</f>
        <v>#N/A</v>
      </c>
      <c r="AN168" s="2" t="e">
        <f>SUMIFS(Targ!$F$2:$F$481,Targ!$B$2:$B$481,calc!$C141,Targ!$A$2:$A$481,calc!AN$138)</f>
        <v>#N/A</v>
      </c>
      <c r="AO168" s="2" t="e">
        <f>SUMIFS(Targ!$F$2:$F$481,Targ!$B$2:$B$481,calc!$C141,Targ!$A$2:$A$481,calc!AO$138)</f>
        <v>#N/A</v>
      </c>
      <c r="AP168" s="2" t="e">
        <f>SUMIFS(Targ!$F$2:$F$481,Targ!$B$2:$B$481,calc!$C141,Targ!$A$2:$A$481,calc!AP$138)</f>
        <v>#N/A</v>
      </c>
      <c r="AQ168" s="2" t="e">
        <f>SUMIFS(Targ!$F$2:$F$481,Targ!$B$2:$B$481,calc!$C141,Targ!$A$2:$A$481,calc!AQ$138)</f>
        <v>#N/A</v>
      </c>
    </row>
    <row r="169" spans="3:43" x14ac:dyDescent="0.3">
      <c r="C169" s="89" t="s">
        <v>34</v>
      </c>
      <c r="D169" s="92" t="e">
        <f>SUMIFS(Targ!$F$2:$F$481,Targ!$B$2:$B$481,calc!$C142,Targ!$A$2:$A$481,calc!D$138)</f>
        <v>#N/A</v>
      </c>
      <c r="E169" s="92" t="e">
        <f>SUMIFS(Targ!$F$2:$F$481,Targ!$B$2:$B$481,calc!$C142,Targ!$A$2:$A$481,calc!E$138)</f>
        <v>#N/A</v>
      </c>
      <c r="F169" s="92">
        <f>SUMIFS(Targ!$F$2:$F$481,Targ!$B$2:$B$481,calc!$C142,Targ!$A$2:$A$481,calc!F$138)</f>
        <v>0.13</v>
      </c>
      <c r="G169" s="92">
        <f>SUMIFS(Targ!$F$2:$F$481,Targ!$B$2:$B$481,calc!$C142,Targ!$A$2:$A$481,calc!G$138)</f>
        <v>0.15</v>
      </c>
      <c r="H169" s="92" t="e">
        <f>SUMIFS(Targ!$F$2:$F$481,Targ!$B$2:$B$481,calc!$C142,Targ!$A$2:$A$481,calc!H$138)</f>
        <v>#N/A</v>
      </c>
      <c r="I169" s="92">
        <f>SUMIFS(Targ!$F$2:$F$481,Targ!$B$2:$B$481,calc!$C142,Targ!$A$2:$A$481,calc!I$138)</f>
        <v>0.15</v>
      </c>
      <c r="J169" s="92" t="e">
        <f>SUMIFS(Targ!$F$2:$F$481,Targ!$B$2:$B$481,calc!$C142,Targ!$A$2:$A$481,calc!J$138)</f>
        <v>#N/A</v>
      </c>
      <c r="K169" s="92" t="e">
        <f>SUMIFS(Targ!$F$2:$F$481,Targ!$B$2:$B$481,calc!$C142,Targ!$A$2:$A$481,calc!K$138)</f>
        <v>#N/A</v>
      </c>
      <c r="L169" s="92" t="e">
        <f>SUMIFS(Targ!$F$2:$F$481,Targ!$B$2:$B$481,calc!$C142,Targ!$A$2:$A$481,calc!L$138)</f>
        <v>#N/A</v>
      </c>
      <c r="M169" s="92" t="e">
        <f>SUMIFS(Targ!$F$2:$F$481,Targ!$B$2:$B$481,calc!$C142,Targ!$A$2:$A$481,calc!M$138)</f>
        <v>#N/A</v>
      </c>
      <c r="N169" s="2" t="e">
        <f>SUMIFS(Targ!$F$2:$F$481,Targ!$B$2:$B$481,calc!$C142,Targ!$A$2:$A$481,calc!N$138)</f>
        <v>#N/A</v>
      </c>
      <c r="O169" s="2" t="e">
        <f>SUMIFS(Targ!$F$2:$F$481,Targ!$B$2:$B$481,calc!$C142,Targ!$A$2:$A$481,calc!O$138)</f>
        <v>#N/A</v>
      </c>
      <c r="P169" s="2" t="e">
        <f>SUMIFS(Targ!$F$2:$F$481,Targ!$B$2:$B$481,calc!$C142,Targ!$A$2:$A$481,calc!P$138)</f>
        <v>#N/A</v>
      </c>
      <c r="Q169" s="2">
        <f>SUMIFS(Targ!$F$2:$F$481,Targ!$B$2:$B$481,calc!$C142,Targ!$A$2:$A$481,calc!Q$138)</f>
        <v>-0.22</v>
      </c>
      <c r="R169" s="2" t="e">
        <f>SUMIFS(Targ!$F$2:$F$481,Targ!$B$2:$B$481,calc!$C142,Targ!$A$2:$A$481,calc!R$138)</f>
        <v>#N/A</v>
      </c>
      <c r="S169" s="2">
        <f>SUMIFS(Targ!$F$2:$F$481,Targ!$B$2:$B$481,calc!$C142,Targ!$A$2:$A$481,calc!S$138)</f>
        <v>0.45</v>
      </c>
      <c r="T169" s="2" t="e">
        <f>SUMIFS(Targ!$F$2:$F$481,Targ!$B$2:$B$481,calc!$C142,Targ!$A$2:$A$481,calc!T$138)</f>
        <v>#N/A</v>
      </c>
      <c r="U169" s="2">
        <f>SUMIFS(Targ!$F$2:$F$481,Targ!$B$2:$B$481,calc!$C142,Targ!$A$2:$A$481,calc!U$138)</f>
        <v>0.14000000000000001</v>
      </c>
      <c r="V169" s="2">
        <f>SUMIFS(Targ!$F$2:$F$481,Targ!$B$2:$B$481,calc!$C142,Targ!$A$2:$A$481,calc!V$138)</f>
        <v>0.1</v>
      </c>
      <c r="W169" s="2">
        <f>SUMIFS(Targ!$F$2:$F$481,Targ!$B$2:$B$481,calc!$C142,Targ!$A$2:$A$481,calc!W$138)</f>
        <v>-0.1</v>
      </c>
      <c r="X169" s="2" t="e">
        <f>SUMIFS(Targ!$F$2:$F$481,Targ!$B$2:$B$481,calc!$C142,Targ!$A$2:$A$481,calc!X$138)</f>
        <v>#N/A</v>
      </c>
      <c r="Y169" s="2" t="e">
        <f>SUMIFS(Targ!$F$2:$F$481,Targ!$B$2:$B$481,calc!$C142,Targ!$A$2:$A$481,calc!Y$138)</f>
        <v>#N/A</v>
      </c>
      <c r="Z169" s="2">
        <f>SUMIFS(Targ!$F$2:$F$481,Targ!$B$2:$B$481,calc!$C142,Targ!$A$2:$A$481,calc!Z$138)</f>
        <v>0.48</v>
      </c>
      <c r="AA169" s="2" t="e">
        <f>SUMIFS(Targ!$F$2:$F$481,Targ!$B$2:$B$481,calc!$C142,Targ!$A$2:$A$481,calc!AA$138)</f>
        <v>#N/A</v>
      </c>
      <c r="AB169" s="2" t="e">
        <f>SUMIFS(Targ!$F$2:$F$481,Targ!$B$2:$B$481,calc!$C142,Targ!$A$2:$A$481,calc!AB$138)</f>
        <v>#N/A</v>
      </c>
      <c r="AC169" s="2" t="e">
        <f>SUMIFS(Targ!$F$2:$F$481,Targ!$B$2:$B$481,calc!$C142,Targ!$A$2:$A$481,calc!AC$138)</f>
        <v>#N/A</v>
      </c>
      <c r="AD169" s="2" t="e">
        <f>SUMIFS(Targ!$F$2:$F$481,Targ!$B$2:$B$481,calc!$C142,Targ!$A$2:$A$481,calc!AD$138)</f>
        <v>#N/A</v>
      </c>
      <c r="AE169" s="2">
        <f>SUMIFS(Targ!$F$2:$F$481,Targ!$B$2:$B$481,calc!$C142,Targ!$A$2:$A$481,calc!AE$138)</f>
        <v>-0.18</v>
      </c>
      <c r="AF169" s="2">
        <f>SUMIFS(Targ!$F$2:$F$481,Targ!$B$2:$B$481,calc!$C142,Targ!$A$2:$A$481,calc!AF$138)</f>
        <v>0.01</v>
      </c>
      <c r="AG169" s="2" t="e">
        <f>SUMIFS(Targ!$F$2:$F$481,Targ!$B$2:$B$481,calc!$C142,Targ!$A$2:$A$481,calc!AG$138)</f>
        <v>#N/A</v>
      </c>
      <c r="AH169" s="2" t="e">
        <f>SUMIFS(Targ!$F$2:$F$481,Targ!$B$2:$B$481,calc!$C142,Targ!$A$2:$A$481,calc!AH$138)</f>
        <v>#N/A</v>
      </c>
      <c r="AI169" s="2" t="e">
        <f>SUMIFS(Targ!$F$2:$F$481,Targ!$B$2:$B$481,calc!$C142,Targ!$A$2:$A$481,calc!AI$138)</f>
        <v>#N/A</v>
      </c>
      <c r="AJ169" s="2" t="e">
        <f>SUMIFS(Targ!$F$2:$F$481,Targ!$B$2:$B$481,calc!$C142,Targ!$A$2:$A$481,calc!AJ$138)</f>
        <v>#N/A</v>
      </c>
      <c r="AK169" s="2">
        <f>SUMIFS(Targ!$F$2:$F$481,Targ!$B$2:$B$481,calc!$C142,Targ!$A$2:$A$481,calc!AK$138)</f>
        <v>7.0000000000000007E-2</v>
      </c>
      <c r="AL169" s="2">
        <f>SUMIFS(Targ!$F$2:$F$481,Targ!$B$2:$B$481,calc!$C142,Targ!$A$2:$A$481,calc!AL$138)</f>
        <v>0.28000000000000003</v>
      </c>
      <c r="AM169" s="2" t="e">
        <f>SUMIFS(Targ!$F$2:$F$481,Targ!$B$2:$B$481,calc!$C142,Targ!$A$2:$A$481,calc!AM$138)</f>
        <v>#N/A</v>
      </c>
      <c r="AN169" s="2">
        <f>SUMIFS(Targ!$F$2:$F$481,Targ!$B$2:$B$481,calc!$C142,Targ!$A$2:$A$481,calc!AN$138)</f>
        <v>0.16</v>
      </c>
      <c r="AO169" s="2">
        <f>SUMIFS(Targ!$F$2:$F$481,Targ!$B$2:$B$481,calc!$C142,Targ!$A$2:$A$481,calc!AO$138)</f>
        <v>0.4</v>
      </c>
      <c r="AP169" s="2" t="e">
        <f>SUMIFS(Targ!$F$2:$F$481,Targ!$B$2:$B$481,calc!$C142,Targ!$A$2:$A$481,calc!AP$138)</f>
        <v>#N/A</v>
      </c>
      <c r="AQ169" s="2">
        <f>SUMIFS(Targ!$F$2:$F$481,Targ!$B$2:$B$481,calc!$C142,Targ!$A$2:$A$481,calc!AQ$138)</f>
        <v>0.27</v>
      </c>
    </row>
    <row r="170" spans="3:43" x14ac:dyDescent="0.3">
      <c r="C170" s="89" t="s">
        <v>35</v>
      </c>
      <c r="D170" s="92" t="e">
        <f>SUMIFS(Targ!$F$2:$F$481,Targ!$B$2:$B$481,calc!$C143,Targ!$A$2:$A$481,calc!D$138)</f>
        <v>#N/A</v>
      </c>
      <c r="E170" s="92" t="e">
        <f>SUMIFS(Targ!$F$2:$F$481,Targ!$B$2:$B$481,calc!$C143,Targ!$A$2:$A$481,calc!E$138)</f>
        <v>#N/A</v>
      </c>
      <c r="F170" s="92">
        <f>SUMIFS(Targ!$F$2:$F$481,Targ!$B$2:$B$481,calc!$C143,Targ!$A$2:$A$481,calc!F$138)</f>
        <v>0.35</v>
      </c>
      <c r="G170" s="92">
        <f>SUMIFS(Targ!$F$2:$F$481,Targ!$B$2:$B$481,calc!$C143,Targ!$A$2:$A$481,calc!G$138)</f>
        <v>0.01</v>
      </c>
      <c r="H170" s="92">
        <f>SUMIFS(Targ!$F$2:$F$481,Targ!$B$2:$B$481,calc!$C143,Targ!$A$2:$A$481,calc!H$138)</f>
        <v>0.25</v>
      </c>
      <c r="I170" s="92">
        <f>SUMIFS(Targ!$F$2:$F$481,Targ!$B$2:$B$481,calc!$C143,Targ!$A$2:$A$481,calc!I$138)</f>
        <v>-0.09</v>
      </c>
      <c r="J170" s="92">
        <f>SUMIFS(Targ!$F$2:$F$481,Targ!$B$2:$B$481,calc!$C143,Targ!$A$2:$A$481,calc!J$138)</f>
        <v>0.37</v>
      </c>
      <c r="K170" s="92" t="e">
        <f>SUMIFS(Targ!$F$2:$F$481,Targ!$B$2:$B$481,calc!$C143,Targ!$A$2:$A$481,calc!K$138)</f>
        <v>#N/A</v>
      </c>
      <c r="L170" s="92" t="e">
        <f>SUMIFS(Targ!$F$2:$F$481,Targ!$B$2:$B$481,calc!$C143,Targ!$A$2:$A$481,calc!L$138)</f>
        <v>#N/A</v>
      </c>
      <c r="M170" s="92" t="e">
        <f>SUMIFS(Targ!$F$2:$F$481,Targ!$B$2:$B$481,calc!$C143,Targ!$A$2:$A$481,calc!M$138)</f>
        <v>#N/A</v>
      </c>
      <c r="N170" s="2">
        <f>SUMIFS(Targ!$F$2:$F$481,Targ!$B$2:$B$481,calc!$C143,Targ!$A$2:$A$481,calc!N$138)</f>
        <v>-0.01</v>
      </c>
      <c r="O170" s="2" t="e">
        <f>SUMIFS(Targ!$F$2:$F$481,Targ!$B$2:$B$481,calc!$C143,Targ!$A$2:$A$481,calc!O$138)</f>
        <v>#N/A</v>
      </c>
      <c r="P170" s="2">
        <f>SUMIFS(Targ!$F$2:$F$481,Targ!$B$2:$B$481,calc!$C143,Targ!$A$2:$A$481,calc!P$138)</f>
        <v>0.2</v>
      </c>
      <c r="Q170" s="2" t="e">
        <f>SUMIFS(Targ!$F$2:$F$481,Targ!$B$2:$B$481,calc!$C143,Targ!$A$2:$A$481,calc!Q$138)</f>
        <v>#N/A</v>
      </c>
      <c r="R170" s="2" t="e">
        <f>SUMIFS(Targ!$F$2:$F$481,Targ!$B$2:$B$481,calc!$C143,Targ!$A$2:$A$481,calc!R$138)</f>
        <v>#N/A</v>
      </c>
      <c r="S170" s="2" t="e">
        <f>SUMIFS(Targ!$F$2:$F$481,Targ!$B$2:$B$481,calc!$C143,Targ!$A$2:$A$481,calc!S$138)</f>
        <v>#N/A</v>
      </c>
      <c r="T170" s="2" t="e">
        <f>SUMIFS(Targ!$F$2:$F$481,Targ!$B$2:$B$481,calc!$C143,Targ!$A$2:$A$481,calc!T$138)</f>
        <v>#N/A</v>
      </c>
      <c r="U170" s="2">
        <f>SUMIFS(Targ!$F$2:$F$481,Targ!$B$2:$B$481,calc!$C143,Targ!$A$2:$A$481,calc!U$138)</f>
        <v>7.0000000000000007E-2</v>
      </c>
      <c r="V170" s="2">
        <f>SUMIFS(Targ!$F$2:$F$481,Targ!$B$2:$B$481,calc!$C143,Targ!$A$2:$A$481,calc!V$138)</f>
        <v>0.47</v>
      </c>
      <c r="W170" s="2" t="e">
        <f>SUMIFS(Targ!$F$2:$F$481,Targ!$B$2:$B$481,calc!$C143,Targ!$A$2:$A$481,calc!W$138)</f>
        <v>#N/A</v>
      </c>
      <c r="X170" s="2">
        <f>SUMIFS(Targ!$F$2:$F$481,Targ!$B$2:$B$481,calc!$C143,Targ!$A$2:$A$481,calc!X$138)</f>
        <v>0.49</v>
      </c>
      <c r="Y170" s="2">
        <f>SUMIFS(Targ!$F$2:$F$481,Targ!$B$2:$B$481,calc!$C143,Targ!$A$2:$A$481,calc!Y$138)</f>
        <v>0.18</v>
      </c>
      <c r="Z170" s="2">
        <f>SUMIFS(Targ!$F$2:$F$481,Targ!$B$2:$B$481,calc!$C143,Targ!$A$2:$A$481,calc!Z$138)</f>
        <v>0.19</v>
      </c>
      <c r="AA170" s="2" t="e">
        <f>SUMIFS(Targ!$F$2:$F$481,Targ!$B$2:$B$481,calc!$C143,Targ!$A$2:$A$481,calc!AA$138)</f>
        <v>#N/A</v>
      </c>
      <c r="AB170" s="2" t="e">
        <f>SUMIFS(Targ!$F$2:$F$481,Targ!$B$2:$B$481,calc!$C143,Targ!$A$2:$A$481,calc!AB$138)</f>
        <v>#N/A</v>
      </c>
      <c r="AC170" s="2">
        <f>SUMIFS(Targ!$F$2:$F$481,Targ!$B$2:$B$481,calc!$C143,Targ!$A$2:$A$481,calc!AC$138)</f>
        <v>0.32</v>
      </c>
      <c r="AD170" s="2" t="e">
        <f>SUMIFS(Targ!$F$2:$F$481,Targ!$B$2:$B$481,calc!$C143,Targ!$A$2:$A$481,calc!AD$138)</f>
        <v>#N/A</v>
      </c>
      <c r="AE170" s="2" t="e">
        <f>SUMIFS(Targ!$F$2:$F$481,Targ!$B$2:$B$481,calc!$C143,Targ!$A$2:$A$481,calc!AE$138)</f>
        <v>#N/A</v>
      </c>
      <c r="AF170" s="2" t="e">
        <f>SUMIFS(Targ!$F$2:$F$481,Targ!$B$2:$B$481,calc!$C143,Targ!$A$2:$A$481,calc!AF$138)</f>
        <v>#N/A</v>
      </c>
      <c r="AG170" s="2" t="e">
        <f>SUMIFS(Targ!$F$2:$F$481,Targ!$B$2:$B$481,calc!$C143,Targ!$A$2:$A$481,calc!AG$138)</f>
        <v>#N/A</v>
      </c>
      <c r="AH170" s="2" t="e">
        <f>SUMIFS(Targ!$F$2:$F$481,Targ!$B$2:$B$481,calc!$C143,Targ!$A$2:$A$481,calc!AH$138)</f>
        <v>#N/A</v>
      </c>
      <c r="AI170" s="2" t="e">
        <f>SUMIFS(Targ!$F$2:$F$481,Targ!$B$2:$B$481,calc!$C143,Targ!$A$2:$A$481,calc!AI$138)</f>
        <v>#N/A</v>
      </c>
      <c r="AJ170" s="2">
        <f>SUMIFS(Targ!$F$2:$F$481,Targ!$B$2:$B$481,calc!$C143,Targ!$A$2:$A$481,calc!AJ$138)</f>
        <v>0.5</v>
      </c>
      <c r="AK170" s="2">
        <f>SUMIFS(Targ!$F$2:$F$481,Targ!$B$2:$B$481,calc!$C143,Targ!$A$2:$A$481,calc!AK$138)</f>
        <v>-0.2</v>
      </c>
      <c r="AL170" s="2">
        <f>SUMIFS(Targ!$F$2:$F$481,Targ!$B$2:$B$481,calc!$C143,Targ!$A$2:$A$481,calc!AL$138)</f>
        <v>0.39</v>
      </c>
      <c r="AM170" s="2">
        <f>SUMIFS(Targ!$F$2:$F$481,Targ!$B$2:$B$481,calc!$C143,Targ!$A$2:$A$481,calc!AM$138)</f>
        <v>-0.04</v>
      </c>
      <c r="AN170" s="2" t="e">
        <f>SUMIFS(Targ!$F$2:$F$481,Targ!$B$2:$B$481,calc!$C143,Targ!$A$2:$A$481,calc!AN$138)</f>
        <v>#N/A</v>
      </c>
      <c r="AO170" s="2">
        <f>SUMIFS(Targ!$F$2:$F$481,Targ!$B$2:$B$481,calc!$C143,Targ!$A$2:$A$481,calc!AO$138)</f>
        <v>0.12</v>
      </c>
      <c r="AP170" s="2" t="e">
        <f>SUMIFS(Targ!$F$2:$F$481,Targ!$B$2:$B$481,calc!$C143,Targ!$A$2:$A$481,calc!AP$138)</f>
        <v>#N/A</v>
      </c>
      <c r="AQ170" s="2">
        <f>SUMIFS(Targ!$F$2:$F$481,Targ!$B$2:$B$481,calc!$C143,Targ!$A$2:$A$481,calc!AQ$138)</f>
        <v>-0.47</v>
      </c>
    </row>
    <row r="171" spans="3:43" x14ac:dyDescent="0.3">
      <c r="C171" s="89" t="s">
        <v>36</v>
      </c>
      <c r="D171" s="92" t="e">
        <f>SUMIFS(Targ!$F$2:$F$481,Targ!$B$2:$B$481,calc!$C144,Targ!$A$2:$A$481,calc!D$138)</f>
        <v>#N/A</v>
      </c>
      <c r="E171" s="92" t="e">
        <f>SUMIFS(Targ!$F$2:$F$481,Targ!$B$2:$B$481,calc!$C144,Targ!$A$2:$A$481,calc!E$138)</f>
        <v>#N/A</v>
      </c>
      <c r="F171" s="92">
        <f>SUMIFS(Targ!$F$2:$F$481,Targ!$B$2:$B$481,calc!$C144,Targ!$A$2:$A$481,calc!F$138)</f>
        <v>0.17</v>
      </c>
      <c r="G171" s="92">
        <f>SUMIFS(Targ!$F$2:$F$481,Targ!$B$2:$B$481,calc!$C144,Targ!$A$2:$A$481,calc!G$138)</f>
        <v>0.23</v>
      </c>
      <c r="H171" s="92" t="e">
        <f>SUMIFS(Targ!$F$2:$F$481,Targ!$B$2:$B$481,calc!$C144,Targ!$A$2:$A$481,calc!H$138)</f>
        <v>#N/A</v>
      </c>
      <c r="I171" s="92">
        <f>SUMIFS(Targ!$F$2:$F$481,Targ!$B$2:$B$481,calc!$C144,Targ!$A$2:$A$481,calc!I$138)</f>
        <v>-0.13</v>
      </c>
      <c r="J171" s="92" t="e">
        <f>SUMIFS(Targ!$F$2:$F$481,Targ!$B$2:$B$481,calc!$C144,Targ!$A$2:$A$481,calc!J$138)</f>
        <v>#N/A</v>
      </c>
      <c r="K171" s="92" t="e">
        <f>SUMIFS(Targ!$F$2:$F$481,Targ!$B$2:$B$481,calc!$C144,Targ!$A$2:$A$481,calc!K$138)</f>
        <v>#N/A</v>
      </c>
      <c r="L171" s="92">
        <f>SUMIFS(Targ!$F$2:$F$481,Targ!$B$2:$B$481,calc!$C144,Targ!$A$2:$A$481,calc!L$138)</f>
        <v>0.37</v>
      </c>
      <c r="M171" s="92" t="e">
        <f>SUMIFS(Targ!$F$2:$F$481,Targ!$B$2:$B$481,calc!$C144,Targ!$A$2:$A$481,calc!M$138)</f>
        <v>#N/A</v>
      </c>
      <c r="N171" s="2">
        <f>SUMIFS(Targ!$F$2:$F$481,Targ!$B$2:$B$481,calc!$C144,Targ!$A$2:$A$481,calc!N$138)</f>
        <v>0.04</v>
      </c>
      <c r="O171" s="2" t="e">
        <f>SUMIFS(Targ!$F$2:$F$481,Targ!$B$2:$B$481,calc!$C144,Targ!$A$2:$A$481,calc!O$138)</f>
        <v>#N/A</v>
      </c>
      <c r="P171" s="2">
        <f>SUMIFS(Targ!$F$2:$F$481,Targ!$B$2:$B$481,calc!$C144,Targ!$A$2:$A$481,calc!P$138)</f>
        <v>-0.04</v>
      </c>
      <c r="Q171" s="2">
        <f>SUMIFS(Targ!$F$2:$F$481,Targ!$B$2:$B$481,calc!$C144,Targ!$A$2:$A$481,calc!Q$138)</f>
        <v>-0.33</v>
      </c>
      <c r="R171" s="2">
        <f>SUMIFS(Targ!$F$2:$F$481,Targ!$B$2:$B$481,calc!$C144,Targ!$A$2:$A$481,calc!R$138)</f>
        <v>0.1</v>
      </c>
      <c r="S171" s="2">
        <f>SUMIFS(Targ!$F$2:$F$481,Targ!$B$2:$B$481,calc!$C144,Targ!$A$2:$A$481,calc!S$138)</f>
        <v>0.12</v>
      </c>
      <c r="T171" s="2" t="e">
        <f>SUMIFS(Targ!$F$2:$F$481,Targ!$B$2:$B$481,calc!$C144,Targ!$A$2:$A$481,calc!T$138)</f>
        <v>#N/A</v>
      </c>
      <c r="U171" s="2" t="e">
        <f>SUMIFS(Targ!$F$2:$F$481,Targ!$B$2:$B$481,calc!$C144,Targ!$A$2:$A$481,calc!U$138)</f>
        <v>#N/A</v>
      </c>
      <c r="V171" s="2" t="e">
        <f>SUMIFS(Targ!$F$2:$F$481,Targ!$B$2:$B$481,calc!$C144,Targ!$A$2:$A$481,calc!V$138)</f>
        <v>#N/A</v>
      </c>
      <c r="W171" s="2" t="e">
        <f>SUMIFS(Targ!$F$2:$F$481,Targ!$B$2:$B$481,calc!$C144,Targ!$A$2:$A$481,calc!W$138)</f>
        <v>#N/A</v>
      </c>
      <c r="X171" s="2" t="e">
        <f>SUMIFS(Targ!$F$2:$F$481,Targ!$B$2:$B$481,calc!$C144,Targ!$A$2:$A$481,calc!X$138)</f>
        <v>#N/A</v>
      </c>
      <c r="Y171" s="2">
        <f>SUMIFS(Targ!$F$2:$F$481,Targ!$B$2:$B$481,calc!$C144,Targ!$A$2:$A$481,calc!Y$138)</f>
        <v>0.5</v>
      </c>
      <c r="Z171" s="2" t="e">
        <f>SUMIFS(Targ!$F$2:$F$481,Targ!$B$2:$B$481,calc!$C144,Targ!$A$2:$A$481,calc!Z$138)</f>
        <v>#N/A</v>
      </c>
      <c r="AA171" s="2">
        <f>SUMIFS(Targ!$F$2:$F$481,Targ!$B$2:$B$481,calc!$C144,Targ!$A$2:$A$481,calc!AA$138)</f>
        <v>0.34</v>
      </c>
      <c r="AB171" s="2">
        <f>SUMIFS(Targ!$F$2:$F$481,Targ!$B$2:$B$481,calc!$C144,Targ!$A$2:$A$481,calc!AB$138)</f>
        <v>0.34</v>
      </c>
      <c r="AC171" s="2" t="e">
        <f>SUMIFS(Targ!$F$2:$F$481,Targ!$B$2:$B$481,calc!$C144,Targ!$A$2:$A$481,calc!AC$138)</f>
        <v>#N/A</v>
      </c>
      <c r="AD171" s="2" t="e">
        <f>SUMIFS(Targ!$F$2:$F$481,Targ!$B$2:$B$481,calc!$C144,Targ!$A$2:$A$481,calc!AD$138)</f>
        <v>#N/A</v>
      </c>
      <c r="AE171" s="2">
        <f>SUMIFS(Targ!$F$2:$F$481,Targ!$B$2:$B$481,calc!$C144,Targ!$A$2:$A$481,calc!AE$138)</f>
        <v>-0.3</v>
      </c>
      <c r="AF171" s="2" t="e">
        <f>SUMIFS(Targ!$F$2:$F$481,Targ!$B$2:$B$481,calc!$C144,Targ!$A$2:$A$481,calc!AF$138)</f>
        <v>#N/A</v>
      </c>
      <c r="AG171" s="2" t="e">
        <f>SUMIFS(Targ!$F$2:$F$481,Targ!$B$2:$B$481,calc!$C144,Targ!$A$2:$A$481,calc!AG$138)</f>
        <v>#N/A</v>
      </c>
      <c r="AH171" s="2">
        <f>SUMIFS(Targ!$F$2:$F$481,Targ!$B$2:$B$481,calc!$C144,Targ!$A$2:$A$481,calc!AH$138)</f>
        <v>0.31</v>
      </c>
      <c r="AI171" s="2">
        <f>SUMIFS(Targ!$F$2:$F$481,Targ!$B$2:$B$481,calc!$C144,Targ!$A$2:$A$481,calc!AI$138)</f>
        <v>-0.37</v>
      </c>
      <c r="AJ171" s="2" t="e">
        <f>SUMIFS(Targ!$F$2:$F$481,Targ!$B$2:$B$481,calc!$C144,Targ!$A$2:$A$481,calc!AJ$138)</f>
        <v>#N/A</v>
      </c>
      <c r="AK171" s="2" t="e">
        <f>SUMIFS(Targ!$F$2:$F$481,Targ!$B$2:$B$481,calc!$C144,Targ!$A$2:$A$481,calc!AK$138)</f>
        <v>#N/A</v>
      </c>
      <c r="AL171" s="2">
        <f>SUMIFS(Targ!$F$2:$F$481,Targ!$B$2:$B$481,calc!$C144,Targ!$A$2:$A$481,calc!AL$138)</f>
        <v>0.41</v>
      </c>
      <c r="AM171" s="2" t="e">
        <f>SUMIFS(Targ!$F$2:$F$481,Targ!$B$2:$B$481,calc!$C144,Targ!$A$2:$A$481,calc!AM$138)</f>
        <v>#N/A</v>
      </c>
      <c r="AN171" s="2">
        <f>SUMIFS(Targ!$F$2:$F$481,Targ!$B$2:$B$481,calc!$C144,Targ!$A$2:$A$481,calc!AN$138)</f>
        <v>-0.27</v>
      </c>
      <c r="AO171" s="2">
        <f>SUMIFS(Targ!$F$2:$F$481,Targ!$B$2:$B$481,calc!$C144,Targ!$A$2:$A$481,calc!AO$138)</f>
        <v>0.36</v>
      </c>
      <c r="AP171" s="2" t="e">
        <f>SUMIFS(Targ!$F$2:$F$481,Targ!$B$2:$B$481,calc!$C144,Targ!$A$2:$A$481,calc!AP$138)</f>
        <v>#N/A</v>
      </c>
      <c r="AQ171" s="2">
        <f>SUMIFS(Targ!$F$2:$F$481,Targ!$B$2:$B$481,calc!$C144,Targ!$A$2:$A$481,calc!AQ$138)</f>
        <v>0.27</v>
      </c>
    </row>
    <row r="172" spans="3:43" x14ac:dyDescent="0.3">
      <c r="C172" s="89" t="s">
        <v>37</v>
      </c>
      <c r="D172" s="92" t="e">
        <f>SUMIFS(Targ!$F$2:$F$481,Targ!$B$2:$B$481,calc!$C145,Targ!$A$2:$A$481,calc!D$138)</f>
        <v>#N/A</v>
      </c>
      <c r="E172" s="92">
        <f>SUMIFS(Targ!$F$2:$F$481,Targ!$B$2:$B$481,calc!$C145,Targ!$A$2:$A$481,calc!E$138)</f>
        <v>0.37</v>
      </c>
      <c r="F172" s="92" t="e">
        <f>SUMIFS(Targ!$F$2:$F$481,Targ!$B$2:$B$481,calc!$C145,Targ!$A$2:$A$481,calc!F$138)</f>
        <v>#N/A</v>
      </c>
      <c r="G172" s="92" t="e">
        <f>SUMIFS(Targ!$F$2:$F$481,Targ!$B$2:$B$481,calc!$C145,Targ!$A$2:$A$481,calc!G$138)</f>
        <v>#N/A</v>
      </c>
      <c r="H172" s="92">
        <f>SUMIFS(Targ!$F$2:$F$481,Targ!$B$2:$B$481,calc!$C145,Targ!$A$2:$A$481,calc!H$138)</f>
        <v>0.33</v>
      </c>
      <c r="I172" s="92">
        <f>SUMIFS(Targ!$F$2:$F$481,Targ!$B$2:$B$481,calc!$C145,Targ!$A$2:$A$481,calc!I$138)</f>
        <v>0.11</v>
      </c>
      <c r="J172" s="92" t="e">
        <f>SUMIFS(Targ!$F$2:$F$481,Targ!$B$2:$B$481,calc!$C145,Targ!$A$2:$A$481,calc!J$138)</f>
        <v>#N/A</v>
      </c>
      <c r="K172" s="92" t="e">
        <f>SUMIFS(Targ!$F$2:$F$481,Targ!$B$2:$B$481,calc!$C145,Targ!$A$2:$A$481,calc!K$138)</f>
        <v>#N/A</v>
      </c>
      <c r="L172" s="92" t="e">
        <f>SUMIFS(Targ!$F$2:$F$481,Targ!$B$2:$B$481,calc!$C145,Targ!$A$2:$A$481,calc!L$138)</f>
        <v>#N/A</v>
      </c>
      <c r="M172" s="92" t="e">
        <f>SUMIFS(Targ!$F$2:$F$481,Targ!$B$2:$B$481,calc!$C145,Targ!$A$2:$A$481,calc!M$138)</f>
        <v>#N/A</v>
      </c>
      <c r="N172" s="2" t="e">
        <f>SUMIFS(Targ!$F$2:$F$481,Targ!$B$2:$B$481,calc!$C145,Targ!$A$2:$A$481,calc!N$138)</f>
        <v>#N/A</v>
      </c>
      <c r="O172" s="2" t="e">
        <f>SUMIFS(Targ!$F$2:$F$481,Targ!$B$2:$B$481,calc!$C145,Targ!$A$2:$A$481,calc!O$138)</f>
        <v>#N/A</v>
      </c>
      <c r="P172" s="2" t="e">
        <f>SUMIFS(Targ!$F$2:$F$481,Targ!$B$2:$B$481,calc!$C145,Targ!$A$2:$A$481,calc!P$138)</f>
        <v>#N/A</v>
      </c>
      <c r="Q172" s="2">
        <f>SUMIFS(Targ!$F$2:$F$481,Targ!$B$2:$B$481,calc!$C145,Targ!$A$2:$A$481,calc!Q$138)</f>
        <v>-0.23</v>
      </c>
      <c r="R172" s="2" t="e">
        <f>SUMIFS(Targ!$F$2:$F$481,Targ!$B$2:$B$481,calc!$C145,Targ!$A$2:$A$481,calc!R$138)</f>
        <v>#N/A</v>
      </c>
      <c r="S172" s="2" t="e">
        <f>SUMIFS(Targ!$F$2:$F$481,Targ!$B$2:$B$481,calc!$C145,Targ!$A$2:$A$481,calc!S$138)</f>
        <v>#N/A</v>
      </c>
      <c r="T172" s="2" t="e">
        <f>SUMIFS(Targ!$F$2:$F$481,Targ!$B$2:$B$481,calc!$C145,Targ!$A$2:$A$481,calc!T$138)</f>
        <v>#N/A</v>
      </c>
      <c r="U172" s="2">
        <f>SUMIFS(Targ!$F$2:$F$481,Targ!$B$2:$B$481,calc!$C145,Targ!$A$2:$A$481,calc!U$138)</f>
        <v>0.14000000000000001</v>
      </c>
      <c r="V172" s="2">
        <f>SUMIFS(Targ!$F$2:$F$481,Targ!$B$2:$B$481,calc!$C145,Targ!$A$2:$A$481,calc!V$138)</f>
        <v>0.11</v>
      </c>
      <c r="W172" s="2">
        <f>SUMIFS(Targ!$F$2:$F$481,Targ!$B$2:$B$481,calc!$C145,Targ!$A$2:$A$481,calc!W$138)</f>
        <v>0.5</v>
      </c>
      <c r="X172" s="2" t="e">
        <f>SUMIFS(Targ!$F$2:$F$481,Targ!$B$2:$B$481,calc!$C145,Targ!$A$2:$A$481,calc!X$138)</f>
        <v>#N/A</v>
      </c>
      <c r="Y172" s="2" t="e">
        <f>SUMIFS(Targ!$F$2:$F$481,Targ!$B$2:$B$481,calc!$C145,Targ!$A$2:$A$481,calc!Y$138)</f>
        <v>#N/A</v>
      </c>
      <c r="Z172" s="2">
        <f>SUMIFS(Targ!$F$2:$F$481,Targ!$B$2:$B$481,calc!$C145,Targ!$A$2:$A$481,calc!Z$138)</f>
        <v>-0.06</v>
      </c>
      <c r="AA172" s="2" t="e">
        <f>SUMIFS(Targ!$F$2:$F$481,Targ!$B$2:$B$481,calc!$C145,Targ!$A$2:$A$481,calc!AA$138)</f>
        <v>#N/A</v>
      </c>
      <c r="AB172" s="2" t="e">
        <f>SUMIFS(Targ!$F$2:$F$481,Targ!$B$2:$B$481,calc!$C145,Targ!$A$2:$A$481,calc!AB$138)</f>
        <v>#N/A</v>
      </c>
      <c r="AC172" s="2">
        <f>SUMIFS(Targ!$F$2:$F$481,Targ!$B$2:$B$481,calc!$C145,Targ!$A$2:$A$481,calc!AC$138)</f>
        <v>0.25</v>
      </c>
      <c r="AD172" s="2" t="e">
        <f>SUMIFS(Targ!$F$2:$F$481,Targ!$B$2:$B$481,calc!$C145,Targ!$A$2:$A$481,calc!AD$138)</f>
        <v>#N/A</v>
      </c>
      <c r="AE172" s="2">
        <f>SUMIFS(Targ!$F$2:$F$481,Targ!$B$2:$B$481,calc!$C145,Targ!$A$2:$A$481,calc!AE$138)</f>
        <v>-0.13</v>
      </c>
      <c r="AF172" s="2" t="e">
        <f>SUMIFS(Targ!$F$2:$F$481,Targ!$B$2:$B$481,calc!$C145,Targ!$A$2:$A$481,calc!AF$138)</f>
        <v>#N/A</v>
      </c>
      <c r="AG172" s="2" t="e">
        <f>SUMIFS(Targ!$F$2:$F$481,Targ!$B$2:$B$481,calc!$C145,Targ!$A$2:$A$481,calc!AG$138)</f>
        <v>#N/A</v>
      </c>
      <c r="AH172" s="2">
        <f>SUMIFS(Targ!$F$2:$F$481,Targ!$B$2:$B$481,calc!$C145,Targ!$A$2:$A$481,calc!AH$138)</f>
        <v>0.46</v>
      </c>
      <c r="AI172" s="2">
        <f>SUMIFS(Targ!$F$2:$F$481,Targ!$B$2:$B$481,calc!$C145,Targ!$A$2:$A$481,calc!AI$138)</f>
        <v>0.24</v>
      </c>
      <c r="AJ172" s="2">
        <f>SUMIFS(Targ!$F$2:$F$481,Targ!$B$2:$B$481,calc!$C145,Targ!$A$2:$A$481,calc!AJ$138)</f>
        <v>0.09</v>
      </c>
      <c r="AK172" s="2">
        <f>SUMIFS(Targ!$F$2:$F$481,Targ!$B$2:$B$481,calc!$C145,Targ!$A$2:$A$481,calc!AK$138)</f>
        <v>0.46</v>
      </c>
      <c r="AL172" s="2" t="e">
        <f>SUMIFS(Targ!$F$2:$F$481,Targ!$B$2:$B$481,calc!$C145,Targ!$A$2:$A$481,calc!AL$138)</f>
        <v>#N/A</v>
      </c>
      <c r="AM172" s="2">
        <f>SUMIFS(Targ!$F$2:$F$481,Targ!$B$2:$B$481,calc!$C145,Targ!$A$2:$A$481,calc!AM$138)</f>
        <v>0.36</v>
      </c>
      <c r="AN172" s="2">
        <f>SUMIFS(Targ!$F$2:$F$481,Targ!$B$2:$B$481,calc!$C145,Targ!$A$2:$A$481,calc!AN$138)</f>
        <v>-0.4</v>
      </c>
      <c r="AO172" s="2">
        <f>SUMIFS(Targ!$F$2:$F$481,Targ!$B$2:$B$481,calc!$C145,Targ!$A$2:$A$481,calc!AO$138)</f>
        <v>0.43</v>
      </c>
      <c r="AP172" s="2">
        <f>SUMIFS(Targ!$F$2:$F$481,Targ!$B$2:$B$481,calc!$C145,Targ!$A$2:$A$481,calc!AP$138)</f>
        <v>-0.01</v>
      </c>
      <c r="AQ172" s="2">
        <f>SUMIFS(Targ!$F$2:$F$481,Targ!$B$2:$B$481,calc!$C145,Targ!$A$2:$A$481,calc!AQ$138)</f>
        <v>0.42</v>
      </c>
    </row>
    <row r="173" spans="3:43" x14ac:dyDescent="0.3">
      <c r="C173" s="89" t="s">
        <v>38</v>
      </c>
      <c r="D173" s="92" t="e">
        <f>SUMIFS(Targ!$F$2:$F$481,Targ!$B$2:$B$481,calc!$C146,Targ!$A$2:$A$481,calc!D$138)</f>
        <v>#N/A</v>
      </c>
      <c r="E173" s="92" t="e">
        <f>SUMIFS(Targ!$F$2:$F$481,Targ!$B$2:$B$481,calc!$C146,Targ!$A$2:$A$481,calc!E$138)</f>
        <v>#N/A</v>
      </c>
      <c r="F173" s="92">
        <f>SUMIFS(Targ!$F$2:$F$481,Targ!$B$2:$B$481,calc!$C146,Targ!$A$2:$A$481,calc!F$138)</f>
        <v>0.28999999999999998</v>
      </c>
      <c r="G173" s="92">
        <f>SUMIFS(Targ!$F$2:$F$481,Targ!$B$2:$B$481,calc!$C146,Targ!$A$2:$A$481,calc!G$138)</f>
        <v>-0.05</v>
      </c>
      <c r="H173" s="92" t="e">
        <f>SUMIFS(Targ!$F$2:$F$481,Targ!$B$2:$B$481,calc!$C146,Targ!$A$2:$A$481,calc!H$138)</f>
        <v>#N/A</v>
      </c>
      <c r="I173" s="92">
        <f>SUMIFS(Targ!$F$2:$F$481,Targ!$B$2:$B$481,calc!$C146,Targ!$A$2:$A$481,calc!I$138)</f>
        <v>-0.22</v>
      </c>
      <c r="J173" s="92">
        <f>SUMIFS(Targ!$F$2:$F$481,Targ!$B$2:$B$481,calc!$C146,Targ!$A$2:$A$481,calc!J$138)</f>
        <v>0.3</v>
      </c>
      <c r="K173" s="92" t="e">
        <f>SUMIFS(Targ!$F$2:$F$481,Targ!$B$2:$B$481,calc!$C146,Targ!$A$2:$A$481,calc!K$138)</f>
        <v>#N/A</v>
      </c>
      <c r="L173" s="92" t="e">
        <f>SUMIFS(Targ!$F$2:$F$481,Targ!$B$2:$B$481,calc!$C146,Targ!$A$2:$A$481,calc!L$138)</f>
        <v>#N/A</v>
      </c>
      <c r="M173" s="92">
        <f>SUMIFS(Targ!$F$2:$F$481,Targ!$B$2:$B$481,calc!$C146,Targ!$A$2:$A$481,calc!M$138)</f>
        <v>0.3</v>
      </c>
      <c r="N173" s="2">
        <f>SUMIFS(Targ!$F$2:$F$481,Targ!$B$2:$B$481,calc!$C146,Targ!$A$2:$A$481,calc!N$138)</f>
        <v>0.09</v>
      </c>
      <c r="O173" s="2" t="e">
        <f>SUMIFS(Targ!$F$2:$F$481,Targ!$B$2:$B$481,calc!$C146,Targ!$A$2:$A$481,calc!O$138)</f>
        <v>#N/A</v>
      </c>
      <c r="P173" s="2">
        <f>SUMIFS(Targ!$F$2:$F$481,Targ!$B$2:$B$481,calc!$C146,Targ!$A$2:$A$481,calc!P$138)</f>
        <v>0.03</v>
      </c>
      <c r="Q173" s="2" t="e">
        <f>SUMIFS(Targ!$F$2:$F$481,Targ!$B$2:$B$481,calc!$C146,Targ!$A$2:$A$481,calc!Q$138)</f>
        <v>#N/A</v>
      </c>
      <c r="R173" s="2" t="e">
        <f>SUMIFS(Targ!$F$2:$F$481,Targ!$B$2:$B$481,calc!$C146,Targ!$A$2:$A$481,calc!R$138)</f>
        <v>#N/A</v>
      </c>
      <c r="S173" s="2" t="e">
        <f>SUMIFS(Targ!$F$2:$F$481,Targ!$B$2:$B$481,calc!$C146,Targ!$A$2:$A$481,calc!S$138)</f>
        <v>#N/A</v>
      </c>
      <c r="T173" s="2">
        <f>SUMIFS(Targ!$F$2:$F$481,Targ!$B$2:$B$481,calc!$C146,Targ!$A$2:$A$481,calc!T$138)</f>
        <v>0.03</v>
      </c>
      <c r="U173" s="2" t="e">
        <f>SUMIFS(Targ!$F$2:$F$481,Targ!$B$2:$B$481,calc!$C146,Targ!$A$2:$A$481,calc!U$138)</f>
        <v>#N/A</v>
      </c>
      <c r="V173" s="2" t="e">
        <f>SUMIFS(Targ!$F$2:$F$481,Targ!$B$2:$B$481,calc!$C146,Targ!$A$2:$A$481,calc!V$138)</f>
        <v>#N/A</v>
      </c>
      <c r="W173" s="2" t="e">
        <f>SUMIFS(Targ!$F$2:$F$481,Targ!$B$2:$B$481,calc!$C146,Targ!$A$2:$A$481,calc!W$138)</f>
        <v>#N/A</v>
      </c>
      <c r="X173" s="2" t="e">
        <f>SUMIFS(Targ!$F$2:$F$481,Targ!$B$2:$B$481,calc!$C146,Targ!$A$2:$A$481,calc!X$138)</f>
        <v>#N/A</v>
      </c>
      <c r="Y173" s="2">
        <f>SUMIFS(Targ!$F$2:$F$481,Targ!$B$2:$B$481,calc!$C146,Targ!$A$2:$A$481,calc!Y$138)</f>
        <v>0.33</v>
      </c>
      <c r="Z173" s="2">
        <f>SUMIFS(Targ!$F$2:$F$481,Targ!$B$2:$B$481,calc!$C146,Targ!$A$2:$A$481,calc!Z$138)</f>
        <v>0.37</v>
      </c>
      <c r="AA173" s="2" t="e">
        <f>SUMIFS(Targ!$F$2:$F$481,Targ!$B$2:$B$481,calc!$C146,Targ!$A$2:$A$481,calc!AA$138)</f>
        <v>#N/A</v>
      </c>
      <c r="AB173" s="2">
        <f>SUMIFS(Targ!$F$2:$F$481,Targ!$B$2:$B$481,calc!$C146,Targ!$A$2:$A$481,calc!AB$138)</f>
        <v>0.09</v>
      </c>
      <c r="AC173" s="2">
        <f>SUMIFS(Targ!$F$2:$F$481,Targ!$B$2:$B$481,calc!$C146,Targ!$A$2:$A$481,calc!AC$138)</f>
        <v>0.46</v>
      </c>
      <c r="AD173" s="2">
        <f>SUMIFS(Targ!$F$2:$F$481,Targ!$B$2:$B$481,calc!$C146,Targ!$A$2:$A$481,calc!AD$138)</f>
        <v>-0.15</v>
      </c>
      <c r="AE173" s="2">
        <f>SUMIFS(Targ!$F$2:$F$481,Targ!$B$2:$B$481,calc!$C146,Targ!$A$2:$A$481,calc!AE$138)</f>
        <v>0.42</v>
      </c>
      <c r="AF173" s="2" t="e">
        <f>SUMIFS(Targ!$F$2:$F$481,Targ!$B$2:$B$481,calc!$C146,Targ!$A$2:$A$481,calc!AF$138)</f>
        <v>#N/A</v>
      </c>
      <c r="AG173" s="2">
        <f>SUMIFS(Targ!$F$2:$F$481,Targ!$B$2:$B$481,calc!$C146,Targ!$A$2:$A$481,calc!AG$138)</f>
        <v>0.5</v>
      </c>
      <c r="AH173" s="2" t="e">
        <f>SUMIFS(Targ!$F$2:$F$481,Targ!$B$2:$B$481,calc!$C146,Targ!$A$2:$A$481,calc!AH$138)</f>
        <v>#N/A</v>
      </c>
      <c r="AI173" s="2" t="e">
        <f>SUMIFS(Targ!$F$2:$F$481,Targ!$B$2:$B$481,calc!$C146,Targ!$A$2:$A$481,calc!AI$138)</f>
        <v>#N/A</v>
      </c>
      <c r="AJ173" s="2">
        <f>SUMIFS(Targ!$F$2:$F$481,Targ!$B$2:$B$481,calc!$C146,Targ!$A$2:$A$481,calc!AJ$138)</f>
        <v>-0.2</v>
      </c>
      <c r="AK173" s="2">
        <f>SUMIFS(Targ!$F$2:$F$481,Targ!$B$2:$B$481,calc!$C146,Targ!$A$2:$A$481,calc!AK$138)</f>
        <v>0.25</v>
      </c>
      <c r="AL173" s="2">
        <f>SUMIFS(Targ!$F$2:$F$481,Targ!$B$2:$B$481,calc!$C146,Targ!$A$2:$A$481,calc!AL$138)</f>
        <v>0.28999999999999998</v>
      </c>
      <c r="AM173" s="2" t="e">
        <f>SUMIFS(Targ!$F$2:$F$481,Targ!$B$2:$B$481,calc!$C146,Targ!$A$2:$A$481,calc!AM$138)</f>
        <v>#N/A</v>
      </c>
      <c r="AN173" s="2" t="e">
        <f>SUMIFS(Targ!$F$2:$F$481,Targ!$B$2:$B$481,calc!$C146,Targ!$A$2:$A$481,calc!AN$138)</f>
        <v>#N/A</v>
      </c>
      <c r="AO173" s="2">
        <f>SUMIFS(Targ!$F$2:$F$481,Targ!$B$2:$B$481,calc!$C146,Targ!$A$2:$A$481,calc!AO$138)</f>
        <v>-0.11</v>
      </c>
      <c r="AP173" s="2" t="e">
        <f>SUMIFS(Targ!$F$2:$F$481,Targ!$B$2:$B$481,calc!$C146,Targ!$A$2:$A$481,calc!AP$138)</f>
        <v>#N/A</v>
      </c>
      <c r="AQ173" s="2">
        <f>SUMIFS(Targ!$F$2:$F$481,Targ!$B$2:$B$481,calc!$C146,Targ!$A$2:$A$481,calc!AQ$138)</f>
        <v>0.19</v>
      </c>
    </row>
    <row r="174" spans="3:43" x14ac:dyDescent="0.3">
      <c r="C174" s="89" t="s">
        <v>39</v>
      </c>
      <c r="D174" s="92" t="e">
        <f>SUMIFS(Targ!$F$2:$F$481,Targ!$B$2:$B$481,calc!$C147,Targ!$A$2:$A$481,calc!D$138)</f>
        <v>#N/A</v>
      </c>
      <c r="E174" s="92" t="e">
        <f>SUMIFS(Targ!$F$2:$F$481,Targ!$B$2:$B$481,calc!$C147,Targ!$A$2:$A$481,calc!E$138)</f>
        <v>#N/A</v>
      </c>
      <c r="F174" s="92" t="e">
        <f>SUMIFS(Targ!$F$2:$F$481,Targ!$B$2:$B$481,calc!$C147,Targ!$A$2:$A$481,calc!F$138)</f>
        <v>#N/A</v>
      </c>
      <c r="G174" s="92" t="e">
        <f>SUMIFS(Targ!$F$2:$F$481,Targ!$B$2:$B$481,calc!$C147,Targ!$A$2:$A$481,calc!G$138)</f>
        <v>#N/A</v>
      </c>
      <c r="H174" s="92" t="e">
        <f>SUMIFS(Targ!$F$2:$F$481,Targ!$B$2:$B$481,calc!$C147,Targ!$A$2:$A$481,calc!H$138)</f>
        <v>#N/A</v>
      </c>
      <c r="I174" s="92">
        <f>SUMIFS(Targ!$F$2:$F$481,Targ!$B$2:$B$481,calc!$C147,Targ!$A$2:$A$481,calc!I$138)</f>
        <v>0.25</v>
      </c>
      <c r="J174" s="92">
        <f>SUMIFS(Targ!$F$2:$F$481,Targ!$B$2:$B$481,calc!$C147,Targ!$A$2:$A$481,calc!J$138)</f>
        <v>0.35</v>
      </c>
      <c r="K174" s="92" t="e">
        <f>SUMIFS(Targ!$F$2:$F$481,Targ!$B$2:$B$481,calc!$C147,Targ!$A$2:$A$481,calc!K$138)</f>
        <v>#N/A</v>
      </c>
      <c r="L174" s="92" t="e">
        <f>SUMIFS(Targ!$F$2:$F$481,Targ!$B$2:$B$481,calc!$C147,Targ!$A$2:$A$481,calc!L$138)</f>
        <v>#N/A</v>
      </c>
      <c r="M174" s="92" t="e">
        <f>SUMIFS(Targ!$F$2:$F$481,Targ!$B$2:$B$481,calc!$C147,Targ!$A$2:$A$481,calc!M$138)</f>
        <v>#N/A</v>
      </c>
      <c r="N174" s="2">
        <f>SUMIFS(Targ!$F$2:$F$481,Targ!$B$2:$B$481,calc!$C147,Targ!$A$2:$A$481,calc!N$138)</f>
        <v>0.44</v>
      </c>
      <c r="O174" s="2" t="e">
        <f>SUMIFS(Targ!$F$2:$F$481,Targ!$B$2:$B$481,calc!$C147,Targ!$A$2:$A$481,calc!O$138)</f>
        <v>#N/A</v>
      </c>
      <c r="P174" s="2">
        <f>SUMIFS(Targ!$F$2:$F$481,Targ!$B$2:$B$481,calc!$C147,Targ!$A$2:$A$481,calc!P$138)</f>
        <v>0.48</v>
      </c>
      <c r="Q174" s="2" t="e">
        <f>SUMIFS(Targ!$F$2:$F$481,Targ!$B$2:$B$481,calc!$C147,Targ!$A$2:$A$481,calc!Q$138)</f>
        <v>#N/A</v>
      </c>
      <c r="R174" s="2">
        <f>SUMIFS(Targ!$F$2:$F$481,Targ!$B$2:$B$481,calc!$C147,Targ!$A$2:$A$481,calc!R$138)</f>
        <v>0.1</v>
      </c>
      <c r="S174" s="2" t="e">
        <f>SUMIFS(Targ!$F$2:$F$481,Targ!$B$2:$B$481,calc!$C147,Targ!$A$2:$A$481,calc!S$138)</f>
        <v>#N/A</v>
      </c>
      <c r="T174" s="2">
        <f>SUMIFS(Targ!$F$2:$F$481,Targ!$B$2:$B$481,calc!$C147,Targ!$A$2:$A$481,calc!T$138)</f>
        <v>0.11</v>
      </c>
      <c r="U174" s="2" t="e">
        <f>SUMIFS(Targ!$F$2:$F$481,Targ!$B$2:$B$481,calc!$C147,Targ!$A$2:$A$481,calc!U$138)</f>
        <v>#N/A</v>
      </c>
      <c r="V174" s="2">
        <f>SUMIFS(Targ!$F$2:$F$481,Targ!$B$2:$B$481,calc!$C147,Targ!$A$2:$A$481,calc!V$138)</f>
        <v>-0.05</v>
      </c>
      <c r="W174" s="2">
        <f>SUMIFS(Targ!$F$2:$F$481,Targ!$B$2:$B$481,calc!$C147,Targ!$A$2:$A$481,calc!W$138)</f>
        <v>0.28000000000000003</v>
      </c>
      <c r="X174" s="2" t="e">
        <f>SUMIFS(Targ!$F$2:$F$481,Targ!$B$2:$B$481,calc!$C147,Targ!$A$2:$A$481,calc!X$138)</f>
        <v>#N/A</v>
      </c>
      <c r="Y174" s="2">
        <f>SUMIFS(Targ!$F$2:$F$481,Targ!$B$2:$B$481,calc!$C147,Targ!$A$2:$A$481,calc!Y$138)</f>
        <v>0.47</v>
      </c>
      <c r="Z174" s="2" t="e">
        <f>SUMIFS(Targ!$F$2:$F$481,Targ!$B$2:$B$481,calc!$C147,Targ!$A$2:$A$481,calc!Z$138)</f>
        <v>#N/A</v>
      </c>
      <c r="AA174" s="2">
        <f>SUMIFS(Targ!$F$2:$F$481,Targ!$B$2:$B$481,calc!$C147,Targ!$A$2:$A$481,calc!AA$138)</f>
        <v>-0.1</v>
      </c>
      <c r="AB174" s="2" t="e">
        <f>SUMIFS(Targ!$F$2:$F$481,Targ!$B$2:$B$481,calc!$C147,Targ!$A$2:$A$481,calc!AB$138)</f>
        <v>#N/A</v>
      </c>
      <c r="AC174" s="2" t="e">
        <f>SUMIFS(Targ!$F$2:$F$481,Targ!$B$2:$B$481,calc!$C147,Targ!$A$2:$A$481,calc!AC$138)</f>
        <v>#N/A</v>
      </c>
      <c r="AD174" s="2">
        <f>SUMIFS(Targ!$F$2:$F$481,Targ!$B$2:$B$481,calc!$C147,Targ!$A$2:$A$481,calc!AD$138)</f>
        <v>-0.4</v>
      </c>
      <c r="AE174" s="2" t="e">
        <f>SUMIFS(Targ!$F$2:$F$481,Targ!$B$2:$B$481,calc!$C147,Targ!$A$2:$A$481,calc!AE$138)</f>
        <v>#N/A</v>
      </c>
      <c r="AF174" s="2">
        <f>SUMIFS(Targ!$F$2:$F$481,Targ!$B$2:$B$481,calc!$C147,Targ!$A$2:$A$481,calc!AF$138)</f>
        <v>0.19</v>
      </c>
      <c r="AG174" s="2">
        <f>SUMIFS(Targ!$F$2:$F$481,Targ!$B$2:$B$481,calc!$C147,Targ!$A$2:$A$481,calc!AG$138)</f>
        <v>0</v>
      </c>
      <c r="AH174" s="2">
        <f>SUMIFS(Targ!$F$2:$F$481,Targ!$B$2:$B$481,calc!$C147,Targ!$A$2:$A$481,calc!AH$138)</f>
        <v>-0.13</v>
      </c>
      <c r="AI174" s="2" t="e">
        <f>SUMIFS(Targ!$F$2:$F$481,Targ!$B$2:$B$481,calc!$C147,Targ!$A$2:$A$481,calc!AI$138)</f>
        <v>#N/A</v>
      </c>
      <c r="AJ174" s="2" t="e">
        <f>SUMIFS(Targ!$F$2:$F$481,Targ!$B$2:$B$481,calc!$C147,Targ!$A$2:$A$481,calc!AJ$138)</f>
        <v>#N/A</v>
      </c>
      <c r="AK174" s="2" t="e">
        <f>SUMIFS(Targ!$F$2:$F$481,Targ!$B$2:$B$481,calc!$C147,Targ!$A$2:$A$481,calc!AK$138)</f>
        <v>#N/A</v>
      </c>
      <c r="AL174" s="2">
        <f>SUMIFS(Targ!$F$2:$F$481,Targ!$B$2:$B$481,calc!$C147,Targ!$A$2:$A$481,calc!AL$138)</f>
        <v>-0.04</v>
      </c>
      <c r="AM174" s="2">
        <f>SUMIFS(Targ!$F$2:$F$481,Targ!$B$2:$B$481,calc!$C147,Targ!$A$2:$A$481,calc!AM$138)</f>
        <v>0.12</v>
      </c>
      <c r="AN174" s="2">
        <f>SUMIFS(Targ!$F$2:$F$481,Targ!$B$2:$B$481,calc!$C147,Targ!$A$2:$A$481,calc!AN$138)</f>
        <v>0.32</v>
      </c>
      <c r="AO174" s="2" t="e">
        <f>SUMIFS(Targ!$F$2:$F$481,Targ!$B$2:$B$481,calc!$C147,Targ!$A$2:$A$481,calc!AO$138)</f>
        <v>#N/A</v>
      </c>
      <c r="AP174" s="2">
        <f>SUMIFS(Targ!$F$2:$F$481,Targ!$B$2:$B$481,calc!$C147,Targ!$A$2:$A$481,calc!AP$138)</f>
        <v>-0.27</v>
      </c>
      <c r="AQ174" s="2" t="e">
        <f>SUMIFS(Targ!$F$2:$F$481,Targ!$B$2:$B$481,calc!$C147,Targ!$A$2:$A$481,calc!AQ$138)</f>
        <v>#N/A</v>
      </c>
    </row>
    <row r="175" spans="3:43" x14ac:dyDescent="0.3">
      <c r="C175" s="89" t="s">
        <v>40</v>
      </c>
      <c r="D175" s="92" t="e">
        <f>SUMIFS(Targ!$F$2:$F$481,Targ!$B$2:$B$481,calc!$C148,Targ!$A$2:$A$481,calc!D$138)</f>
        <v>#N/A</v>
      </c>
      <c r="E175" s="92" t="e">
        <f>SUMIFS(Targ!$F$2:$F$481,Targ!$B$2:$B$481,calc!$C148,Targ!$A$2:$A$481,calc!E$138)</f>
        <v>#N/A</v>
      </c>
      <c r="F175" s="92">
        <f>SUMIFS(Targ!$F$2:$F$481,Targ!$B$2:$B$481,calc!$C148,Targ!$A$2:$A$481,calc!F$138)</f>
        <v>0.25</v>
      </c>
      <c r="G175" s="92">
        <f>SUMIFS(Targ!$F$2:$F$481,Targ!$B$2:$B$481,calc!$C148,Targ!$A$2:$A$481,calc!G$138)</f>
        <v>0.11</v>
      </c>
      <c r="H175" s="92">
        <f>SUMIFS(Targ!$F$2:$F$481,Targ!$B$2:$B$481,calc!$C148,Targ!$A$2:$A$481,calc!H$138)</f>
        <v>0.25</v>
      </c>
      <c r="I175" s="92">
        <f>SUMIFS(Targ!$F$2:$F$481,Targ!$B$2:$B$481,calc!$C148,Targ!$A$2:$A$481,calc!I$138)</f>
        <v>7.0000000000000007E-2</v>
      </c>
      <c r="J175" s="92" t="e">
        <f>SUMIFS(Targ!$F$2:$F$481,Targ!$B$2:$B$481,calc!$C148,Targ!$A$2:$A$481,calc!J$138)</f>
        <v>#N/A</v>
      </c>
      <c r="K175" s="92" t="e">
        <f>SUMIFS(Targ!$F$2:$F$481,Targ!$B$2:$B$481,calc!$C148,Targ!$A$2:$A$481,calc!K$138)</f>
        <v>#N/A</v>
      </c>
      <c r="L175" s="92">
        <f>SUMIFS(Targ!$F$2:$F$481,Targ!$B$2:$B$481,calc!$C148,Targ!$A$2:$A$481,calc!L$138)</f>
        <v>0.35</v>
      </c>
      <c r="M175" s="92" t="e">
        <f>SUMIFS(Targ!$F$2:$F$481,Targ!$B$2:$B$481,calc!$C148,Targ!$A$2:$A$481,calc!M$138)</f>
        <v>#N/A</v>
      </c>
      <c r="N175" s="2" t="e">
        <f>SUMIFS(Targ!$F$2:$F$481,Targ!$B$2:$B$481,calc!$C148,Targ!$A$2:$A$481,calc!N$138)</f>
        <v>#N/A</v>
      </c>
      <c r="O175" s="2">
        <f>SUMIFS(Targ!$F$2:$F$481,Targ!$B$2:$B$481,calc!$C148,Targ!$A$2:$A$481,calc!O$138)</f>
        <v>0.17</v>
      </c>
      <c r="P175" s="2" t="e">
        <f>SUMIFS(Targ!$F$2:$F$481,Targ!$B$2:$B$481,calc!$C148,Targ!$A$2:$A$481,calc!P$138)</f>
        <v>#N/A</v>
      </c>
      <c r="Q175" s="2" t="e">
        <f>SUMIFS(Targ!$F$2:$F$481,Targ!$B$2:$B$481,calc!$C148,Targ!$A$2:$A$481,calc!Q$138)</f>
        <v>#N/A</v>
      </c>
      <c r="R175" s="2" t="e">
        <f>SUMIFS(Targ!$F$2:$F$481,Targ!$B$2:$B$481,calc!$C148,Targ!$A$2:$A$481,calc!R$138)</f>
        <v>#N/A</v>
      </c>
      <c r="S175" s="2">
        <f>SUMIFS(Targ!$F$2:$F$481,Targ!$B$2:$B$481,calc!$C148,Targ!$A$2:$A$481,calc!S$138)</f>
        <v>0.47</v>
      </c>
      <c r="T175" s="2" t="e">
        <f>SUMIFS(Targ!$F$2:$F$481,Targ!$B$2:$B$481,calc!$C148,Targ!$A$2:$A$481,calc!T$138)</f>
        <v>#N/A</v>
      </c>
      <c r="U175" s="2" t="e">
        <f>SUMIFS(Targ!$F$2:$F$481,Targ!$B$2:$B$481,calc!$C148,Targ!$A$2:$A$481,calc!U$138)</f>
        <v>#N/A</v>
      </c>
      <c r="V175" s="2">
        <f>SUMIFS(Targ!$F$2:$F$481,Targ!$B$2:$B$481,calc!$C148,Targ!$A$2:$A$481,calc!V$138)</f>
        <v>0.24</v>
      </c>
      <c r="W175" s="2" t="e">
        <f>SUMIFS(Targ!$F$2:$F$481,Targ!$B$2:$B$481,calc!$C148,Targ!$A$2:$A$481,calc!W$138)</f>
        <v>#N/A</v>
      </c>
      <c r="X175" s="2">
        <f>SUMIFS(Targ!$F$2:$F$481,Targ!$B$2:$B$481,calc!$C148,Targ!$A$2:$A$481,calc!X$138)</f>
        <v>-0.13</v>
      </c>
      <c r="Y175" s="2" t="e">
        <f>SUMIFS(Targ!$F$2:$F$481,Targ!$B$2:$B$481,calc!$C148,Targ!$A$2:$A$481,calc!Y$138)</f>
        <v>#N/A</v>
      </c>
      <c r="Z175" s="2" t="e">
        <f>SUMIFS(Targ!$F$2:$F$481,Targ!$B$2:$B$481,calc!$C148,Targ!$A$2:$A$481,calc!Z$138)</f>
        <v>#N/A</v>
      </c>
      <c r="AA175" s="2">
        <f>SUMIFS(Targ!$F$2:$F$481,Targ!$B$2:$B$481,calc!$C148,Targ!$A$2:$A$481,calc!AA$138)</f>
        <v>0.33</v>
      </c>
      <c r="AB175" s="2">
        <f>SUMIFS(Targ!$F$2:$F$481,Targ!$B$2:$B$481,calc!$C148,Targ!$A$2:$A$481,calc!AB$138)</f>
        <v>-0.19</v>
      </c>
      <c r="AC175" s="2" t="e">
        <f>SUMIFS(Targ!$F$2:$F$481,Targ!$B$2:$B$481,calc!$C148,Targ!$A$2:$A$481,calc!AC$138)</f>
        <v>#N/A</v>
      </c>
      <c r="AD175" s="2" t="e">
        <f>SUMIFS(Targ!$F$2:$F$481,Targ!$B$2:$B$481,calc!$C148,Targ!$A$2:$A$481,calc!AD$138)</f>
        <v>#N/A</v>
      </c>
      <c r="AE175" s="2" t="e">
        <f>SUMIFS(Targ!$F$2:$F$481,Targ!$B$2:$B$481,calc!$C148,Targ!$A$2:$A$481,calc!AE$138)</f>
        <v>#N/A</v>
      </c>
      <c r="AF175" s="2">
        <f>SUMIFS(Targ!$F$2:$F$481,Targ!$B$2:$B$481,calc!$C148,Targ!$A$2:$A$481,calc!AF$138)</f>
        <v>0.06</v>
      </c>
      <c r="AG175" s="2" t="e">
        <f>SUMIFS(Targ!$F$2:$F$481,Targ!$B$2:$B$481,calc!$C148,Targ!$A$2:$A$481,calc!AG$138)</f>
        <v>#N/A</v>
      </c>
      <c r="AH175" s="2">
        <f>SUMIFS(Targ!$F$2:$F$481,Targ!$B$2:$B$481,calc!$C148,Targ!$A$2:$A$481,calc!AH$138)</f>
        <v>0.48</v>
      </c>
      <c r="AI175" s="2">
        <f>SUMIFS(Targ!$F$2:$F$481,Targ!$B$2:$B$481,calc!$C148,Targ!$A$2:$A$481,calc!AI$138)</f>
        <v>-0.05</v>
      </c>
      <c r="AJ175" s="2" t="e">
        <f>SUMIFS(Targ!$F$2:$F$481,Targ!$B$2:$B$481,calc!$C148,Targ!$A$2:$A$481,calc!AJ$138)</f>
        <v>#N/A</v>
      </c>
      <c r="AK175" s="2" t="e">
        <f>SUMIFS(Targ!$F$2:$F$481,Targ!$B$2:$B$481,calc!$C148,Targ!$A$2:$A$481,calc!AK$138)</f>
        <v>#N/A</v>
      </c>
      <c r="AL175" s="2" t="e">
        <f>SUMIFS(Targ!$F$2:$F$481,Targ!$B$2:$B$481,calc!$C148,Targ!$A$2:$A$481,calc!AL$138)</f>
        <v>#N/A</v>
      </c>
      <c r="AM175" s="2" t="e">
        <f>SUMIFS(Targ!$F$2:$F$481,Targ!$B$2:$B$481,calc!$C148,Targ!$A$2:$A$481,calc!AM$138)</f>
        <v>#N/A</v>
      </c>
      <c r="AN175" s="2">
        <f>SUMIFS(Targ!$F$2:$F$481,Targ!$B$2:$B$481,calc!$C148,Targ!$A$2:$A$481,calc!AN$138)</f>
        <v>0.48</v>
      </c>
      <c r="AO175" s="2">
        <f>SUMIFS(Targ!$F$2:$F$481,Targ!$B$2:$B$481,calc!$C148,Targ!$A$2:$A$481,calc!AO$138)</f>
        <v>0.04</v>
      </c>
      <c r="AP175" s="2">
        <f>SUMIFS(Targ!$F$2:$F$481,Targ!$B$2:$B$481,calc!$C148,Targ!$A$2:$A$481,calc!AP$138)</f>
        <v>-0.06</v>
      </c>
      <c r="AQ175" s="2" t="e">
        <f>SUMIFS(Targ!$F$2:$F$481,Targ!$B$2:$B$481,calc!$C148,Targ!$A$2:$A$481,calc!AQ$138)</f>
        <v>#N/A</v>
      </c>
    </row>
    <row r="176" spans="3:43" x14ac:dyDescent="0.3">
      <c r="C176" s="89" t="s">
        <v>41</v>
      </c>
      <c r="D176" s="92" t="e">
        <f>SUMIFS(Targ!$F$2:$F$481,Targ!$B$2:$B$481,calc!$C149,Targ!$A$2:$A$481,calc!D$138)</f>
        <v>#N/A</v>
      </c>
      <c r="E176" s="92">
        <f>SUMIFS(Targ!$F$2:$F$481,Targ!$B$2:$B$481,calc!$C149,Targ!$A$2:$A$481,calc!E$138)</f>
        <v>0.32</v>
      </c>
      <c r="F176" s="92" t="e">
        <f>SUMIFS(Targ!$F$2:$F$481,Targ!$B$2:$B$481,calc!$C149,Targ!$A$2:$A$481,calc!F$138)</f>
        <v>#N/A</v>
      </c>
      <c r="G176" s="92" t="e">
        <f>SUMIFS(Targ!$F$2:$F$481,Targ!$B$2:$B$481,calc!$C149,Targ!$A$2:$A$481,calc!G$138)</f>
        <v>#N/A</v>
      </c>
      <c r="H176" s="92" t="e">
        <f>SUMIFS(Targ!$F$2:$F$481,Targ!$B$2:$B$481,calc!$C149,Targ!$A$2:$A$481,calc!H$138)</f>
        <v>#N/A</v>
      </c>
      <c r="I176" s="92" t="e">
        <f>SUMIFS(Targ!$F$2:$F$481,Targ!$B$2:$B$481,calc!$C149,Targ!$A$2:$A$481,calc!I$138)</f>
        <v>#N/A</v>
      </c>
      <c r="J176" s="92">
        <f>SUMIFS(Targ!$F$2:$F$481,Targ!$B$2:$B$481,calc!$C149,Targ!$A$2:$A$481,calc!J$138)</f>
        <v>0.19</v>
      </c>
      <c r="K176" s="92" t="e">
        <f>SUMIFS(Targ!$F$2:$F$481,Targ!$B$2:$B$481,calc!$C149,Targ!$A$2:$A$481,calc!K$138)</f>
        <v>#N/A</v>
      </c>
      <c r="L176" s="92" t="e">
        <f>SUMIFS(Targ!$F$2:$F$481,Targ!$B$2:$B$481,calc!$C149,Targ!$A$2:$A$481,calc!L$138)</f>
        <v>#N/A</v>
      </c>
      <c r="M176" s="92" t="e">
        <f>SUMIFS(Targ!$F$2:$F$481,Targ!$B$2:$B$481,calc!$C149,Targ!$A$2:$A$481,calc!M$138)</f>
        <v>#N/A</v>
      </c>
      <c r="N176" s="2">
        <f>SUMIFS(Targ!$F$2:$F$481,Targ!$B$2:$B$481,calc!$C149,Targ!$A$2:$A$481,calc!N$138)</f>
        <v>0.44</v>
      </c>
      <c r="O176" s="2" t="e">
        <f>SUMIFS(Targ!$F$2:$F$481,Targ!$B$2:$B$481,calc!$C149,Targ!$A$2:$A$481,calc!O$138)</f>
        <v>#N/A</v>
      </c>
      <c r="P176" s="2">
        <f>SUMIFS(Targ!$F$2:$F$481,Targ!$B$2:$B$481,calc!$C149,Targ!$A$2:$A$481,calc!P$138)</f>
        <v>0.2</v>
      </c>
      <c r="Q176" s="2" t="e">
        <f>SUMIFS(Targ!$F$2:$F$481,Targ!$B$2:$B$481,calc!$C149,Targ!$A$2:$A$481,calc!Q$138)</f>
        <v>#N/A</v>
      </c>
      <c r="R176" s="2" t="e">
        <f>SUMIFS(Targ!$F$2:$F$481,Targ!$B$2:$B$481,calc!$C149,Targ!$A$2:$A$481,calc!R$138)</f>
        <v>#N/A</v>
      </c>
      <c r="S176" s="2">
        <f>SUMIFS(Targ!$F$2:$F$481,Targ!$B$2:$B$481,calc!$C149,Targ!$A$2:$A$481,calc!S$138)</f>
        <v>0.41</v>
      </c>
      <c r="T176" s="2" t="e">
        <f>SUMIFS(Targ!$F$2:$F$481,Targ!$B$2:$B$481,calc!$C149,Targ!$A$2:$A$481,calc!T$138)</f>
        <v>#N/A</v>
      </c>
      <c r="U176" s="2" t="e">
        <f>SUMIFS(Targ!$F$2:$F$481,Targ!$B$2:$B$481,calc!$C149,Targ!$A$2:$A$481,calc!U$138)</f>
        <v>#N/A</v>
      </c>
      <c r="V176" s="2" t="e">
        <f>SUMIFS(Targ!$F$2:$F$481,Targ!$B$2:$B$481,calc!$C149,Targ!$A$2:$A$481,calc!V$138)</f>
        <v>#N/A</v>
      </c>
      <c r="W176" s="2" t="e">
        <f>SUMIFS(Targ!$F$2:$F$481,Targ!$B$2:$B$481,calc!$C149,Targ!$A$2:$A$481,calc!W$138)</f>
        <v>#N/A</v>
      </c>
      <c r="X176" s="2" t="e">
        <f>SUMIFS(Targ!$F$2:$F$481,Targ!$B$2:$B$481,calc!$C149,Targ!$A$2:$A$481,calc!X$138)</f>
        <v>#N/A</v>
      </c>
      <c r="Y176" s="2" t="e">
        <f>SUMIFS(Targ!$F$2:$F$481,Targ!$B$2:$B$481,calc!$C149,Targ!$A$2:$A$481,calc!Y$138)</f>
        <v>#N/A</v>
      </c>
      <c r="Z176" s="2">
        <f>SUMIFS(Targ!$F$2:$F$481,Targ!$B$2:$B$481,calc!$C149,Targ!$A$2:$A$481,calc!Z$138)</f>
        <v>0.05</v>
      </c>
      <c r="AA176" s="2" t="e">
        <f>SUMIFS(Targ!$F$2:$F$481,Targ!$B$2:$B$481,calc!$C149,Targ!$A$2:$A$481,calc!AA$138)</f>
        <v>#N/A</v>
      </c>
      <c r="AB176" s="2" t="e">
        <f>SUMIFS(Targ!$F$2:$F$481,Targ!$B$2:$B$481,calc!$C149,Targ!$A$2:$A$481,calc!AB$138)</f>
        <v>#N/A</v>
      </c>
      <c r="AC176" s="2" t="e">
        <f>SUMIFS(Targ!$F$2:$F$481,Targ!$B$2:$B$481,calc!$C149,Targ!$A$2:$A$481,calc!AC$138)</f>
        <v>#N/A</v>
      </c>
      <c r="AD176" s="2">
        <f>SUMIFS(Targ!$F$2:$F$481,Targ!$B$2:$B$481,calc!$C149,Targ!$A$2:$A$481,calc!AD$138)</f>
        <v>-0.25</v>
      </c>
      <c r="AE176" s="2">
        <f>SUMIFS(Targ!$F$2:$F$481,Targ!$B$2:$B$481,calc!$C149,Targ!$A$2:$A$481,calc!AE$138)</f>
        <v>0.17</v>
      </c>
      <c r="AF176" s="2" t="e">
        <f>SUMIFS(Targ!$F$2:$F$481,Targ!$B$2:$B$481,calc!$C149,Targ!$A$2:$A$481,calc!AF$138)</f>
        <v>#N/A</v>
      </c>
      <c r="AG176" s="2">
        <f>SUMIFS(Targ!$F$2:$F$481,Targ!$B$2:$B$481,calc!$C149,Targ!$A$2:$A$481,calc!AG$138)</f>
        <v>0.43</v>
      </c>
      <c r="AH176" s="2" t="e">
        <f>SUMIFS(Targ!$F$2:$F$481,Targ!$B$2:$B$481,calc!$C149,Targ!$A$2:$A$481,calc!AH$138)</f>
        <v>#N/A</v>
      </c>
      <c r="AI176" s="2" t="e">
        <f>SUMIFS(Targ!$F$2:$F$481,Targ!$B$2:$B$481,calc!$C149,Targ!$A$2:$A$481,calc!AI$138)</f>
        <v>#N/A</v>
      </c>
      <c r="AJ176" s="2" t="e">
        <f>SUMIFS(Targ!$F$2:$F$481,Targ!$B$2:$B$481,calc!$C149,Targ!$A$2:$A$481,calc!AJ$138)</f>
        <v>#N/A</v>
      </c>
      <c r="AK176" s="2">
        <f>SUMIFS(Targ!$F$2:$F$481,Targ!$B$2:$B$481,calc!$C149,Targ!$A$2:$A$481,calc!AK$138)</f>
        <v>0.09</v>
      </c>
      <c r="AL176" s="2">
        <f>SUMIFS(Targ!$F$2:$F$481,Targ!$B$2:$B$481,calc!$C149,Targ!$A$2:$A$481,calc!AL$138)</f>
        <v>0.01</v>
      </c>
      <c r="AM176" s="2" t="e">
        <f>SUMIFS(Targ!$F$2:$F$481,Targ!$B$2:$B$481,calc!$C149,Targ!$A$2:$A$481,calc!AM$138)</f>
        <v>#N/A</v>
      </c>
      <c r="AN176" s="2">
        <f>SUMIFS(Targ!$F$2:$F$481,Targ!$B$2:$B$481,calc!$C149,Targ!$A$2:$A$481,calc!AN$138)</f>
        <v>0.34</v>
      </c>
      <c r="AO176" s="2" t="e">
        <f>SUMIFS(Targ!$F$2:$F$481,Targ!$B$2:$B$481,calc!$C149,Targ!$A$2:$A$481,calc!AO$138)</f>
        <v>#N/A</v>
      </c>
      <c r="AP176" s="2">
        <f>SUMIFS(Targ!$F$2:$F$481,Targ!$B$2:$B$481,calc!$C149,Targ!$A$2:$A$481,calc!AP$138)</f>
        <v>7.0000000000000007E-2</v>
      </c>
      <c r="AQ176" s="2">
        <f>SUMIFS(Targ!$F$2:$F$481,Targ!$B$2:$B$481,calc!$C149,Targ!$A$2:$A$481,calc!AQ$138)</f>
        <v>0.34</v>
      </c>
    </row>
    <row r="177" spans="3:44" x14ac:dyDescent="0.3">
      <c r="C177" s="89" t="s">
        <v>6</v>
      </c>
      <c r="D177" s="92" t="e">
        <f>SUMIFS(Targ!$F$2:$F$481,Targ!$B$2:$B$481,calc!$C150,Targ!$A$2:$A$481,calc!D$138)</f>
        <v>#N/A</v>
      </c>
      <c r="E177" s="92" t="e">
        <f>SUMIFS(Targ!$F$2:$F$481,Targ!$B$2:$B$481,calc!$C150,Targ!$A$2:$A$481,calc!E$138)</f>
        <v>#N/A</v>
      </c>
      <c r="F177" s="92" t="e">
        <f>SUMIFS(Targ!$F$2:$F$481,Targ!$B$2:$B$481,calc!$C150,Targ!$A$2:$A$481,calc!F$138)</f>
        <v>#N/A</v>
      </c>
      <c r="G177" s="92" t="e">
        <f>SUMIFS(Targ!$F$2:$F$481,Targ!$B$2:$B$481,calc!$C150,Targ!$A$2:$A$481,calc!G$138)</f>
        <v>#N/A</v>
      </c>
      <c r="H177" s="92" t="e">
        <f>SUMIFS(Targ!$F$2:$F$481,Targ!$B$2:$B$481,calc!$C150,Targ!$A$2:$A$481,calc!H$138)</f>
        <v>#N/A</v>
      </c>
      <c r="I177" s="92">
        <f>SUMIFS(Targ!$F$2:$F$481,Targ!$B$2:$B$481,calc!$C150,Targ!$A$2:$A$481,calc!I$138)</f>
        <v>-0.05</v>
      </c>
      <c r="J177" s="92">
        <f>SUMIFS(Targ!$F$2:$F$481,Targ!$B$2:$B$481,calc!$C150,Targ!$A$2:$A$481,calc!J$138)</f>
        <v>0.13</v>
      </c>
      <c r="K177" s="92" t="e">
        <f>SUMIFS(Targ!$F$2:$F$481,Targ!$B$2:$B$481,calc!$C150,Targ!$A$2:$A$481,calc!K$138)</f>
        <v>#N/A</v>
      </c>
      <c r="L177" s="92" t="e">
        <f>SUMIFS(Targ!$F$2:$F$481,Targ!$B$2:$B$481,calc!$C150,Targ!$A$2:$A$481,calc!L$138)</f>
        <v>#N/A</v>
      </c>
      <c r="M177" s="92" t="e">
        <f>SUMIFS(Targ!$F$2:$F$481,Targ!$B$2:$B$481,calc!$C150,Targ!$A$2:$A$481,calc!M$138)</f>
        <v>#N/A</v>
      </c>
      <c r="N177" s="2" t="e">
        <f>SUMIFS(Targ!$F$2:$F$481,Targ!$B$2:$B$481,calc!$C150,Targ!$A$2:$A$481,calc!N$138)</f>
        <v>#N/A</v>
      </c>
      <c r="O177" s="2">
        <f>SUMIFS(Targ!$F$2:$F$481,Targ!$B$2:$B$481,calc!$C150,Targ!$A$2:$A$481,calc!O$138)</f>
        <v>0.18</v>
      </c>
      <c r="P177" s="2" t="e">
        <f>SUMIFS(Targ!$F$2:$F$481,Targ!$B$2:$B$481,calc!$C150,Targ!$A$2:$A$481,calc!P$138)</f>
        <v>#N/A</v>
      </c>
      <c r="Q177" s="2" t="e">
        <f>SUMIFS(Targ!$F$2:$F$481,Targ!$B$2:$B$481,calc!$C150,Targ!$A$2:$A$481,calc!Q$138)</f>
        <v>#N/A</v>
      </c>
      <c r="R177" s="2">
        <f>SUMIFS(Targ!$F$2:$F$481,Targ!$B$2:$B$481,calc!$C150,Targ!$A$2:$A$481,calc!R$138)</f>
        <v>0.02</v>
      </c>
      <c r="S177" s="2" t="e">
        <f>SUMIFS(Targ!$F$2:$F$481,Targ!$B$2:$B$481,calc!$C150,Targ!$A$2:$A$481,calc!S$138)</f>
        <v>#N/A</v>
      </c>
      <c r="T177" s="2">
        <f>SUMIFS(Targ!$F$2:$F$481,Targ!$B$2:$B$481,calc!$C150,Targ!$A$2:$A$481,calc!T$138)</f>
        <v>0.44</v>
      </c>
      <c r="U177" s="2" t="e">
        <f>SUMIFS(Targ!$F$2:$F$481,Targ!$B$2:$B$481,calc!$C150,Targ!$A$2:$A$481,calc!U$138)</f>
        <v>#N/A</v>
      </c>
      <c r="V177" s="2">
        <f>SUMIFS(Targ!$F$2:$F$481,Targ!$B$2:$B$481,calc!$C150,Targ!$A$2:$A$481,calc!V$138)</f>
        <v>0.14000000000000001</v>
      </c>
      <c r="W177" s="2">
        <f>SUMIFS(Targ!$F$2:$F$481,Targ!$B$2:$B$481,calc!$C150,Targ!$A$2:$A$481,calc!W$138)</f>
        <v>0.47</v>
      </c>
      <c r="X177" s="2" t="e">
        <f>SUMIFS(Targ!$F$2:$F$481,Targ!$B$2:$B$481,calc!$C150,Targ!$A$2:$A$481,calc!X$138)</f>
        <v>#N/A</v>
      </c>
      <c r="Y177" s="2">
        <f>SUMIFS(Targ!$F$2:$F$481,Targ!$B$2:$B$481,calc!$C150,Targ!$A$2:$A$481,calc!Y$138)</f>
        <v>0.14000000000000001</v>
      </c>
      <c r="Z177" s="2">
        <f>SUMIFS(Targ!$F$2:$F$481,Targ!$B$2:$B$481,calc!$C150,Targ!$A$2:$A$481,calc!Z$138)</f>
        <v>0.38</v>
      </c>
      <c r="AA177" s="2" t="e">
        <f>SUMIFS(Targ!$F$2:$F$481,Targ!$B$2:$B$481,calc!$C150,Targ!$A$2:$A$481,calc!AA$138)</f>
        <v>#N/A</v>
      </c>
      <c r="AB177" s="2" t="e">
        <f>SUMIFS(Targ!$F$2:$F$481,Targ!$B$2:$B$481,calc!$C150,Targ!$A$2:$A$481,calc!AB$138)</f>
        <v>#N/A</v>
      </c>
      <c r="AC177" s="2">
        <f>SUMIFS(Targ!$F$2:$F$481,Targ!$B$2:$B$481,calc!$C150,Targ!$A$2:$A$481,calc!AC$138)</f>
        <v>-0.44</v>
      </c>
      <c r="AD177" s="2">
        <f>SUMIFS(Targ!$F$2:$F$481,Targ!$B$2:$B$481,calc!$C150,Targ!$A$2:$A$481,calc!AD$138)</f>
        <v>0.06</v>
      </c>
      <c r="AE177" s="2" t="e">
        <f>SUMIFS(Targ!$F$2:$F$481,Targ!$B$2:$B$481,calc!$C150,Targ!$A$2:$A$481,calc!AE$138)</f>
        <v>#N/A</v>
      </c>
      <c r="AF177" s="2">
        <f>SUMIFS(Targ!$F$2:$F$481,Targ!$B$2:$B$481,calc!$C150,Targ!$A$2:$A$481,calc!AF$138)</f>
        <v>0.06</v>
      </c>
      <c r="AG177" s="2" t="e">
        <f>SUMIFS(Targ!$F$2:$F$481,Targ!$B$2:$B$481,calc!$C150,Targ!$A$2:$A$481,calc!AG$138)</f>
        <v>#N/A</v>
      </c>
      <c r="AH177" s="2" t="e">
        <f>SUMIFS(Targ!$F$2:$F$481,Targ!$B$2:$B$481,calc!$C150,Targ!$A$2:$A$481,calc!AH$138)</f>
        <v>#N/A</v>
      </c>
      <c r="AI177" s="2" t="e">
        <f>SUMIFS(Targ!$F$2:$F$481,Targ!$B$2:$B$481,calc!$C150,Targ!$A$2:$A$481,calc!AI$138)</f>
        <v>#N/A</v>
      </c>
      <c r="AJ177" s="2" t="e">
        <f>SUMIFS(Targ!$F$2:$F$481,Targ!$B$2:$B$481,calc!$C150,Targ!$A$2:$A$481,calc!AJ$138)</f>
        <v>#N/A</v>
      </c>
      <c r="AK177" s="2">
        <f>SUMIFS(Targ!$F$2:$F$481,Targ!$B$2:$B$481,calc!$C150,Targ!$A$2:$A$481,calc!AK$138)</f>
        <v>0.42</v>
      </c>
      <c r="AL177" s="2">
        <f>SUMIFS(Targ!$F$2:$F$481,Targ!$B$2:$B$481,calc!$C150,Targ!$A$2:$A$481,calc!AL$138)</f>
        <v>0.45</v>
      </c>
      <c r="AM177" s="2">
        <f>SUMIFS(Targ!$F$2:$F$481,Targ!$B$2:$B$481,calc!$C150,Targ!$A$2:$A$481,calc!AM$138)</f>
        <v>0.5</v>
      </c>
      <c r="AN177" s="2">
        <f>SUMIFS(Targ!$F$2:$F$481,Targ!$B$2:$B$481,calc!$C150,Targ!$A$2:$A$481,calc!AN$138)</f>
        <v>0.02</v>
      </c>
      <c r="AO177" s="2" t="e">
        <f>SUMIFS(Targ!$F$2:$F$481,Targ!$B$2:$B$481,calc!$C150,Targ!$A$2:$A$481,calc!AO$138)</f>
        <v>#N/A</v>
      </c>
      <c r="AP177" s="2">
        <f>SUMIFS(Targ!$F$2:$F$481,Targ!$B$2:$B$481,calc!$C150,Targ!$A$2:$A$481,calc!AP$138)</f>
        <v>-0.11</v>
      </c>
      <c r="AQ177" s="2" t="e">
        <f>SUMIFS(Targ!$F$2:$F$481,Targ!$B$2:$B$481,calc!$C150,Targ!$A$2:$A$481,calc!AQ$138)</f>
        <v>#N/A</v>
      </c>
      <c r="AR177" s="41">
        <f>SUMIFS(Targ!$F$2:$F$481,Targ!$B$2:$B$481,calc!$C150,Targ!$A$2:$A$481,calc!AR$138)</f>
        <v>0</v>
      </c>
    </row>
    <row r="178" spans="3:44" x14ac:dyDescent="0.3">
      <c r="C178" s="89" t="s">
        <v>42</v>
      </c>
      <c r="D178" s="92">
        <f>SUMIFS(Targ!$F$2:$F$481,Targ!$B$2:$B$481,calc!$C151,Targ!$A$2:$A$481,calc!D$138)</f>
        <v>0</v>
      </c>
      <c r="E178" s="92">
        <f>SUMIFS(Targ!$F$2:$F$481,Targ!$B$2:$B$481,calc!$C151,Targ!$A$2:$A$481,calc!E$138)</f>
        <v>0</v>
      </c>
      <c r="F178" s="92">
        <f>SUMIFS(Targ!$F$2:$F$481,Targ!$B$2:$B$481,calc!$C151,Targ!$A$2:$A$481,calc!F$138)</f>
        <v>0</v>
      </c>
      <c r="G178" s="92">
        <f>SUMIFS(Targ!$F$2:$F$481,Targ!$B$2:$B$481,calc!$C151,Targ!$A$2:$A$481,calc!G$138)</f>
        <v>0</v>
      </c>
      <c r="H178" s="92">
        <f>SUMIFS(Targ!$F$2:$F$481,Targ!$B$2:$B$481,calc!$C151,Targ!$A$2:$A$481,calc!H$138)</f>
        <v>0</v>
      </c>
      <c r="I178" s="92">
        <f>SUMIFS(Targ!$F$2:$F$481,Targ!$B$2:$B$481,calc!$C151,Targ!$A$2:$A$481,calc!I$138)</f>
        <v>0</v>
      </c>
      <c r="J178" s="92">
        <f>SUMIFS(Targ!$F$2:$F$481,Targ!$B$2:$B$481,calc!$C151,Targ!$A$2:$A$481,calc!J$138)</f>
        <v>0</v>
      </c>
      <c r="K178" s="92">
        <f>SUMIFS(Targ!$F$2:$F$481,Targ!$B$2:$B$481,calc!$C151,Targ!$A$2:$A$481,calc!K$138)</f>
        <v>0</v>
      </c>
      <c r="L178" s="92">
        <f>SUMIFS(Targ!$F$2:$F$481,Targ!$B$2:$B$481,calc!$C151,Targ!$A$2:$A$481,calc!L$138)</f>
        <v>0</v>
      </c>
      <c r="M178" s="92">
        <f>SUMIFS(Targ!$F$2:$F$481,Targ!$B$2:$B$481,calc!$C151,Targ!$A$2:$A$481,calc!M$138)</f>
        <v>0</v>
      </c>
      <c r="N178" s="2">
        <f>SUMIFS(Targ!$F$2:$F$481,Targ!$B$2:$B$481,calc!$C151,Targ!$A$2:$A$481,calc!N$138)</f>
        <v>0</v>
      </c>
      <c r="O178" s="2">
        <f>SUMIFS(Targ!$F$2:$F$481,Targ!$B$2:$B$481,calc!$C151,Targ!$A$2:$A$481,calc!O$138)</f>
        <v>0</v>
      </c>
      <c r="P178" s="2">
        <f>SUMIFS(Targ!$F$2:$F$481,Targ!$B$2:$B$481,calc!$C151,Targ!$A$2:$A$481,calc!P$138)</f>
        <v>0</v>
      </c>
      <c r="Q178" s="2">
        <f>SUMIFS(Targ!$F$2:$F$481,Targ!$B$2:$B$481,calc!$C151,Targ!$A$2:$A$481,calc!Q$138)</f>
        <v>0</v>
      </c>
      <c r="R178" s="2">
        <f>SUMIFS(Targ!$F$2:$F$481,Targ!$B$2:$B$481,calc!$C151,Targ!$A$2:$A$481,calc!R$138)</f>
        <v>0</v>
      </c>
      <c r="S178" s="2">
        <f>SUMIFS(Targ!$F$2:$F$481,Targ!$B$2:$B$481,calc!$C151,Targ!$A$2:$A$481,calc!S$138)</f>
        <v>0</v>
      </c>
      <c r="T178" s="2">
        <f>SUMIFS(Targ!$F$2:$F$481,Targ!$B$2:$B$481,calc!$C151,Targ!$A$2:$A$481,calc!T$138)</f>
        <v>0</v>
      </c>
      <c r="U178" s="2">
        <f>SUMIFS(Targ!$F$2:$F$481,Targ!$B$2:$B$481,calc!$C151,Targ!$A$2:$A$481,calc!U$138)</f>
        <v>0</v>
      </c>
      <c r="V178" s="2">
        <f>SUMIFS(Targ!$F$2:$F$481,Targ!$B$2:$B$481,calc!$C151,Targ!$A$2:$A$481,calc!V$138)</f>
        <v>0</v>
      </c>
      <c r="W178" s="2">
        <f>SUMIFS(Targ!$F$2:$F$481,Targ!$B$2:$B$481,calc!$C151,Targ!$A$2:$A$481,calc!W$138)</f>
        <v>0</v>
      </c>
      <c r="X178" s="2">
        <f>SUMIFS(Targ!$F$2:$F$481,Targ!$B$2:$B$481,calc!$C151,Targ!$A$2:$A$481,calc!X$138)</f>
        <v>0</v>
      </c>
      <c r="Y178" s="2">
        <f>SUMIFS(Targ!$F$2:$F$481,Targ!$B$2:$B$481,calc!$C151,Targ!$A$2:$A$481,calc!Y$138)</f>
        <v>0</v>
      </c>
      <c r="Z178" s="2">
        <f>SUMIFS(Targ!$F$2:$F$481,Targ!$B$2:$B$481,calc!$C151,Targ!$A$2:$A$481,calc!Z$138)</f>
        <v>0</v>
      </c>
      <c r="AA178" s="2">
        <f>SUMIFS(Targ!$F$2:$F$481,Targ!$B$2:$B$481,calc!$C151,Targ!$A$2:$A$481,calc!AA$138)</f>
        <v>0</v>
      </c>
      <c r="AB178" s="2">
        <f>SUMIFS(Targ!$F$2:$F$481,Targ!$B$2:$B$481,calc!$C151,Targ!$A$2:$A$481,calc!AB$138)</f>
        <v>0</v>
      </c>
      <c r="AC178" s="2">
        <f>SUMIFS(Targ!$F$2:$F$481,Targ!$B$2:$B$481,calc!$C151,Targ!$A$2:$A$481,calc!AC$138)</f>
        <v>0</v>
      </c>
      <c r="AD178" s="2">
        <f>SUMIFS(Targ!$F$2:$F$481,Targ!$B$2:$B$481,calc!$C151,Targ!$A$2:$A$481,calc!AD$138)</f>
        <v>0</v>
      </c>
      <c r="AE178" s="2">
        <f>SUMIFS(Targ!$F$2:$F$481,Targ!$B$2:$B$481,calc!$C151,Targ!$A$2:$A$481,calc!AE$138)</f>
        <v>0</v>
      </c>
      <c r="AF178" s="2">
        <f>SUMIFS(Targ!$F$2:$F$481,Targ!$B$2:$B$481,calc!$C151,Targ!$A$2:$A$481,calc!AF$138)</f>
        <v>0</v>
      </c>
      <c r="AG178" s="2">
        <f>SUMIFS(Targ!$F$2:$F$481,Targ!$B$2:$B$481,calc!$C151,Targ!$A$2:$A$481,calc!AG$138)</f>
        <v>0</v>
      </c>
      <c r="AH178" s="2">
        <f>SUMIFS(Targ!$F$2:$F$481,Targ!$B$2:$B$481,calc!$C151,Targ!$A$2:$A$481,calc!AH$138)</f>
        <v>0</v>
      </c>
      <c r="AI178" s="2">
        <f>SUMIFS(Targ!$F$2:$F$481,Targ!$B$2:$B$481,calc!$C151,Targ!$A$2:$A$481,calc!AI$138)</f>
        <v>0</v>
      </c>
      <c r="AJ178" s="2">
        <f>SUMIFS(Targ!$F$2:$F$481,Targ!$B$2:$B$481,calc!$C151,Targ!$A$2:$A$481,calc!AJ$138)</f>
        <v>0</v>
      </c>
      <c r="AK178" s="2">
        <f>SUMIFS(Targ!$F$2:$F$481,Targ!$B$2:$B$481,calc!$C151,Targ!$A$2:$A$481,calc!AK$138)</f>
        <v>0</v>
      </c>
      <c r="AL178" s="2">
        <f>SUMIFS(Targ!$F$2:$F$481,Targ!$B$2:$B$481,calc!$C151,Targ!$A$2:$A$481,calc!AL$138)</f>
        <v>0</v>
      </c>
      <c r="AM178" s="2">
        <f>SUMIFS(Targ!$F$2:$F$481,Targ!$B$2:$B$481,calc!$C151,Targ!$A$2:$A$481,calc!AM$138)</f>
        <v>0</v>
      </c>
      <c r="AN178" s="2">
        <f>SUMIFS(Targ!$F$2:$F$481,Targ!$B$2:$B$481,calc!$C151,Targ!$A$2:$A$481,calc!AN$138)</f>
        <v>0</v>
      </c>
      <c r="AO178" s="2">
        <f>SUMIFS(Targ!$F$2:$F$481,Targ!$B$2:$B$481,calc!$C151,Targ!$A$2:$A$481,calc!AO$138)</f>
        <v>0</v>
      </c>
      <c r="AP178" s="2">
        <f>SUMIFS(Targ!$F$2:$F$481,Targ!$B$2:$B$481,calc!$C151,Targ!$A$2:$A$481,calc!AP$138)</f>
        <v>0</v>
      </c>
      <c r="AQ178" s="2">
        <f>SUMIFS(Targ!$F$2:$F$481,Targ!$B$2:$B$481,calc!$C151,Targ!$A$2:$A$481,calc!AQ$138)</f>
        <v>0</v>
      </c>
    </row>
    <row r="180" spans="3:44" x14ac:dyDescent="0.3">
      <c r="C180" s="93" t="s">
        <v>167</v>
      </c>
      <c r="D180" s="88" t="s">
        <v>103</v>
      </c>
      <c r="E180" s="88" t="s">
        <v>98</v>
      </c>
      <c r="F180" s="88" t="s">
        <v>67</v>
      </c>
      <c r="G180" s="88" t="s">
        <v>99</v>
      </c>
      <c r="H180" s="88" t="s">
        <v>97</v>
      </c>
      <c r="I180" s="88" t="s">
        <v>101</v>
      </c>
      <c r="J180" s="88" t="s">
        <v>96</v>
      </c>
      <c r="K180" s="88" t="s">
        <v>102</v>
      </c>
      <c r="L180" s="88" t="s">
        <v>66</v>
      </c>
      <c r="M180" s="88" t="s">
        <v>100</v>
      </c>
      <c r="N180" s="115" t="s">
        <v>88</v>
      </c>
      <c r="O180" s="115" t="s">
        <v>71</v>
      </c>
      <c r="P180" s="115" t="s">
        <v>72</v>
      </c>
      <c r="Q180" s="115" t="s">
        <v>94</v>
      </c>
      <c r="R180" s="115" t="s">
        <v>91</v>
      </c>
      <c r="S180" s="115" t="s">
        <v>92</v>
      </c>
      <c r="T180" s="115" t="s">
        <v>95</v>
      </c>
      <c r="U180" s="115" t="s">
        <v>89</v>
      </c>
      <c r="V180" s="115" t="s">
        <v>93</v>
      </c>
      <c r="W180" s="115" t="s">
        <v>90</v>
      </c>
      <c r="X180" s="115" t="s">
        <v>68</v>
      </c>
      <c r="Y180" s="115" t="s">
        <v>107</v>
      </c>
      <c r="Z180" s="115" t="s">
        <v>109</v>
      </c>
      <c r="AA180" s="115" t="s">
        <v>69</v>
      </c>
      <c r="AB180" s="115" t="s">
        <v>105</v>
      </c>
      <c r="AC180" s="115" t="s">
        <v>70</v>
      </c>
      <c r="AD180" s="115" t="s">
        <v>110</v>
      </c>
      <c r="AE180" s="115" t="s">
        <v>104</v>
      </c>
      <c r="AF180" s="115" t="s">
        <v>106</v>
      </c>
      <c r="AG180" s="115" t="s">
        <v>108</v>
      </c>
      <c r="AH180" s="115" t="s">
        <v>116</v>
      </c>
      <c r="AI180" s="115" t="s">
        <v>120</v>
      </c>
      <c r="AJ180" s="115" t="s">
        <v>117</v>
      </c>
      <c r="AK180" s="115" t="s">
        <v>115</v>
      </c>
      <c r="AL180" s="115" t="s">
        <v>119</v>
      </c>
      <c r="AM180" s="115" t="s">
        <v>121</v>
      </c>
      <c r="AN180" s="115" t="s">
        <v>114</v>
      </c>
      <c r="AO180" s="115" t="s">
        <v>112</v>
      </c>
      <c r="AP180" s="115" t="s">
        <v>118</v>
      </c>
      <c r="AQ180" s="115" t="s">
        <v>113</v>
      </c>
    </row>
    <row r="181" spans="3:44" x14ac:dyDescent="0.3">
      <c r="C181" s="89" t="s">
        <v>32</v>
      </c>
      <c r="D181" s="92">
        <f>SUMIFS(Targ!$G$2:$G$481,Targ!$B$2:$B$481,calc!$C140,Targ!$A$2:$A$481,calc!D$138)</f>
        <v>0.5</v>
      </c>
      <c r="E181" s="92">
        <f>SUMIFS(Targ!$G$2:$G$481,Targ!$B$2:$B$481,calc!$C140,Targ!$A$2:$A$481,calc!E$138)</f>
        <v>0.3</v>
      </c>
      <c r="F181" s="92">
        <f>SUMIFS(Targ!$G$2:$G$481,Targ!$B$2:$B$481,calc!$C140,Targ!$A$2:$A$481,calc!F$138)</f>
        <v>0.1</v>
      </c>
      <c r="G181" s="92">
        <f>SUMIFS(Targ!$G$2:$G$481,Targ!$B$2:$B$481,calc!$C140,Targ!$A$2:$A$481,calc!G$138)</f>
        <v>-0.12</v>
      </c>
      <c r="H181" s="92">
        <f>SUMIFS(Targ!$G$2:$G$481,Targ!$B$2:$B$481,calc!$C140,Targ!$A$2:$A$481,calc!H$138)</f>
        <v>0.15</v>
      </c>
      <c r="I181" s="92">
        <f>SUMIFS(Targ!$G$2:$G$481,Targ!$B$2:$B$481,calc!$C140,Targ!$A$2:$A$481,calc!I$138)</f>
        <v>-0.35</v>
      </c>
      <c r="J181" s="92">
        <f>SUMIFS(Targ!$G$2:$G$481,Targ!$B$2:$B$481,calc!$C140,Targ!$A$2:$A$481,calc!J$138)</f>
        <v>0.05</v>
      </c>
      <c r="K181" s="92">
        <f>SUMIFS(Targ!$G$2:$G$481,Targ!$B$2:$B$481,calc!$C140,Targ!$A$2:$A$481,calc!K$138)</f>
        <v>0.4</v>
      </c>
      <c r="L181" s="92">
        <f>SUMIFS(Targ!$G$2:$G$481,Targ!$B$2:$B$481,calc!$C140,Targ!$A$2:$A$481,calc!L$138)</f>
        <v>0.3</v>
      </c>
      <c r="M181" s="92">
        <f>SUMIFS(Targ!$G$2:$G$481,Targ!$B$2:$B$481,calc!$C140,Targ!$A$2:$A$481,calc!M$138)</f>
        <v>0.1</v>
      </c>
      <c r="N181" s="92">
        <f>SUMIFS(Targ!$G$2:$G$481,Targ!$B$2:$B$481,calc!$C140,Targ!$A$2:$A$481,calc!N$138)</f>
        <v>-0.09</v>
      </c>
      <c r="O181" s="92">
        <f>SUMIFS(Targ!$G$2:$G$481,Targ!$B$2:$B$481,calc!$C140,Targ!$A$2:$A$481,calc!O$138)</f>
        <v>0.43</v>
      </c>
      <c r="P181" s="92">
        <f>SUMIFS(Targ!$G$2:$G$481,Targ!$B$2:$B$481,calc!$C140,Targ!$A$2:$A$481,calc!P$138)</f>
        <v>0.24</v>
      </c>
      <c r="Q181" s="92">
        <f>SUMIFS(Targ!$G$2:$G$481,Targ!$B$2:$B$481,calc!$C140,Targ!$A$2:$A$481,calc!Q$138)</f>
        <v>0.35</v>
      </c>
      <c r="R181" s="92">
        <f>SUMIFS(Targ!$G$2:$G$481,Targ!$B$2:$B$481,calc!$C140,Targ!$A$2:$A$481,calc!R$138)</f>
        <v>-0.48</v>
      </c>
      <c r="S181" s="41">
        <f>SUMIFS(Targ!$G$2:$G$481,Targ!$B$2:$B$481,calc!$C140,Targ!$A$2:$A$481,calc!S$138)</f>
        <v>0.5</v>
      </c>
      <c r="T181" s="41">
        <f>SUMIFS(Targ!$G$2:$G$481,Targ!$B$2:$B$481,calc!$C140,Targ!$A$2:$A$481,calc!T$138)</f>
        <v>0.16</v>
      </c>
      <c r="U181" s="41">
        <f>SUMIFS(Targ!$G$2:$G$481,Targ!$B$2:$B$481,calc!$C140,Targ!$A$2:$A$481,calc!U$138)</f>
        <v>-0.05</v>
      </c>
      <c r="V181" s="41">
        <f>SUMIFS(Targ!$G$2:$G$481,Targ!$B$2:$B$481,calc!$C140,Targ!$A$2:$A$481,calc!V$138)</f>
        <v>0.27</v>
      </c>
      <c r="W181" s="41">
        <f>SUMIFS(Targ!$G$2:$G$481,Targ!$B$2:$B$481,calc!$C140,Targ!$A$2:$A$481,calc!W$138)</f>
        <v>-0.14000000000000001</v>
      </c>
      <c r="X181" s="41">
        <f>SUMIFS(Targ!$G$2:$G$481,Targ!$B$2:$B$481,calc!$C140,Targ!$A$2:$A$481,calc!X$138)</f>
        <v>0.23</v>
      </c>
      <c r="Y181" s="41">
        <f>SUMIFS(Targ!$G$2:$G$481,Targ!$B$2:$B$481,calc!$C140,Targ!$A$2:$A$481,calc!Y$138)</f>
        <v>0.01</v>
      </c>
      <c r="Z181" s="41">
        <f>SUMIFS(Targ!$G$2:$G$481,Targ!$B$2:$B$481,calc!$C140,Targ!$A$2:$A$481,calc!Z$138)</f>
        <v>-0.22</v>
      </c>
      <c r="AA181" s="41">
        <f>SUMIFS(Targ!$G$2:$G$481,Targ!$B$2:$B$481,calc!$C140,Targ!$A$2:$A$481,calc!AA$138)</f>
        <v>0.12</v>
      </c>
      <c r="AB181" s="41">
        <f>SUMIFS(Targ!$G$2:$G$481,Targ!$B$2:$B$481,calc!$C140,Targ!$A$2:$A$481,calc!AB$138)</f>
        <v>0.22</v>
      </c>
      <c r="AC181" s="41">
        <f>SUMIFS(Targ!$G$2:$G$481,Targ!$B$2:$B$481,calc!$C140,Targ!$A$2:$A$481,calc!AC$138)</f>
        <v>-0.4</v>
      </c>
      <c r="AD181" s="41">
        <f>SUMIFS(Targ!$G$2:$G$481,Targ!$B$2:$B$481,calc!$C140,Targ!$A$2:$A$481,calc!AD$138)</f>
        <v>0.26</v>
      </c>
      <c r="AE181" s="41">
        <f>SUMIFS(Targ!$G$2:$G$481,Targ!$B$2:$B$481,calc!$C140,Targ!$A$2:$A$481,calc!AE$138)</f>
        <v>-0.12</v>
      </c>
      <c r="AF181" s="41">
        <f>SUMIFS(Targ!$G$2:$G$481,Targ!$B$2:$B$481,calc!$C140,Targ!$A$2:$A$481,calc!AF$138)</f>
        <v>0.33</v>
      </c>
      <c r="AG181" s="41">
        <f>SUMIFS(Targ!$G$2:$G$481,Targ!$B$2:$B$481,calc!$C140,Targ!$A$2:$A$481,calc!AG$138)</f>
        <v>0.46</v>
      </c>
      <c r="AH181" s="41">
        <f>SUMIFS(Targ!$G$2:$G$481,Targ!$B$2:$B$481,calc!$C140,Targ!$A$2:$A$481,calc!AH$138)</f>
        <v>0.46</v>
      </c>
      <c r="AI181" s="41">
        <f>SUMIFS(Targ!$G$2:$G$481,Targ!$B$2:$B$481,calc!$C140,Targ!$A$2:$A$481,calc!AI$138)</f>
        <v>0.39</v>
      </c>
      <c r="AJ181" s="41">
        <f>SUMIFS(Targ!$G$2:$G$481,Targ!$B$2:$B$481,calc!$C140,Targ!$A$2:$A$481,calc!AJ$138)</f>
        <v>-0.23</v>
      </c>
      <c r="AK181" s="41">
        <f>SUMIFS(Targ!$G$2:$G$481,Targ!$B$2:$B$481,calc!$C140,Targ!$A$2:$A$481,calc!AK$138)</f>
        <v>0.12</v>
      </c>
      <c r="AL181" s="41">
        <f>SUMIFS(Targ!$G$2:$G$481,Targ!$B$2:$B$481,calc!$C140,Targ!$A$2:$A$481,calc!AL$138)</f>
        <v>-0.01</v>
      </c>
      <c r="AM181" s="41">
        <f>SUMIFS(Targ!$G$2:$G$481,Targ!$B$2:$B$481,calc!$C140,Targ!$A$2:$A$481,calc!AM$138)</f>
        <v>-0.42</v>
      </c>
      <c r="AN181" s="41">
        <f>SUMIFS(Targ!$G$2:$G$481,Targ!$B$2:$B$481,calc!$C140,Targ!$A$2:$A$481,calc!AN$138)</f>
        <v>-0.03</v>
      </c>
      <c r="AO181" s="41">
        <f>SUMIFS(Targ!$G$2:$G$481,Targ!$B$2:$B$481,calc!$C140,Targ!$A$2:$A$481,calc!AO$138)</f>
        <v>0.22</v>
      </c>
      <c r="AP181" s="41">
        <f>SUMIFS(Targ!$G$2:$G$481,Targ!$B$2:$B$481,calc!$C140,Targ!$A$2:$A$481,calc!AP$138)</f>
        <v>0.14000000000000001</v>
      </c>
      <c r="AQ181" s="41">
        <f>SUMIFS(Targ!$G$2:$G$481,Targ!$B$2:$B$481,calc!$C140,Targ!$A$2:$A$481,calc!AQ$138)</f>
        <v>-0.48</v>
      </c>
    </row>
    <row r="182" spans="3:44" x14ac:dyDescent="0.3">
      <c r="C182" s="89" t="s">
        <v>33</v>
      </c>
      <c r="D182" s="92">
        <f>SUMIFS(Targ!$G$2:$G$481,Targ!$B$2:$B$481,calc!$C141,Targ!$A$2:$A$481,calc!D$138)</f>
        <v>0.5</v>
      </c>
      <c r="E182" s="92">
        <f>SUMIFS(Targ!$G$2:$G$481,Targ!$B$2:$B$481,calc!$C141,Targ!$A$2:$A$481,calc!E$138)</f>
        <v>0.3</v>
      </c>
      <c r="F182" s="92">
        <f>SUMIFS(Targ!$G$2:$G$481,Targ!$B$2:$B$481,calc!$C141,Targ!$A$2:$A$481,calc!F$138)</f>
        <v>0.1</v>
      </c>
      <c r="G182" s="92">
        <f>SUMIFS(Targ!$G$2:$G$481,Targ!$B$2:$B$481,calc!$C141,Targ!$A$2:$A$481,calc!G$138)</f>
        <v>-0.12</v>
      </c>
      <c r="H182" s="92">
        <f>SUMIFS(Targ!$G$2:$G$481,Targ!$B$2:$B$481,calc!$C141,Targ!$A$2:$A$481,calc!H$138)</f>
        <v>0.15</v>
      </c>
      <c r="I182" s="92">
        <f>SUMIFS(Targ!$G$2:$G$481,Targ!$B$2:$B$481,calc!$C141,Targ!$A$2:$A$481,calc!I$138)</f>
        <v>-0.33</v>
      </c>
      <c r="J182" s="92">
        <f>SUMIFS(Targ!$G$2:$G$481,Targ!$B$2:$B$481,calc!$C141,Targ!$A$2:$A$481,calc!J$138)</f>
        <v>0.05</v>
      </c>
      <c r="K182" s="92">
        <f>SUMIFS(Targ!$G$2:$G$481,Targ!$B$2:$B$481,calc!$C141,Targ!$A$2:$A$481,calc!K$138)</f>
        <v>0.4</v>
      </c>
      <c r="L182" s="92">
        <f>SUMIFS(Targ!$G$2:$G$481,Targ!$B$2:$B$481,calc!$C141,Targ!$A$2:$A$481,calc!L$138)</f>
        <v>0.3</v>
      </c>
      <c r="M182" s="92">
        <f>SUMIFS(Targ!$G$2:$G$481,Targ!$B$2:$B$481,calc!$C141,Targ!$A$2:$A$481,calc!M$138)</f>
        <v>0.1</v>
      </c>
      <c r="N182" s="41">
        <f>SUMIFS(Targ!$G$2:$G$481,Targ!$B$2:$B$481,calc!$C141,Targ!$A$2:$A$481,calc!N$138)</f>
        <v>-0.2</v>
      </c>
      <c r="O182" s="41">
        <f>SUMIFS(Targ!$G$2:$G$481,Targ!$B$2:$B$481,calc!$C141,Targ!$A$2:$A$481,calc!O$138)</f>
        <v>0.15</v>
      </c>
      <c r="P182" s="41">
        <f>SUMIFS(Targ!$G$2:$G$481,Targ!$B$2:$B$481,calc!$C141,Targ!$A$2:$A$481,calc!P$138)</f>
        <v>-0.21</v>
      </c>
      <c r="Q182" s="41">
        <f>SUMIFS(Targ!$G$2:$G$481,Targ!$B$2:$B$481,calc!$C141,Targ!$A$2:$A$481,calc!Q$138)</f>
        <v>0.03</v>
      </c>
      <c r="R182" s="41">
        <f>SUMIFS(Targ!$G$2:$G$481,Targ!$B$2:$B$481,calc!$C141,Targ!$A$2:$A$481,calc!R$138)</f>
        <v>0.35</v>
      </c>
      <c r="S182" s="41">
        <f>SUMIFS(Targ!$G$2:$G$481,Targ!$B$2:$B$481,calc!$C141,Targ!$A$2:$A$481,calc!S$138)</f>
        <v>-0.09</v>
      </c>
      <c r="T182" s="41">
        <f>SUMIFS(Targ!$G$2:$G$481,Targ!$B$2:$B$481,calc!$C141,Targ!$A$2:$A$481,calc!T$138)</f>
        <v>-0.46</v>
      </c>
      <c r="U182" s="41">
        <f>SUMIFS(Targ!$G$2:$G$481,Targ!$B$2:$B$481,calc!$C141,Targ!$A$2:$A$481,calc!U$138)</f>
        <v>0.3</v>
      </c>
      <c r="V182" s="41">
        <f>SUMIFS(Targ!$G$2:$G$481,Targ!$B$2:$B$481,calc!$C141,Targ!$A$2:$A$481,calc!V$138)</f>
        <v>-0.23</v>
      </c>
      <c r="W182" s="41">
        <f>SUMIFS(Targ!$G$2:$G$481,Targ!$B$2:$B$481,calc!$C141,Targ!$A$2:$A$481,calc!W$138)</f>
        <v>-0.47</v>
      </c>
      <c r="X182" s="41">
        <f>SUMIFS(Targ!$G$2:$G$481,Targ!$B$2:$B$481,calc!$C141,Targ!$A$2:$A$481,calc!X$138)</f>
        <v>-0.48</v>
      </c>
      <c r="Y182" s="41">
        <f>SUMIFS(Targ!$G$2:$G$481,Targ!$B$2:$B$481,calc!$C141,Targ!$A$2:$A$481,calc!Y$138)</f>
        <v>-0.5</v>
      </c>
      <c r="Z182" s="41">
        <f>SUMIFS(Targ!$G$2:$G$481,Targ!$B$2:$B$481,calc!$C141,Targ!$A$2:$A$481,calc!Z$138)</f>
        <v>0.25</v>
      </c>
      <c r="AA182" s="41">
        <f>SUMIFS(Targ!$G$2:$G$481,Targ!$B$2:$B$481,calc!$C141,Targ!$A$2:$A$481,calc!AA$138)</f>
        <v>-0.37</v>
      </c>
      <c r="AB182" s="41">
        <f>SUMIFS(Targ!$G$2:$G$481,Targ!$B$2:$B$481,calc!$C141,Targ!$A$2:$A$481,calc!AB$138)</f>
        <v>0.2</v>
      </c>
      <c r="AC182" s="41">
        <f>SUMIFS(Targ!$G$2:$G$481,Targ!$B$2:$B$481,calc!$C141,Targ!$A$2:$A$481,calc!AC$138)</f>
        <v>-0.2</v>
      </c>
      <c r="AD182" s="41">
        <f>SUMIFS(Targ!$G$2:$G$481,Targ!$B$2:$B$481,calc!$C141,Targ!$A$2:$A$481,calc!AD$138)</f>
        <v>0.43</v>
      </c>
      <c r="AE182" s="41">
        <f>SUMIFS(Targ!$G$2:$G$481,Targ!$B$2:$B$481,calc!$C141,Targ!$A$2:$A$481,calc!AE$138)</f>
        <v>0.14000000000000001</v>
      </c>
      <c r="AF182" s="41">
        <f>SUMIFS(Targ!$G$2:$G$481,Targ!$B$2:$B$481,calc!$C141,Targ!$A$2:$A$481,calc!AF$138)</f>
        <v>0.03</v>
      </c>
      <c r="AG182" s="41">
        <f>SUMIFS(Targ!$G$2:$G$481,Targ!$B$2:$B$481,calc!$C141,Targ!$A$2:$A$481,calc!AG$138)</f>
        <v>-0.16</v>
      </c>
      <c r="AH182" s="41">
        <f>SUMIFS(Targ!$G$2:$G$481,Targ!$B$2:$B$481,calc!$C141,Targ!$A$2:$A$481,calc!AH$138)</f>
        <v>-0.49</v>
      </c>
      <c r="AI182" s="41">
        <f>SUMIFS(Targ!$G$2:$G$481,Targ!$B$2:$B$481,calc!$C141,Targ!$A$2:$A$481,calc!AI$138)</f>
        <v>-0.02</v>
      </c>
      <c r="AJ182" s="41">
        <f>SUMIFS(Targ!$G$2:$G$481,Targ!$B$2:$B$481,calc!$C141,Targ!$A$2:$A$481,calc!AJ$138)</f>
        <v>-0.33</v>
      </c>
      <c r="AK182" s="41">
        <f>SUMIFS(Targ!$G$2:$G$481,Targ!$B$2:$B$481,calc!$C141,Targ!$A$2:$A$481,calc!AK$138)</f>
        <v>0.21</v>
      </c>
      <c r="AL182" s="41">
        <f>SUMIFS(Targ!$G$2:$G$481,Targ!$B$2:$B$481,calc!$C141,Targ!$A$2:$A$481,calc!AL$138)</f>
        <v>-0.15</v>
      </c>
      <c r="AM182" s="41">
        <f>SUMIFS(Targ!$G$2:$G$481,Targ!$B$2:$B$481,calc!$C141,Targ!$A$2:$A$481,calc!AM$138)</f>
        <v>-0.28999999999999998</v>
      </c>
      <c r="AN182" s="41">
        <f>SUMIFS(Targ!$G$2:$G$481,Targ!$B$2:$B$481,calc!$C141,Targ!$A$2:$A$481,calc!AN$138)</f>
        <v>0.27</v>
      </c>
      <c r="AO182" s="41">
        <f>SUMIFS(Targ!$G$2:$G$481,Targ!$B$2:$B$481,calc!$C141,Targ!$A$2:$A$481,calc!AO$138)</f>
        <v>-0.15</v>
      </c>
      <c r="AP182" s="41">
        <f>SUMIFS(Targ!$G$2:$G$481,Targ!$B$2:$B$481,calc!$C141,Targ!$A$2:$A$481,calc!AP$138)</f>
        <v>0.28000000000000003</v>
      </c>
      <c r="AQ182" s="41">
        <f>SUMIFS(Targ!$G$2:$G$481,Targ!$B$2:$B$481,calc!$C141,Targ!$A$2:$A$481,calc!AQ$138)</f>
        <v>0.3</v>
      </c>
    </row>
    <row r="183" spans="3:44" x14ac:dyDescent="0.3">
      <c r="C183" s="89" t="s">
        <v>34</v>
      </c>
      <c r="D183" s="92">
        <f>SUMIFS(Targ!$G$2:$G$481,Targ!$B$2:$B$481,calc!$C142,Targ!$A$2:$A$481,calc!D$138)</f>
        <v>0.5</v>
      </c>
      <c r="E183" s="92">
        <f>SUMIFS(Targ!$G$2:$G$481,Targ!$B$2:$B$481,calc!$C142,Targ!$A$2:$A$481,calc!E$138)</f>
        <v>0.3</v>
      </c>
      <c r="F183" s="92">
        <f>SUMIFS(Targ!$G$2:$G$481,Targ!$B$2:$B$481,calc!$C142,Targ!$A$2:$A$481,calc!F$138)</f>
        <v>0.1</v>
      </c>
      <c r="G183" s="92">
        <f>SUMIFS(Targ!$G$2:$G$481,Targ!$B$2:$B$481,calc!$C142,Targ!$A$2:$A$481,calc!G$138)</f>
        <v>-0.12</v>
      </c>
      <c r="H183" s="92">
        <f>SUMIFS(Targ!$G$2:$G$481,Targ!$B$2:$B$481,calc!$C142,Targ!$A$2:$A$481,calc!H$138)</f>
        <v>0.15</v>
      </c>
      <c r="I183" s="92">
        <f>SUMIFS(Targ!$G$2:$G$481,Targ!$B$2:$B$481,calc!$C142,Targ!$A$2:$A$481,calc!I$138)</f>
        <v>-0.31</v>
      </c>
      <c r="J183" s="92">
        <f>SUMIFS(Targ!$G$2:$G$481,Targ!$B$2:$B$481,calc!$C142,Targ!$A$2:$A$481,calc!J$138)</f>
        <v>0.05</v>
      </c>
      <c r="K183" s="92">
        <f>SUMIFS(Targ!$G$2:$G$481,Targ!$B$2:$B$481,calc!$C142,Targ!$A$2:$A$481,calc!K$138)</f>
        <v>0.4</v>
      </c>
      <c r="L183" s="92">
        <f>SUMIFS(Targ!$G$2:$G$481,Targ!$B$2:$B$481,calc!$C142,Targ!$A$2:$A$481,calc!L$138)</f>
        <v>0.3</v>
      </c>
      <c r="M183" s="92">
        <f>SUMIFS(Targ!$G$2:$G$481,Targ!$B$2:$B$481,calc!$C142,Targ!$A$2:$A$481,calc!M$138)</f>
        <v>0.1</v>
      </c>
      <c r="N183" s="41">
        <f>SUMIFS(Targ!$G$2:$G$481,Targ!$B$2:$B$481,calc!$C142,Targ!$A$2:$A$481,calc!N$138)</f>
        <v>0.37</v>
      </c>
      <c r="O183" s="41">
        <f>SUMIFS(Targ!$G$2:$G$481,Targ!$B$2:$B$481,calc!$C142,Targ!$A$2:$A$481,calc!O$138)</f>
        <v>0.43</v>
      </c>
      <c r="P183" s="41">
        <f>SUMIFS(Targ!$G$2:$G$481,Targ!$B$2:$B$481,calc!$C142,Targ!$A$2:$A$481,calc!P$138)</f>
        <v>0.44</v>
      </c>
      <c r="Q183" s="41">
        <f>SUMIFS(Targ!$G$2:$G$481,Targ!$B$2:$B$481,calc!$C142,Targ!$A$2:$A$481,calc!Q$138)</f>
        <v>-0.27</v>
      </c>
      <c r="R183" s="41">
        <f>SUMIFS(Targ!$G$2:$G$481,Targ!$B$2:$B$481,calc!$C142,Targ!$A$2:$A$481,calc!R$138)</f>
        <v>0.32</v>
      </c>
      <c r="S183" s="41">
        <f>SUMIFS(Targ!$G$2:$G$481,Targ!$B$2:$B$481,calc!$C142,Targ!$A$2:$A$481,calc!S$138)</f>
        <v>-0.48</v>
      </c>
      <c r="T183" s="41">
        <f>SUMIFS(Targ!$G$2:$G$481,Targ!$B$2:$B$481,calc!$C142,Targ!$A$2:$A$481,calc!T$138)</f>
        <v>0.04</v>
      </c>
      <c r="U183" s="41">
        <f>SUMIFS(Targ!$G$2:$G$481,Targ!$B$2:$B$481,calc!$C142,Targ!$A$2:$A$481,calc!U$138)</f>
        <v>0.1</v>
      </c>
      <c r="V183" s="41">
        <f>SUMIFS(Targ!$G$2:$G$481,Targ!$B$2:$B$481,calc!$C142,Targ!$A$2:$A$481,calc!V$138)</f>
        <v>-0.47</v>
      </c>
      <c r="W183" s="41">
        <f>SUMIFS(Targ!$G$2:$G$481,Targ!$B$2:$B$481,calc!$C142,Targ!$A$2:$A$481,calc!W$138)</f>
        <v>-0.15</v>
      </c>
      <c r="X183" s="41">
        <f>SUMIFS(Targ!$G$2:$G$481,Targ!$B$2:$B$481,calc!$C142,Targ!$A$2:$A$481,calc!X$138)</f>
        <v>0.45</v>
      </c>
      <c r="Y183" s="41">
        <f>SUMIFS(Targ!$G$2:$G$481,Targ!$B$2:$B$481,calc!$C142,Targ!$A$2:$A$481,calc!Y$138)</f>
        <v>-0.09</v>
      </c>
      <c r="Z183" s="41">
        <f>SUMIFS(Targ!$G$2:$G$481,Targ!$B$2:$B$481,calc!$C142,Targ!$A$2:$A$481,calc!Z$138)</f>
        <v>0.23</v>
      </c>
      <c r="AA183" s="41">
        <f>SUMIFS(Targ!$G$2:$G$481,Targ!$B$2:$B$481,calc!$C142,Targ!$A$2:$A$481,calc!AA$138)</f>
        <v>-0.31</v>
      </c>
      <c r="AB183" s="41">
        <f>SUMIFS(Targ!$G$2:$G$481,Targ!$B$2:$B$481,calc!$C142,Targ!$A$2:$A$481,calc!AB$138)</f>
        <v>-0.32</v>
      </c>
      <c r="AC183" s="41">
        <f>SUMIFS(Targ!$G$2:$G$481,Targ!$B$2:$B$481,calc!$C142,Targ!$A$2:$A$481,calc!AC$138)</f>
        <v>0.47</v>
      </c>
      <c r="AD183" s="41">
        <f>SUMIFS(Targ!$G$2:$G$481,Targ!$B$2:$B$481,calc!$C142,Targ!$A$2:$A$481,calc!AD$138)</f>
        <v>0.2</v>
      </c>
      <c r="AE183" s="41">
        <f>SUMIFS(Targ!$G$2:$G$481,Targ!$B$2:$B$481,calc!$C142,Targ!$A$2:$A$481,calc!AE$138)</f>
        <v>-0.27</v>
      </c>
      <c r="AF183" s="41">
        <f>SUMIFS(Targ!$G$2:$G$481,Targ!$B$2:$B$481,calc!$C142,Targ!$A$2:$A$481,calc!AF$138)</f>
        <v>-0.03</v>
      </c>
      <c r="AG183" s="41">
        <f>SUMIFS(Targ!$G$2:$G$481,Targ!$B$2:$B$481,calc!$C142,Targ!$A$2:$A$481,calc!AG$138)</f>
        <v>0.36</v>
      </c>
      <c r="AH183" s="41">
        <f>SUMIFS(Targ!$G$2:$G$481,Targ!$B$2:$B$481,calc!$C142,Targ!$A$2:$A$481,calc!AH$138)</f>
        <v>-0.02</v>
      </c>
      <c r="AI183" s="41">
        <f>SUMIFS(Targ!$G$2:$G$481,Targ!$B$2:$B$481,calc!$C142,Targ!$A$2:$A$481,calc!AI$138)</f>
        <v>0.23</v>
      </c>
      <c r="AJ183" s="41">
        <f>SUMIFS(Targ!$G$2:$G$481,Targ!$B$2:$B$481,calc!$C142,Targ!$A$2:$A$481,calc!AJ$138)</f>
        <v>0.1</v>
      </c>
      <c r="AK183" s="41">
        <f>SUMIFS(Targ!$G$2:$G$481,Targ!$B$2:$B$481,calc!$C142,Targ!$A$2:$A$481,calc!AK$138)</f>
        <v>-0.33</v>
      </c>
      <c r="AL183" s="41">
        <f>SUMIFS(Targ!$G$2:$G$481,Targ!$B$2:$B$481,calc!$C142,Targ!$A$2:$A$481,calc!AL$138)</f>
        <v>0.21</v>
      </c>
      <c r="AM183" s="41">
        <f>SUMIFS(Targ!$G$2:$G$481,Targ!$B$2:$B$481,calc!$C142,Targ!$A$2:$A$481,calc!AM$138)</f>
        <v>0.47</v>
      </c>
      <c r="AN183" s="41">
        <f>SUMIFS(Targ!$G$2:$G$481,Targ!$B$2:$B$481,calc!$C142,Targ!$A$2:$A$481,calc!AN$138)</f>
        <v>0.09</v>
      </c>
      <c r="AO183" s="41">
        <f>SUMIFS(Targ!$G$2:$G$481,Targ!$B$2:$B$481,calc!$C142,Targ!$A$2:$A$481,calc!AO$138)</f>
        <v>0.21</v>
      </c>
      <c r="AP183" s="41">
        <f>SUMIFS(Targ!$G$2:$G$481,Targ!$B$2:$B$481,calc!$C142,Targ!$A$2:$A$481,calc!AP$138)</f>
        <v>-0.38</v>
      </c>
      <c r="AQ183" s="41">
        <f>SUMIFS(Targ!$G$2:$G$481,Targ!$B$2:$B$481,calc!$C142,Targ!$A$2:$A$481,calc!AQ$138)</f>
        <v>-0.21</v>
      </c>
    </row>
    <row r="184" spans="3:44" x14ac:dyDescent="0.3">
      <c r="C184" s="89" t="s">
        <v>35</v>
      </c>
      <c r="D184" s="92">
        <f>SUMIFS(Targ!$G$2:$G$481,Targ!$B$2:$B$481,calc!$C143,Targ!$A$2:$A$481,calc!D$138)</f>
        <v>0.5</v>
      </c>
      <c r="E184" s="92">
        <f>SUMIFS(Targ!$G$2:$G$481,Targ!$B$2:$B$481,calc!$C143,Targ!$A$2:$A$481,calc!E$138)</f>
        <v>0.3</v>
      </c>
      <c r="F184" s="92">
        <f>SUMIFS(Targ!$G$2:$G$481,Targ!$B$2:$B$481,calc!$C143,Targ!$A$2:$A$481,calc!F$138)</f>
        <v>0.1</v>
      </c>
      <c r="G184" s="92">
        <f>SUMIFS(Targ!$G$2:$G$481,Targ!$B$2:$B$481,calc!$C143,Targ!$A$2:$A$481,calc!G$138)</f>
        <v>-0.12</v>
      </c>
      <c r="H184" s="92">
        <f>SUMIFS(Targ!$G$2:$G$481,Targ!$B$2:$B$481,calc!$C143,Targ!$A$2:$A$481,calc!H$138)</f>
        <v>0.15</v>
      </c>
      <c r="I184" s="92">
        <f>SUMIFS(Targ!$G$2:$G$481,Targ!$B$2:$B$481,calc!$C143,Targ!$A$2:$A$481,calc!I$138)</f>
        <v>-0.3</v>
      </c>
      <c r="J184" s="92">
        <f>SUMIFS(Targ!$G$2:$G$481,Targ!$B$2:$B$481,calc!$C143,Targ!$A$2:$A$481,calc!J$138)</f>
        <v>0.05</v>
      </c>
      <c r="K184" s="92">
        <f>SUMIFS(Targ!$G$2:$G$481,Targ!$B$2:$B$481,calc!$C143,Targ!$A$2:$A$481,calc!K$138)</f>
        <v>0.4</v>
      </c>
      <c r="L184" s="92">
        <f>SUMIFS(Targ!$G$2:$G$481,Targ!$B$2:$B$481,calc!$C143,Targ!$A$2:$A$481,calc!L$138)</f>
        <v>0.3</v>
      </c>
      <c r="M184" s="92">
        <f>SUMIFS(Targ!$G$2:$G$481,Targ!$B$2:$B$481,calc!$C143,Targ!$A$2:$A$481,calc!M$138)</f>
        <v>0.1</v>
      </c>
      <c r="N184" s="41">
        <f>SUMIFS(Targ!$G$2:$G$481,Targ!$B$2:$B$481,calc!$C143,Targ!$A$2:$A$481,calc!N$138)</f>
        <v>-0.38</v>
      </c>
      <c r="O184" s="41">
        <f>SUMIFS(Targ!$G$2:$G$481,Targ!$B$2:$B$481,calc!$C143,Targ!$A$2:$A$481,calc!O$138)</f>
        <v>0.03</v>
      </c>
      <c r="P184" s="41">
        <f>SUMIFS(Targ!$G$2:$G$481,Targ!$B$2:$B$481,calc!$C143,Targ!$A$2:$A$481,calc!P$138)</f>
        <v>0.09</v>
      </c>
      <c r="Q184" s="41">
        <f>SUMIFS(Targ!$G$2:$G$481,Targ!$B$2:$B$481,calc!$C143,Targ!$A$2:$A$481,calc!Q$138)</f>
        <v>0.45</v>
      </c>
      <c r="R184" s="41">
        <f>SUMIFS(Targ!$G$2:$G$481,Targ!$B$2:$B$481,calc!$C143,Targ!$A$2:$A$481,calc!R$138)</f>
        <v>0.22</v>
      </c>
      <c r="S184" s="41">
        <f>SUMIFS(Targ!$G$2:$G$481,Targ!$B$2:$B$481,calc!$C143,Targ!$A$2:$A$481,calc!S$138)</f>
        <v>0.08</v>
      </c>
      <c r="T184" s="41">
        <f>SUMIFS(Targ!$G$2:$G$481,Targ!$B$2:$B$481,calc!$C143,Targ!$A$2:$A$481,calc!T$138)</f>
        <v>7.0000000000000007E-2</v>
      </c>
      <c r="U184" s="41">
        <f>SUMIFS(Targ!$G$2:$G$481,Targ!$B$2:$B$481,calc!$C143,Targ!$A$2:$A$481,calc!U$138)</f>
        <v>-0.41</v>
      </c>
      <c r="V184" s="41">
        <f>SUMIFS(Targ!$G$2:$G$481,Targ!$B$2:$B$481,calc!$C143,Targ!$A$2:$A$481,calc!V$138)</f>
        <v>-0.23</v>
      </c>
      <c r="W184" s="41">
        <f>SUMIFS(Targ!$G$2:$G$481,Targ!$B$2:$B$481,calc!$C143,Targ!$A$2:$A$481,calc!W$138)</f>
        <v>0.23</v>
      </c>
      <c r="X184" s="41">
        <f>SUMIFS(Targ!$G$2:$G$481,Targ!$B$2:$B$481,calc!$C143,Targ!$A$2:$A$481,calc!X$138)</f>
        <v>-0.46</v>
      </c>
      <c r="Y184" s="41">
        <f>SUMIFS(Targ!$G$2:$G$481,Targ!$B$2:$B$481,calc!$C143,Targ!$A$2:$A$481,calc!Y$138)</f>
        <v>-0.39</v>
      </c>
      <c r="Z184" s="41">
        <f>SUMIFS(Targ!$G$2:$G$481,Targ!$B$2:$B$481,calc!$C143,Targ!$A$2:$A$481,calc!Z$138)</f>
        <v>-0.45</v>
      </c>
      <c r="AA184" s="41">
        <f>SUMIFS(Targ!$G$2:$G$481,Targ!$B$2:$B$481,calc!$C143,Targ!$A$2:$A$481,calc!AA$138)</f>
        <v>0.48</v>
      </c>
      <c r="AB184" s="41">
        <f>SUMIFS(Targ!$G$2:$G$481,Targ!$B$2:$B$481,calc!$C143,Targ!$A$2:$A$481,calc!AB$138)</f>
        <v>0.11</v>
      </c>
      <c r="AC184" s="41">
        <f>SUMIFS(Targ!$G$2:$G$481,Targ!$B$2:$B$481,calc!$C143,Targ!$A$2:$A$481,calc!AC$138)</f>
        <v>-0.24</v>
      </c>
      <c r="AD184" s="41">
        <f>SUMIFS(Targ!$G$2:$G$481,Targ!$B$2:$B$481,calc!$C143,Targ!$A$2:$A$481,calc!AD$138)</f>
        <v>0.14000000000000001</v>
      </c>
      <c r="AE184" s="41">
        <f>SUMIFS(Targ!$G$2:$G$481,Targ!$B$2:$B$481,calc!$C143,Targ!$A$2:$A$481,calc!AE$138)</f>
        <v>7.0000000000000007E-2</v>
      </c>
      <c r="AF184" s="41">
        <f>SUMIFS(Targ!$G$2:$G$481,Targ!$B$2:$B$481,calc!$C143,Targ!$A$2:$A$481,calc!AF$138)</f>
        <v>0.32</v>
      </c>
      <c r="AG184" s="41">
        <f>SUMIFS(Targ!$G$2:$G$481,Targ!$B$2:$B$481,calc!$C143,Targ!$A$2:$A$481,calc!AG$138)</f>
        <v>0.17</v>
      </c>
      <c r="AH184" s="41">
        <f>SUMIFS(Targ!$G$2:$G$481,Targ!$B$2:$B$481,calc!$C143,Targ!$A$2:$A$481,calc!AH$138)</f>
        <v>-0.24</v>
      </c>
      <c r="AI184" s="41">
        <f>SUMIFS(Targ!$G$2:$G$481,Targ!$B$2:$B$481,calc!$C143,Targ!$A$2:$A$481,calc!AI$138)</f>
        <v>0.43</v>
      </c>
      <c r="AJ184" s="41">
        <f>SUMIFS(Targ!$G$2:$G$481,Targ!$B$2:$B$481,calc!$C143,Targ!$A$2:$A$481,calc!AJ$138)</f>
        <v>0.17</v>
      </c>
      <c r="AK184" s="41">
        <f>SUMIFS(Targ!$G$2:$G$481,Targ!$B$2:$B$481,calc!$C143,Targ!$A$2:$A$481,calc!AK$138)</f>
        <v>-0.39</v>
      </c>
      <c r="AL184" s="41">
        <f>SUMIFS(Targ!$G$2:$G$481,Targ!$B$2:$B$481,calc!$C143,Targ!$A$2:$A$481,calc!AL$138)</f>
        <v>-0.42</v>
      </c>
      <c r="AM184" s="41">
        <f>SUMIFS(Targ!$G$2:$G$481,Targ!$B$2:$B$481,calc!$C143,Targ!$A$2:$A$481,calc!AM$138)</f>
        <v>-0.28999999999999998</v>
      </c>
      <c r="AN184" s="41">
        <f>SUMIFS(Targ!$G$2:$G$481,Targ!$B$2:$B$481,calc!$C143,Targ!$A$2:$A$481,calc!AN$138)</f>
        <v>0.18</v>
      </c>
      <c r="AO184" s="41">
        <f>SUMIFS(Targ!$G$2:$G$481,Targ!$B$2:$B$481,calc!$C143,Targ!$A$2:$A$481,calc!AO$138)</f>
        <v>-7.0000000000000007E-2</v>
      </c>
      <c r="AP184" s="41">
        <f>SUMIFS(Targ!$G$2:$G$481,Targ!$B$2:$B$481,calc!$C143,Targ!$A$2:$A$481,calc!AP$138)</f>
        <v>-0.05</v>
      </c>
      <c r="AQ184" s="41">
        <f>SUMIFS(Targ!$G$2:$G$481,Targ!$B$2:$B$481,calc!$C143,Targ!$A$2:$A$481,calc!AQ$138)</f>
        <v>-0.48</v>
      </c>
    </row>
    <row r="185" spans="3:44" x14ac:dyDescent="0.3">
      <c r="C185" s="89" t="s">
        <v>36</v>
      </c>
      <c r="D185" s="92">
        <f>SUMIFS(Targ!$G$2:$G$481,Targ!$B$2:$B$481,calc!$C144,Targ!$A$2:$A$481,calc!D$138)</f>
        <v>0.5</v>
      </c>
      <c r="E185" s="92">
        <f>SUMIFS(Targ!$G$2:$G$481,Targ!$B$2:$B$481,calc!$C144,Targ!$A$2:$A$481,calc!E$138)</f>
        <v>0.3</v>
      </c>
      <c r="F185" s="92">
        <f>SUMIFS(Targ!$G$2:$G$481,Targ!$B$2:$B$481,calc!$C144,Targ!$A$2:$A$481,calc!F$138)</f>
        <v>0.1</v>
      </c>
      <c r="G185" s="92">
        <f>SUMIFS(Targ!$G$2:$G$481,Targ!$B$2:$B$481,calc!$C144,Targ!$A$2:$A$481,calc!G$138)</f>
        <v>-0.12</v>
      </c>
      <c r="H185" s="92">
        <f>SUMIFS(Targ!$G$2:$G$481,Targ!$B$2:$B$481,calc!$C144,Targ!$A$2:$A$481,calc!H$138)</f>
        <v>0.15</v>
      </c>
      <c r="I185" s="92">
        <f>SUMIFS(Targ!$G$2:$G$481,Targ!$B$2:$B$481,calc!$C144,Targ!$A$2:$A$481,calc!I$138)</f>
        <v>-0.28000000000000003</v>
      </c>
      <c r="J185" s="92">
        <f>SUMIFS(Targ!$G$2:$G$481,Targ!$B$2:$B$481,calc!$C144,Targ!$A$2:$A$481,calc!J$138)</f>
        <v>0.05</v>
      </c>
      <c r="K185" s="92">
        <f>SUMIFS(Targ!$G$2:$G$481,Targ!$B$2:$B$481,calc!$C144,Targ!$A$2:$A$481,calc!K$138)</f>
        <v>0.4</v>
      </c>
      <c r="L185" s="92">
        <f>SUMIFS(Targ!$G$2:$G$481,Targ!$B$2:$B$481,calc!$C144,Targ!$A$2:$A$481,calc!L$138)</f>
        <v>0.3</v>
      </c>
      <c r="M185" s="92">
        <f>SUMIFS(Targ!$G$2:$G$481,Targ!$B$2:$B$481,calc!$C144,Targ!$A$2:$A$481,calc!M$138)</f>
        <v>0.1</v>
      </c>
      <c r="N185" s="41">
        <f>SUMIFS(Targ!$G$2:$G$481,Targ!$B$2:$B$481,calc!$C144,Targ!$A$2:$A$481,calc!N$138)</f>
        <v>-0.16</v>
      </c>
      <c r="O185" s="41">
        <f>SUMIFS(Targ!$G$2:$G$481,Targ!$B$2:$B$481,calc!$C144,Targ!$A$2:$A$481,calc!O$138)</f>
        <v>0.5</v>
      </c>
      <c r="P185" s="41">
        <f>SUMIFS(Targ!$G$2:$G$481,Targ!$B$2:$B$481,calc!$C144,Targ!$A$2:$A$481,calc!P$138)</f>
        <v>-0.39</v>
      </c>
      <c r="Q185" s="41">
        <f>SUMIFS(Targ!$G$2:$G$481,Targ!$B$2:$B$481,calc!$C144,Targ!$A$2:$A$481,calc!Q$138)</f>
        <v>-0.49</v>
      </c>
      <c r="R185" s="41">
        <f>SUMIFS(Targ!$G$2:$G$481,Targ!$B$2:$B$481,calc!$C144,Targ!$A$2:$A$481,calc!R$138)</f>
        <v>-0.42</v>
      </c>
      <c r="S185" s="41">
        <f>SUMIFS(Targ!$G$2:$G$481,Targ!$B$2:$B$481,calc!$C144,Targ!$A$2:$A$481,calc!S$138)</f>
        <v>-0.49</v>
      </c>
      <c r="T185" s="41">
        <f>SUMIFS(Targ!$G$2:$G$481,Targ!$B$2:$B$481,calc!$C144,Targ!$A$2:$A$481,calc!T$138)</f>
        <v>0.09</v>
      </c>
      <c r="U185" s="41">
        <f>SUMIFS(Targ!$G$2:$G$481,Targ!$B$2:$B$481,calc!$C144,Targ!$A$2:$A$481,calc!U$138)</f>
        <v>0.13</v>
      </c>
      <c r="V185" s="41">
        <f>SUMIFS(Targ!$G$2:$G$481,Targ!$B$2:$B$481,calc!$C144,Targ!$A$2:$A$481,calc!V$138)</f>
        <v>0.18</v>
      </c>
      <c r="W185" s="41">
        <f>SUMIFS(Targ!$G$2:$G$481,Targ!$B$2:$B$481,calc!$C144,Targ!$A$2:$A$481,calc!W$138)</f>
        <v>0.09</v>
      </c>
      <c r="X185" s="41">
        <f>SUMIFS(Targ!$G$2:$G$481,Targ!$B$2:$B$481,calc!$C144,Targ!$A$2:$A$481,calc!X$138)</f>
        <v>0.11</v>
      </c>
      <c r="Y185" s="41">
        <f>SUMIFS(Targ!$G$2:$G$481,Targ!$B$2:$B$481,calc!$C144,Targ!$A$2:$A$481,calc!Y$138)</f>
        <v>-0.5</v>
      </c>
      <c r="Z185" s="41">
        <f>SUMIFS(Targ!$G$2:$G$481,Targ!$B$2:$B$481,calc!$C144,Targ!$A$2:$A$481,calc!Z$138)</f>
        <v>0.1</v>
      </c>
      <c r="AA185" s="41">
        <f>SUMIFS(Targ!$G$2:$G$481,Targ!$B$2:$B$481,calc!$C144,Targ!$A$2:$A$481,calc!AA$138)</f>
        <v>-0.18</v>
      </c>
      <c r="AB185" s="41">
        <f>SUMIFS(Targ!$G$2:$G$481,Targ!$B$2:$B$481,calc!$C144,Targ!$A$2:$A$481,calc!AB$138)</f>
        <v>-0.17</v>
      </c>
      <c r="AC185" s="41">
        <f>SUMIFS(Targ!$G$2:$G$481,Targ!$B$2:$B$481,calc!$C144,Targ!$A$2:$A$481,calc!AC$138)</f>
        <v>0.3</v>
      </c>
      <c r="AD185" s="41">
        <f>SUMIFS(Targ!$G$2:$G$481,Targ!$B$2:$B$481,calc!$C144,Targ!$A$2:$A$481,calc!AD$138)</f>
        <v>0.28999999999999998</v>
      </c>
      <c r="AE185" s="41">
        <f>SUMIFS(Targ!$G$2:$G$481,Targ!$B$2:$B$481,calc!$C144,Targ!$A$2:$A$481,calc!AE$138)</f>
        <v>-0.47</v>
      </c>
      <c r="AF185" s="41">
        <f>SUMIFS(Targ!$G$2:$G$481,Targ!$B$2:$B$481,calc!$C144,Targ!$A$2:$A$481,calc!AF$138)</f>
        <v>-0.23</v>
      </c>
      <c r="AG185" s="41">
        <f>SUMIFS(Targ!$G$2:$G$481,Targ!$B$2:$B$481,calc!$C144,Targ!$A$2:$A$481,calc!AG$138)</f>
        <v>0.47</v>
      </c>
      <c r="AH185" s="41">
        <f>SUMIFS(Targ!$G$2:$G$481,Targ!$B$2:$B$481,calc!$C144,Targ!$A$2:$A$481,calc!AH$138)</f>
        <v>0.03</v>
      </c>
      <c r="AI185" s="41">
        <f>SUMIFS(Targ!$G$2:$G$481,Targ!$B$2:$B$481,calc!$C144,Targ!$A$2:$A$481,calc!AI$138)</f>
        <v>-0.46</v>
      </c>
      <c r="AJ185" s="41">
        <f>SUMIFS(Targ!$G$2:$G$481,Targ!$B$2:$B$481,calc!$C144,Targ!$A$2:$A$481,calc!AJ$138)</f>
        <v>0.31</v>
      </c>
      <c r="AK185" s="41">
        <f>SUMIFS(Targ!$G$2:$G$481,Targ!$B$2:$B$481,calc!$C144,Targ!$A$2:$A$481,calc!AK$138)</f>
        <v>0.21</v>
      </c>
      <c r="AL185" s="41">
        <f>SUMIFS(Targ!$G$2:$G$481,Targ!$B$2:$B$481,calc!$C144,Targ!$A$2:$A$481,calc!AL$138)</f>
        <v>-0.48</v>
      </c>
      <c r="AM185" s="41">
        <f>SUMIFS(Targ!$G$2:$G$481,Targ!$B$2:$B$481,calc!$C144,Targ!$A$2:$A$481,calc!AM$138)</f>
        <v>0.41</v>
      </c>
      <c r="AN185" s="41">
        <f>SUMIFS(Targ!$G$2:$G$481,Targ!$B$2:$B$481,calc!$C144,Targ!$A$2:$A$481,calc!AN$138)</f>
        <v>-0.41</v>
      </c>
      <c r="AO185" s="41">
        <f>SUMIFS(Targ!$G$2:$G$481,Targ!$B$2:$B$481,calc!$C144,Targ!$A$2:$A$481,calc!AO$138)</f>
        <v>0.27</v>
      </c>
      <c r="AP185" s="41">
        <f>SUMIFS(Targ!$G$2:$G$481,Targ!$B$2:$B$481,calc!$C144,Targ!$A$2:$A$481,calc!AP$138)</f>
        <v>0.42</v>
      </c>
      <c r="AQ185" s="41">
        <f>SUMIFS(Targ!$G$2:$G$481,Targ!$B$2:$B$481,calc!$C144,Targ!$A$2:$A$481,calc!AQ$138)</f>
        <v>0.26</v>
      </c>
    </row>
    <row r="186" spans="3:44" x14ac:dyDescent="0.3">
      <c r="C186" s="89" t="s">
        <v>37</v>
      </c>
      <c r="D186" s="92">
        <f>SUMIFS(Targ!$G$2:$G$481,Targ!$B$2:$B$481,calc!$C145,Targ!$A$2:$A$481,calc!D$138)</f>
        <v>0.5</v>
      </c>
      <c r="E186" s="92">
        <f>SUMIFS(Targ!$G$2:$G$481,Targ!$B$2:$B$481,calc!$C145,Targ!$A$2:$A$481,calc!E$138)</f>
        <v>0.3</v>
      </c>
      <c r="F186" s="92">
        <f>SUMIFS(Targ!$G$2:$G$481,Targ!$B$2:$B$481,calc!$C145,Targ!$A$2:$A$481,calc!F$138)</f>
        <v>0.1</v>
      </c>
      <c r="G186" s="92">
        <f>SUMIFS(Targ!$G$2:$G$481,Targ!$B$2:$B$481,calc!$C145,Targ!$A$2:$A$481,calc!G$138)</f>
        <v>-0.12</v>
      </c>
      <c r="H186" s="92">
        <f>SUMIFS(Targ!$G$2:$G$481,Targ!$B$2:$B$481,calc!$C145,Targ!$A$2:$A$481,calc!H$138)</f>
        <v>0.15</v>
      </c>
      <c r="I186" s="92">
        <f>SUMIFS(Targ!$G$2:$G$481,Targ!$B$2:$B$481,calc!$C145,Targ!$A$2:$A$481,calc!I$138)</f>
        <v>-0.36</v>
      </c>
      <c r="J186" s="92">
        <f>SUMIFS(Targ!$G$2:$G$481,Targ!$B$2:$B$481,calc!$C145,Targ!$A$2:$A$481,calc!J$138)</f>
        <v>0.05</v>
      </c>
      <c r="K186" s="92">
        <f>SUMIFS(Targ!$G$2:$G$481,Targ!$B$2:$B$481,calc!$C145,Targ!$A$2:$A$481,calc!K$138)</f>
        <v>0.4</v>
      </c>
      <c r="L186" s="92">
        <f>SUMIFS(Targ!$G$2:$G$481,Targ!$B$2:$B$481,calc!$C145,Targ!$A$2:$A$481,calc!L$138)</f>
        <v>0.3</v>
      </c>
      <c r="M186" s="92">
        <f>SUMIFS(Targ!$G$2:$G$481,Targ!$B$2:$B$481,calc!$C145,Targ!$A$2:$A$481,calc!M$138)</f>
        <v>0.1</v>
      </c>
      <c r="N186" s="41">
        <f>SUMIFS(Targ!$G$2:$G$481,Targ!$B$2:$B$481,calc!$C145,Targ!$A$2:$A$481,calc!N$138)</f>
        <v>0.34</v>
      </c>
      <c r="O186" s="41">
        <f>SUMIFS(Targ!$G$2:$G$481,Targ!$B$2:$B$481,calc!$C145,Targ!$A$2:$A$481,calc!O$138)</f>
        <v>0.49</v>
      </c>
      <c r="P186" s="41">
        <f>SUMIFS(Targ!$G$2:$G$481,Targ!$B$2:$B$481,calc!$C145,Targ!$A$2:$A$481,calc!P$138)</f>
        <v>0.25</v>
      </c>
      <c r="Q186" s="41">
        <f>SUMIFS(Targ!$G$2:$G$481,Targ!$B$2:$B$481,calc!$C145,Targ!$A$2:$A$481,calc!Q$138)</f>
        <v>-0.3</v>
      </c>
      <c r="R186" s="41">
        <f>SUMIFS(Targ!$G$2:$G$481,Targ!$B$2:$B$481,calc!$C145,Targ!$A$2:$A$481,calc!R$138)</f>
        <v>0.22</v>
      </c>
      <c r="S186" s="41">
        <f>SUMIFS(Targ!$G$2:$G$481,Targ!$B$2:$B$481,calc!$C145,Targ!$A$2:$A$481,calc!S$138)</f>
        <v>0.44</v>
      </c>
      <c r="T186" s="41">
        <f>SUMIFS(Targ!$G$2:$G$481,Targ!$B$2:$B$481,calc!$C145,Targ!$A$2:$A$481,calc!T$138)</f>
        <v>-0.01</v>
      </c>
      <c r="U186" s="41">
        <f>SUMIFS(Targ!$G$2:$G$481,Targ!$B$2:$B$481,calc!$C145,Targ!$A$2:$A$481,calc!U$138)</f>
        <v>0.06</v>
      </c>
      <c r="V186" s="41">
        <f>SUMIFS(Targ!$G$2:$G$481,Targ!$B$2:$B$481,calc!$C145,Targ!$A$2:$A$481,calc!V$138)</f>
        <v>-0.01</v>
      </c>
      <c r="W186" s="41">
        <f>SUMIFS(Targ!$G$2:$G$481,Targ!$B$2:$B$481,calc!$C145,Targ!$A$2:$A$481,calc!W$138)</f>
        <v>-0.08</v>
      </c>
      <c r="X186" s="41">
        <f>SUMIFS(Targ!$G$2:$G$481,Targ!$B$2:$B$481,calc!$C145,Targ!$A$2:$A$481,calc!X$138)</f>
        <v>0.49</v>
      </c>
      <c r="Y186" s="41">
        <f>SUMIFS(Targ!$G$2:$G$481,Targ!$B$2:$B$481,calc!$C145,Targ!$A$2:$A$481,calc!Y$138)</f>
        <v>0.24</v>
      </c>
      <c r="Z186" s="41">
        <f>SUMIFS(Targ!$G$2:$G$481,Targ!$B$2:$B$481,calc!$C145,Targ!$A$2:$A$481,calc!Z$138)</f>
        <v>-0.11</v>
      </c>
      <c r="AA186" s="41">
        <f>SUMIFS(Targ!$G$2:$G$481,Targ!$B$2:$B$481,calc!$C145,Targ!$A$2:$A$481,calc!AA$138)</f>
        <v>0.31</v>
      </c>
      <c r="AB186" s="41">
        <f>SUMIFS(Targ!$G$2:$G$481,Targ!$B$2:$B$481,calc!$C145,Targ!$A$2:$A$481,calc!AB$138)</f>
        <v>0.28999999999999998</v>
      </c>
      <c r="AC186" s="41">
        <f>SUMIFS(Targ!$G$2:$G$481,Targ!$B$2:$B$481,calc!$C145,Targ!$A$2:$A$481,calc!AC$138)</f>
        <v>-0.01</v>
      </c>
      <c r="AD186" s="41">
        <f>SUMIFS(Targ!$G$2:$G$481,Targ!$B$2:$B$481,calc!$C145,Targ!$A$2:$A$481,calc!AD$138)</f>
        <v>0.03</v>
      </c>
      <c r="AE186" s="41">
        <f>SUMIFS(Targ!$G$2:$G$481,Targ!$B$2:$B$481,calc!$C145,Targ!$A$2:$A$481,calc!AE$138)</f>
        <v>-0.45</v>
      </c>
      <c r="AF186" s="41">
        <f>SUMIFS(Targ!$G$2:$G$481,Targ!$B$2:$B$481,calc!$C145,Targ!$A$2:$A$481,calc!AF$138)</f>
        <v>-0.23</v>
      </c>
      <c r="AG186" s="41">
        <f>SUMIFS(Targ!$G$2:$G$481,Targ!$B$2:$B$481,calc!$C145,Targ!$A$2:$A$481,calc!AG$138)</f>
        <v>0.12</v>
      </c>
      <c r="AH186" s="41">
        <f>SUMIFS(Targ!$G$2:$G$481,Targ!$B$2:$B$481,calc!$C145,Targ!$A$2:$A$481,calc!AH$138)</f>
        <v>-0.05</v>
      </c>
      <c r="AI186" s="41">
        <f>SUMIFS(Targ!$G$2:$G$481,Targ!$B$2:$B$481,calc!$C145,Targ!$A$2:$A$481,calc!AI$138)</f>
        <v>-0.49</v>
      </c>
      <c r="AJ186" s="41">
        <f>SUMIFS(Targ!$G$2:$G$481,Targ!$B$2:$B$481,calc!$C145,Targ!$A$2:$A$481,calc!AJ$138)</f>
        <v>-0.04</v>
      </c>
      <c r="AK186" s="41">
        <f>SUMIFS(Targ!$G$2:$G$481,Targ!$B$2:$B$481,calc!$C145,Targ!$A$2:$A$481,calc!AK$138)</f>
        <v>-0.08</v>
      </c>
      <c r="AL186" s="41">
        <f>SUMIFS(Targ!$G$2:$G$481,Targ!$B$2:$B$481,calc!$C145,Targ!$A$2:$A$481,calc!AL$138)</f>
        <v>0.46</v>
      </c>
      <c r="AM186" s="41">
        <f>SUMIFS(Targ!$G$2:$G$481,Targ!$B$2:$B$481,calc!$C145,Targ!$A$2:$A$481,calc!AM$138)</f>
        <v>-0.17</v>
      </c>
      <c r="AN186" s="41">
        <f>SUMIFS(Targ!$G$2:$G$481,Targ!$B$2:$B$481,calc!$C145,Targ!$A$2:$A$481,calc!AN$138)</f>
        <v>-0.47</v>
      </c>
      <c r="AO186" s="41">
        <f>SUMIFS(Targ!$G$2:$G$481,Targ!$B$2:$B$481,calc!$C145,Targ!$A$2:$A$481,calc!AO$138)</f>
        <v>-0.35</v>
      </c>
      <c r="AP186" s="41">
        <f>SUMIFS(Targ!$G$2:$G$481,Targ!$B$2:$B$481,calc!$C145,Targ!$A$2:$A$481,calc!AP$138)</f>
        <v>-0.44</v>
      </c>
      <c r="AQ186" s="41">
        <f>SUMIFS(Targ!$G$2:$G$481,Targ!$B$2:$B$481,calc!$C145,Targ!$A$2:$A$481,calc!AQ$138)</f>
        <v>-0.26</v>
      </c>
    </row>
    <row r="187" spans="3:44" x14ac:dyDescent="0.3">
      <c r="C187" s="89" t="s">
        <v>38</v>
      </c>
      <c r="D187" s="92">
        <f>SUMIFS(Targ!$G$2:$G$481,Targ!$B$2:$B$481,calc!$C146,Targ!$A$2:$A$481,calc!D$138)</f>
        <v>0.5</v>
      </c>
      <c r="E187" s="92">
        <f>SUMIFS(Targ!$G$2:$G$481,Targ!$B$2:$B$481,calc!$C146,Targ!$A$2:$A$481,calc!E$138)</f>
        <v>0.3</v>
      </c>
      <c r="F187" s="92">
        <f>SUMIFS(Targ!$G$2:$G$481,Targ!$B$2:$B$481,calc!$C146,Targ!$A$2:$A$481,calc!F$138)</f>
        <v>0.1</v>
      </c>
      <c r="G187" s="92">
        <f>SUMIFS(Targ!$G$2:$G$481,Targ!$B$2:$B$481,calc!$C146,Targ!$A$2:$A$481,calc!G$138)</f>
        <v>-0.12</v>
      </c>
      <c r="H187" s="92">
        <f>SUMIFS(Targ!$G$2:$G$481,Targ!$B$2:$B$481,calc!$C146,Targ!$A$2:$A$481,calc!H$138)</f>
        <v>0.15</v>
      </c>
      <c r="I187" s="92">
        <f>SUMIFS(Targ!$G$2:$G$481,Targ!$B$2:$B$481,calc!$C146,Targ!$A$2:$A$481,calc!I$138)</f>
        <v>-0.3</v>
      </c>
      <c r="J187" s="92">
        <f>SUMIFS(Targ!$G$2:$G$481,Targ!$B$2:$B$481,calc!$C146,Targ!$A$2:$A$481,calc!J$138)</f>
        <v>0.05</v>
      </c>
      <c r="K187" s="92">
        <f>SUMIFS(Targ!$G$2:$G$481,Targ!$B$2:$B$481,calc!$C146,Targ!$A$2:$A$481,calc!K$138)</f>
        <v>0.4</v>
      </c>
      <c r="L187" s="92">
        <f>SUMIFS(Targ!$G$2:$G$481,Targ!$B$2:$B$481,calc!$C146,Targ!$A$2:$A$481,calc!L$138)</f>
        <v>0.3</v>
      </c>
      <c r="M187" s="92">
        <f>SUMIFS(Targ!$G$2:$G$481,Targ!$B$2:$B$481,calc!$C146,Targ!$A$2:$A$481,calc!M$138)</f>
        <v>0.1</v>
      </c>
      <c r="N187" s="41">
        <f>SUMIFS(Targ!$G$2:$G$481,Targ!$B$2:$B$481,calc!$C146,Targ!$A$2:$A$481,calc!N$138)</f>
        <v>-0.5</v>
      </c>
      <c r="O187" s="41">
        <f>SUMIFS(Targ!$G$2:$G$481,Targ!$B$2:$B$481,calc!$C146,Targ!$A$2:$A$481,calc!O$138)</f>
        <v>0.48</v>
      </c>
      <c r="P187" s="41">
        <f>SUMIFS(Targ!$G$2:$G$481,Targ!$B$2:$B$481,calc!$C146,Targ!$A$2:$A$481,calc!P$138)</f>
        <v>-0.39</v>
      </c>
      <c r="Q187" s="41">
        <f>SUMIFS(Targ!$G$2:$G$481,Targ!$B$2:$B$481,calc!$C146,Targ!$A$2:$A$481,calc!Q$138)</f>
        <v>0.32</v>
      </c>
      <c r="R187" s="41">
        <f>SUMIFS(Targ!$G$2:$G$481,Targ!$B$2:$B$481,calc!$C146,Targ!$A$2:$A$481,calc!R$138)</f>
        <v>0.3</v>
      </c>
      <c r="S187" s="41">
        <f>SUMIFS(Targ!$G$2:$G$481,Targ!$B$2:$B$481,calc!$C146,Targ!$A$2:$A$481,calc!S$138)</f>
        <v>0.3</v>
      </c>
      <c r="T187" s="41">
        <f>SUMIFS(Targ!$G$2:$G$481,Targ!$B$2:$B$481,calc!$C146,Targ!$A$2:$A$481,calc!T$138)</f>
        <v>-0.28000000000000003</v>
      </c>
      <c r="U187" s="41">
        <f>SUMIFS(Targ!$G$2:$G$481,Targ!$B$2:$B$481,calc!$C146,Targ!$A$2:$A$481,calc!U$138)</f>
        <v>-0.06</v>
      </c>
      <c r="V187" s="41">
        <f>SUMIFS(Targ!$G$2:$G$481,Targ!$B$2:$B$481,calc!$C146,Targ!$A$2:$A$481,calc!V$138)</f>
        <v>-7.0000000000000007E-2</v>
      </c>
      <c r="W187" s="41">
        <f>SUMIFS(Targ!$G$2:$G$481,Targ!$B$2:$B$481,calc!$C146,Targ!$A$2:$A$481,calc!W$138)</f>
        <v>0.34</v>
      </c>
      <c r="X187" s="41">
        <f>SUMIFS(Targ!$G$2:$G$481,Targ!$B$2:$B$481,calc!$C146,Targ!$A$2:$A$481,calc!X$138)</f>
        <v>0.31</v>
      </c>
      <c r="Y187" s="41">
        <f>SUMIFS(Targ!$G$2:$G$481,Targ!$B$2:$B$481,calc!$C146,Targ!$A$2:$A$481,calc!Y$138)</f>
        <v>-0.21</v>
      </c>
      <c r="Z187" s="41">
        <f>SUMIFS(Targ!$G$2:$G$481,Targ!$B$2:$B$481,calc!$C146,Targ!$A$2:$A$481,calc!Z$138)</f>
        <v>-0.17</v>
      </c>
      <c r="AA187" s="41">
        <f>SUMIFS(Targ!$G$2:$G$481,Targ!$B$2:$B$481,calc!$C146,Targ!$A$2:$A$481,calc!AA$138)</f>
        <v>-0.26</v>
      </c>
      <c r="AB187" s="41">
        <f>SUMIFS(Targ!$G$2:$G$481,Targ!$B$2:$B$481,calc!$C146,Targ!$A$2:$A$481,calc!AB$138)</f>
        <v>-0.46</v>
      </c>
      <c r="AC187" s="41">
        <f>SUMIFS(Targ!$G$2:$G$481,Targ!$B$2:$B$481,calc!$C146,Targ!$A$2:$A$481,calc!AC$138)</f>
        <v>-0.02</v>
      </c>
      <c r="AD187" s="41">
        <f>SUMIFS(Targ!$G$2:$G$481,Targ!$B$2:$B$481,calc!$C146,Targ!$A$2:$A$481,calc!AD$138)</f>
        <v>-0.46</v>
      </c>
      <c r="AE187" s="41">
        <f>SUMIFS(Targ!$G$2:$G$481,Targ!$B$2:$B$481,calc!$C146,Targ!$A$2:$A$481,calc!AE$138)</f>
        <v>0.31</v>
      </c>
      <c r="AF187" s="41">
        <f>SUMIFS(Targ!$G$2:$G$481,Targ!$B$2:$B$481,calc!$C146,Targ!$A$2:$A$481,calc!AF$138)</f>
        <v>0.31</v>
      </c>
      <c r="AG187" s="41">
        <f>SUMIFS(Targ!$G$2:$G$481,Targ!$B$2:$B$481,calc!$C146,Targ!$A$2:$A$481,calc!AG$138)</f>
        <v>0.24</v>
      </c>
      <c r="AH187" s="41">
        <f>SUMIFS(Targ!$G$2:$G$481,Targ!$B$2:$B$481,calc!$C146,Targ!$A$2:$A$481,calc!AH$138)</f>
        <v>0.37</v>
      </c>
      <c r="AI187" s="41">
        <f>SUMIFS(Targ!$G$2:$G$481,Targ!$B$2:$B$481,calc!$C146,Targ!$A$2:$A$481,calc!AI$138)</f>
        <v>0.05</v>
      </c>
      <c r="AJ187" s="41">
        <f>SUMIFS(Targ!$G$2:$G$481,Targ!$B$2:$B$481,calc!$C146,Targ!$A$2:$A$481,calc!AJ$138)</f>
        <v>-0.21</v>
      </c>
      <c r="AK187" s="41">
        <f>SUMIFS(Targ!$G$2:$G$481,Targ!$B$2:$B$481,calc!$C146,Targ!$A$2:$A$481,calc!AK$138)</f>
        <v>-0.48</v>
      </c>
      <c r="AL187" s="41">
        <f>SUMIFS(Targ!$G$2:$G$481,Targ!$B$2:$B$481,calc!$C146,Targ!$A$2:$A$481,calc!AL$138)</f>
        <v>-0.12</v>
      </c>
      <c r="AM187" s="41">
        <f>SUMIFS(Targ!$G$2:$G$481,Targ!$B$2:$B$481,calc!$C146,Targ!$A$2:$A$481,calc!AM$138)</f>
        <v>0.2</v>
      </c>
      <c r="AN187" s="41">
        <f>SUMIFS(Targ!$G$2:$G$481,Targ!$B$2:$B$481,calc!$C146,Targ!$A$2:$A$481,calc!AN$138)</f>
        <v>0.26</v>
      </c>
      <c r="AO187" s="41">
        <f>SUMIFS(Targ!$G$2:$G$481,Targ!$B$2:$B$481,calc!$C146,Targ!$A$2:$A$481,calc!AO$138)</f>
        <v>-0.26</v>
      </c>
      <c r="AP187" s="41">
        <f>SUMIFS(Targ!$G$2:$G$481,Targ!$B$2:$B$481,calc!$C146,Targ!$A$2:$A$481,calc!AP$138)</f>
        <v>0.3</v>
      </c>
      <c r="AQ187" s="41">
        <f>SUMIFS(Targ!$G$2:$G$481,Targ!$B$2:$B$481,calc!$C146,Targ!$A$2:$A$481,calc!AQ$138)</f>
        <v>-0.36</v>
      </c>
    </row>
    <row r="188" spans="3:44" x14ac:dyDescent="0.3">
      <c r="C188" s="89" t="s">
        <v>39</v>
      </c>
      <c r="D188" s="92">
        <f>SUMIFS(Targ!$G$2:$G$481,Targ!$B$2:$B$481,calc!$C147,Targ!$A$2:$A$481,calc!D$138)</f>
        <v>0.5</v>
      </c>
      <c r="E188" s="92">
        <f>SUMIFS(Targ!$G$2:$G$481,Targ!$B$2:$B$481,calc!$C147,Targ!$A$2:$A$481,calc!E$138)</f>
        <v>0.3</v>
      </c>
      <c r="F188" s="92">
        <f>SUMIFS(Targ!$G$2:$G$481,Targ!$B$2:$B$481,calc!$C147,Targ!$A$2:$A$481,calc!F$138)</f>
        <v>0.1</v>
      </c>
      <c r="G188" s="92">
        <f>SUMIFS(Targ!$G$2:$G$481,Targ!$B$2:$B$481,calc!$C147,Targ!$A$2:$A$481,calc!G$138)</f>
        <v>-0.12</v>
      </c>
      <c r="H188" s="92">
        <f>SUMIFS(Targ!$G$2:$G$481,Targ!$B$2:$B$481,calc!$C147,Targ!$A$2:$A$481,calc!H$138)</f>
        <v>0.15</v>
      </c>
      <c r="I188" s="92">
        <f>SUMIFS(Targ!$G$2:$G$481,Targ!$B$2:$B$481,calc!$C147,Targ!$A$2:$A$481,calc!I$138)</f>
        <v>-0.3</v>
      </c>
      <c r="J188" s="92">
        <f>SUMIFS(Targ!$G$2:$G$481,Targ!$B$2:$B$481,calc!$C147,Targ!$A$2:$A$481,calc!J$138)</f>
        <v>0.05</v>
      </c>
      <c r="K188" s="92">
        <f>SUMIFS(Targ!$G$2:$G$481,Targ!$B$2:$B$481,calc!$C147,Targ!$A$2:$A$481,calc!K$138)</f>
        <v>0.4</v>
      </c>
      <c r="L188" s="92">
        <f>SUMIFS(Targ!$G$2:$G$481,Targ!$B$2:$B$481,calc!$C147,Targ!$A$2:$A$481,calc!L$138)</f>
        <v>0.3</v>
      </c>
      <c r="M188" s="92">
        <f>SUMIFS(Targ!$G$2:$G$481,Targ!$B$2:$B$481,calc!$C147,Targ!$A$2:$A$481,calc!M$138)</f>
        <v>0.1</v>
      </c>
      <c r="N188" s="41">
        <f>SUMIFS(Targ!$G$2:$G$481,Targ!$B$2:$B$481,calc!$C147,Targ!$A$2:$A$481,calc!N$138)</f>
        <v>0.11</v>
      </c>
      <c r="O188" s="41">
        <f>SUMIFS(Targ!$G$2:$G$481,Targ!$B$2:$B$481,calc!$C147,Targ!$A$2:$A$481,calc!O$138)</f>
        <v>0.34</v>
      </c>
      <c r="P188" s="41">
        <f>SUMIFS(Targ!$G$2:$G$481,Targ!$B$2:$B$481,calc!$C147,Targ!$A$2:$A$481,calc!P$138)</f>
        <v>0.35</v>
      </c>
      <c r="Q188" s="41">
        <f>SUMIFS(Targ!$G$2:$G$481,Targ!$B$2:$B$481,calc!$C147,Targ!$A$2:$A$481,calc!Q$138)</f>
        <v>0.25</v>
      </c>
      <c r="R188" s="41">
        <f>SUMIFS(Targ!$G$2:$G$481,Targ!$B$2:$B$481,calc!$C147,Targ!$A$2:$A$481,calc!R$138)</f>
        <v>-0.49</v>
      </c>
      <c r="S188" s="41">
        <f>SUMIFS(Targ!$G$2:$G$481,Targ!$B$2:$B$481,calc!$C147,Targ!$A$2:$A$481,calc!S$138)</f>
        <v>0.04</v>
      </c>
      <c r="T188" s="41">
        <f>SUMIFS(Targ!$G$2:$G$481,Targ!$B$2:$B$481,calc!$C147,Targ!$A$2:$A$481,calc!T$138)</f>
        <v>-0.15</v>
      </c>
      <c r="U188" s="41">
        <f>SUMIFS(Targ!$G$2:$G$481,Targ!$B$2:$B$481,calc!$C147,Targ!$A$2:$A$481,calc!U$138)</f>
        <v>0.27</v>
      </c>
      <c r="V188" s="41">
        <f>SUMIFS(Targ!$G$2:$G$481,Targ!$B$2:$B$481,calc!$C147,Targ!$A$2:$A$481,calc!V$138)</f>
        <v>-0.43</v>
      </c>
      <c r="W188" s="41">
        <f>SUMIFS(Targ!$G$2:$G$481,Targ!$B$2:$B$481,calc!$C147,Targ!$A$2:$A$481,calc!W$138)</f>
        <v>0.21</v>
      </c>
      <c r="X188" s="41">
        <f>SUMIFS(Targ!$G$2:$G$481,Targ!$B$2:$B$481,calc!$C147,Targ!$A$2:$A$481,calc!X$138)</f>
        <v>0.2</v>
      </c>
      <c r="Y188" s="41">
        <f>SUMIFS(Targ!$G$2:$G$481,Targ!$B$2:$B$481,calc!$C147,Targ!$A$2:$A$481,calc!Y$138)</f>
        <v>-0.01</v>
      </c>
      <c r="Z188" s="41">
        <f>SUMIFS(Targ!$G$2:$G$481,Targ!$B$2:$B$481,calc!$C147,Targ!$A$2:$A$481,calc!Z$138)</f>
        <v>-0.12</v>
      </c>
      <c r="AA188" s="41">
        <f>SUMIFS(Targ!$G$2:$G$481,Targ!$B$2:$B$481,calc!$C147,Targ!$A$2:$A$481,calc!AA$138)</f>
        <v>-0.45</v>
      </c>
      <c r="AB188" s="41">
        <f>SUMIFS(Targ!$G$2:$G$481,Targ!$B$2:$B$481,calc!$C147,Targ!$A$2:$A$481,calc!AB$138)</f>
        <v>0.39</v>
      </c>
      <c r="AC188" s="41">
        <f>SUMIFS(Targ!$G$2:$G$481,Targ!$B$2:$B$481,calc!$C147,Targ!$A$2:$A$481,calc!AC$138)</f>
        <v>0.21</v>
      </c>
      <c r="AD188" s="41">
        <f>SUMIFS(Targ!$G$2:$G$481,Targ!$B$2:$B$481,calc!$C147,Targ!$A$2:$A$481,calc!AD$138)</f>
        <v>-0.42</v>
      </c>
      <c r="AE188" s="41">
        <f>SUMIFS(Targ!$G$2:$G$481,Targ!$B$2:$B$481,calc!$C147,Targ!$A$2:$A$481,calc!AE$138)</f>
        <v>0.45</v>
      </c>
      <c r="AF188" s="41">
        <f>SUMIFS(Targ!$G$2:$G$481,Targ!$B$2:$B$481,calc!$C147,Targ!$A$2:$A$481,calc!AF$138)</f>
        <v>0.18</v>
      </c>
      <c r="AG188" s="41">
        <f>SUMIFS(Targ!$G$2:$G$481,Targ!$B$2:$B$481,calc!$C147,Targ!$A$2:$A$481,calc!AG$138)</f>
        <v>-0.1</v>
      </c>
      <c r="AH188" s="41">
        <f>SUMIFS(Targ!$G$2:$G$481,Targ!$B$2:$B$481,calc!$C147,Targ!$A$2:$A$481,calc!AH$138)</f>
        <v>-0.41</v>
      </c>
      <c r="AI188" s="41">
        <f>SUMIFS(Targ!$G$2:$G$481,Targ!$B$2:$B$481,calc!$C147,Targ!$A$2:$A$481,calc!AI$138)</f>
        <v>0.18</v>
      </c>
      <c r="AJ188" s="41">
        <f>SUMIFS(Targ!$G$2:$G$481,Targ!$B$2:$B$481,calc!$C147,Targ!$A$2:$A$481,calc!AJ$138)</f>
        <v>0.2</v>
      </c>
      <c r="AK188" s="41">
        <f>SUMIFS(Targ!$G$2:$G$481,Targ!$B$2:$B$481,calc!$C147,Targ!$A$2:$A$481,calc!AK$138)</f>
        <v>0.38</v>
      </c>
      <c r="AL188" s="41">
        <f>SUMIFS(Targ!$G$2:$G$481,Targ!$B$2:$B$481,calc!$C147,Targ!$A$2:$A$481,calc!AL$138)</f>
        <v>-0.33</v>
      </c>
      <c r="AM188" s="41">
        <f>SUMIFS(Targ!$G$2:$G$481,Targ!$B$2:$B$481,calc!$C147,Targ!$A$2:$A$481,calc!AM$138)</f>
        <v>-0.22</v>
      </c>
      <c r="AN188" s="41">
        <f>SUMIFS(Targ!$G$2:$G$481,Targ!$B$2:$B$481,calc!$C147,Targ!$A$2:$A$481,calc!AN$138)</f>
        <v>-0.46</v>
      </c>
      <c r="AO188" s="41">
        <f>SUMIFS(Targ!$G$2:$G$481,Targ!$B$2:$B$481,calc!$C147,Targ!$A$2:$A$481,calc!AO$138)</f>
        <v>0.36</v>
      </c>
      <c r="AP188" s="41">
        <f>SUMIFS(Targ!$G$2:$G$481,Targ!$B$2:$B$481,calc!$C147,Targ!$A$2:$A$481,calc!AP$138)</f>
        <v>-0.3</v>
      </c>
      <c r="AQ188" s="41">
        <f>SUMIFS(Targ!$G$2:$G$481,Targ!$B$2:$B$481,calc!$C147,Targ!$A$2:$A$481,calc!AQ$138)</f>
        <v>0.46</v>
      </c>
    </row>
    <row r="189" spans="3:44" x14ac:dyDescent="0.3">
      <c r="C189" s="89" t="s">
        <v>40</v>
      </c>
      <c r="D189" s="92">
        <f>SUMIFS(Targ!$G$2:$G$481,Targ!$B$2:$B$481,calc!$C148,Targ!$A$2:$A$481,calc!D$138)</f>
        <v>0.5</v>
      </c>
      <c r="E189" s="92">
        <f>SUMIFS(Targ!$G$2:$G$481,Targ!$B$2:$B$481,calc!$C148,Targ!$A$2:$A$481,calc!E$138)</f>
        <v>0.3</v>
      </c>
      <c r="F189" s="92">
        <f>SUMIFS(Targ!$G$2:$G$481,Targ!$B$2:$B$481,calc!$C148,Targ!$A$2:$A$481,calc!F$138)</f>
        <v>0.1</v>
      </c>
      <c r="G189" s="92">
        <f>SUMIFS(Targ!$G$2:$G$481,Targ!$B$2:$B$481,calc!$C148,Targ!$A$2:$A$481,calc!G$138)</f>
        <v>-0.12</v>
      </c>
      <c r="H189" s="92">
        <f>SUMIFS(Targ!$G$2:$G$481,Targ!$B$2:$B$481,calc!$C148,Targ!$A$2:$A$481,calc!H$138)</f>
        <v>0.15</v>
      </c>
      <c r="I189" s="92">
        <f>SUMIFS(Targ!$G$2:$G$481,Targ!$B$2:$B$481,calc!$C148,Targ!$A$2:$A$481,calc!I$138)</f>
        <v>-0.3</v>
      </c>
      <c r="J189" s="92">
        <f>SUMIFS(Targ!$G$2:$G$481,Targ!$B$2:$B$481,calc!$C148,Targ!$A$2:$A$481,calc!J$138)</f>
        <v>0.05</v>
      </c>
      <c r="K189" s="92">
        <f>SUMIFS(Targ!$G$2:$G$481,Targ!$B$2:$B$481,calc!$C148,Targ!$A$2:$A$481,calc!K$138)</f>
        <v>0.4</v>
      </c>
      <c r="L189" s="92">
        <f>SUMIFS(Targ!$G$2:$G$481,Targ!$B$2:$B$481,calc!$C148,Targ!$A$2:$A$481,calc!L$138)</f>
        <v>0.3</v>
      </c>
      <c r="M189" s="92">
        <f>SUMIFS(Targ!$G$2:$G$481,Targ!$B$2:$B$481,calc!$C148,Targ!$A$2:$A$481,calc!M$138)</f>
        <v>0.1</v>
      </c>
      <c r="N189" s="41">
        <f>SUMIFS(Targ!$G$2:$G$481,Targ!$B$2:$B$481,calc!$C148,Targ!$A$2:$A$481,calc!N$138)</f>
        <v>0.14000000000000001</v>
      </c>
      <c r="O189" s="41">
        <f>SUMIFS(Targ!$G$2:$G$481,Targ!$B$2:$B$481,calc!$C148,Targ!$A$2:$A$481,calc!O$138)</f>
        <v>-0.23</v>
      </c>
      <c r="P189" s="41">
        <f>SUMIFS(Targ!$G$2:$G$481,Targ!$B$2:$B$481,calc!$C148,Targ!$A$2:$A$481,calc!P$138)</f>
        <v>0.4</v>
      </c>
      <c r="Q189" s="41">
        <f>SUMIFS(Targ!$G$2:$G$481,Targ!$B$2:$B$481,calc!$C148,Targ!$A$2:$A$481,calc!Q$138)</f>
        <v>0.37</v>
      </c>
      <c r="R189" s="41">
        <f>SUMIFS(Targ!$G$2:$G$481,Targ!$B$2:$B$481,calc!$C148,Targ!$A$2:$A$481,calc!R$138)</f>
        <v>0.49</v>
      </c>
      <c r="S189" s="41">
        <f>SUMIFS(Targ!$G$2:$G$481,Targ!$B$2:$B$481,calc!$C148,Targ!$A$2:$A$481,calc!S$138)</f>
        <v>-0.19</v>
      </c>
      <c r="T189" s="41">
        <f>SUMIFS(Targ!$G$2:$G$481,Targ!$B$2:$B$481,calc!$C148,Targ!$A$2:$A$481,calc!T$138)</f>
        <v>0.19</v>
      </c>
      <c r="U189" s="41">
        <f>SUMIFS(Targ!$G$2:$G$481,Targ!$B$2:$B$481,calc!$C148,Targ!$A$2:$A$481,calc!U$138)</f>
        <v>0.36</v>
      </c>
      <c r="V189" s="41">
        <f>SUMIFS(Targ!$G$2:$G$481,Targ!$B$2:$B$481,calc!$C148,Targ!$A$2:$A$481,calc!V$138)</f>
        <v>-0.33</v>
      </c>
      <c r="W189" s="41">
        <f>SUMIFS(Targ!$G$2:$G$481,Targ!$B$2:$B$481,calc!$C148,Targ!$A$2:$A$481,calc!W$138)</f>
        <v>0.25</v>
      </c>
      <c r="X189" s="41">
        <f>SUMIFS(Targ!$G$2:$G$481,Targ!$B$2:$B$481,calc!$C148,Targ!$A$2:$A$481,calc!X$138)</f>
        <v>-0.23</v>
      </c>
      <c r="Y189" s="41">
        <f>SUMIFS(Targ!$G$2:$G$481,Targ!$B$2:$B$481,calc!$C148,Targ!$A$2:$A$481,calc!Y$138)</f>
        <v>0.48</v>
      </c>
      <c r="Z189" s="41">
        <f>SUMIFS(Targ!$G$2:$G$481,Targ!$B$2:$B$481,calc!$C148,Targ!$A$2:$A$481,calc!Z$138)</f>
        <v>0.26</v>
      </c>
      <c r="AA189" s="41">
        <f>SUMIFS(Targ!$G$2:$G$481,Targ!$B$2:$B$481,calc!$C148,Targ!$A$2:$A$481,calc!AA$138)</f>
        <v>-0.24</v>
      </c>
      <c r="AB189" s="41">
        <f>SUMIFS(Targ!$G$2:$G$481,Targ!$B$2:$B$481,calc!$C148,Targ!$A$2:$A$481,calc!AB$138)</f>
        <v>-0.32</v>
      </c>
      <c r="AC189" s="41">
        <f>SUMIFS(Targ!$G$2:$G$481,Targ!$B$2:$B$481,calc!$C148,Targ!$A$2:$A$481,calc!AC$138)</f>
        <v>-0.21</v>
      </c>
      <c r="AD189" s="41">
        <f>SUMIFS(Targ!$G$2:$G$481,Targ!$B$2:$B$481,calc!$C148,Targ!$A$2:$A$481,calc!AD$138)</f>
        <v>7.0000000000000007E-2</v>
      </c>
      <c r="AE189" s="41">
        <f>SUMIFS(Targ!$G$2:$G$481,Targ!$B$2:$B$481,calc!$C148,Targ!$A$2:$A$481,calc!AE$138)</f>
        <v>0.5</v>
      </c>
      <c r="AF189" s="41">
        <f>SUMIFS(Targ!$G$2:$G$481,Targ!$B$2:$B$481,calc!$C148,Targ!$A$2:$A$481,calc!AF$138)</f>
        <v>-0.45</v>
      </c>
      <c r="AG189" s="41">
        <f>SUMIFS(Targ!$G$2:$G$481,Targ!$B$2:$B$481,calc!$C148,Targ!$A$2:$A$481,calc!AG$138)</f>
        <v>0.21</v>
      </c>
      <c r="AH189" s="41">
        <f>SUMIFS(Targ!$G$2:$G$481,Targ!$B$2:$B$481,calc!$C148,Targ!$A$2:$A$481,calc!AH$138)</f>
        <v>0.12</v>
      </c>
      <c r="AI189" s="41">
        <f>SUMIFS(Targ!$G$2:$G$481,Targ!$B$2:$B$481,calc!$C148,Targ!$A$2:$A$481,calc!AI$138)</f>
        <v>-0.1</v>
      </c>
      <c r="AJ189" s="41">
        <f>SUMIFS(Targ!$G$2:$G$481,Targ!$B$2:$B$481,calc!$C148,Targ!$A$2:$A$481,calc!AJ$138)</f>
        <v>0.21</v>
      </c>
      <c r="AK189" s="41">
        <f>SUMIFS(Targ!$G$2:$G$481,Targ!$B$2:$B$481,calc!$C148,Targ!$A$2:$A$481,calc!AK$138)</f>
        <v>0.37</v>
      </c>
      <c r="AL189" s="41">
        <f>SUMIFS(Targ!$G$2:$G$481,Targ!$B$2:$B$481,calc!$C148,Targ!$A$2:$A$481,calc!AL$138)</f>
        <v>0.37</v>
      </c>
      <c r="AM189" s="41">
        <f>SUMIFS(Targ!$G$2:$G$481,Targ!$B$2:$B$481,calc!$C148,Targ!$A$2:$A$481,calc!AM$138)</f>
        <v>0.48</v>
      </c>
      <c r="AN189" s="41">
        <f>SUMIFS(Targ!$G$2:$G$481,Targ!$B$2:$B$481,calc!$C148,Targ!$A$2:$A$481,calc!AN$138)</f>
        <v>0.44</v>
      </c>
      <c r="AO189" s="41">
        <f>SUMIFS(Targ!$G$2:$G$481,Targ!$B$2:$B$481,calc!$C148,Targ!$A$2:$A$481,calc!AO$138)</f>
        <v>-0.1</v>
      </c>
      <c r="AP189" s="41">
        <f>SUMIFS(Targ!$G$2:$G$481,Targ!$B$2:$B$481,calc!$C148,Targ!$A$2:$A$481,calc!AP$138)</f>
        <v>-0.15</v>
      </c>
      <c r="AQ189" s="41">
        <f>SUMIFS(Targ!$G$2:$G$481,Targ!$B$2:$B$481,calc!$C148,Targ!$A$2:$A$481,calc!AQ$138)</f>
        <v>0.1</v>
      </c>
    </row>
    <row r="190" spans="3:44" x14ac:dyDescent="0.3">
      <c r="C190" s="89" t="s">
        <v>41</v>
      </c>
      <c r="D190" s="92">
        <f>SUMIFS(Targ!$G$2:$G$481,Targ!$B$2:$B$481,calc!$C149,Targ!$A$2:$A$481,calc!D$138)</f>
        <v>0.5</v>
      </c>
      <c r="E190" s="92">
        <f>SUMIFS(Targ!$G$2:$G$481,Targ!$B$2:$B$481,calc!$C149,Targ!$A$2:$A$481,calc!E$138)</f>
        <v>0.3</v>
      </c>
      <c r="F190" s="92">
        <f>SUMIFS(Targ!$G$2:$G$481,Targ!$B$2:$B$481,calc!$C149,Targ!$A$2:$A$481,calc!F$138)</f>
        <v>0.1</v>
      </c>
      <c r="G190" s="92">
        <f>SUMIFS(Targ!$G$2:$G$481,Targ!$B$2:$B$481,calc!$C149,Targ!$A$2:$A$481,calc!G$138)</f>
        <v>-0.12</v>
      </c>
      <c r="H190" s="92">
        <f>SUMIFS(Targ!$G$2:$G$481,Targ!$B$2:$B$481,calc!$C149,Targ!$A$2:$A$481,calc!H$138)</f>
        <v>0.15</v>
      </c>
      <c r="I190" s="92">
        <f>SUMIFS(Targ!$G$2:$G$481,Targ!$B$2:$B$481,calc!$C149,Targ!$A$2:$A$481,calc!I$138)</f>
        <v>-0.3</v>
      </c>
      <c r="J190" s="92">
        <f>SUMIFS(Targ!$G$2:$G$481,Targ!$B$2:$B$481,calc!$C149,Targ!$A$2:$A$481,calc!J$138)</f>
        <v>0.05</v>
      </c>
      <c r="K190" s="92">
        <f>SUMIFS(Targ!$G$2:$G$481,Targ!$B$2:$B$481,calc!$C149,Targ!$A$2:$A$481,calc!K$138)</f>
        <v>0.4</v>
      </c>
      <c r="L190" s="92">
        <f>SUMIFS(Targ!$G$2:$G$481,Targ!$B$2:$B$481,calc!$C149,Targ!$A$2:$A$481,calc!L$138)</f>
        <v>0.3</v>
      </c>
      <c r="M190" s="92">
        <f>SUMIFS(Targ!$G$2:$G$481,Targ!$B$2:$B$481,calc!$C149,Targ!$A$2:$A$481,calc!M$138)</f>
        <v>0.1</v>
      </c>
      <c r="N190" s="41">
        <f>SUMIFS(Targ!$G$2:$G$481,Targ!$B$2:$B$481,calc!$C149,Targ!$A$2:$A$481,calc!N$138)</f>
        <v>-0.15</v>
      </c>
      <c r="O190" s="41">
        <f>SUMIFS(Targ!$G$2:$G$481,Targ!$B$2:$B$481,calc!$C149,Targ!$A$2:$A$481,calc!O$138)</f>
        <v>7.0000000000000007E-2</v>
      </c>
      <c r="P190" s="41">
        <f>SUMIFS(Targ!$G$2:$G$481,Targ!$B$2:$B$481,calc!$C149,Targ!$A$2:$A$481,calc!P$138)</f>
        <v>-0.3</v>
      </c>
      <c r="Q190" s="41">
        <f>SUMIFS(Targ!$G$2:$G$481,Targ!$B$2:$B$481,calc!$C149,Targ!$A$2:$A$481,calc!Q$138)</f>
        <v>-0.09</v>
      </c>
      <c r="R190" s="41">
        <f>SUMIFS(Targ!$G$2:$G$481,Targ!$B$2:$B$481,calc!$C149,Targ!$A$2:$A$481,calc!R$138)</f>
        <v>0.28999999999999998</v>
      </c>
      <c r="S190" s="41">
        <f>SUMIFS(Targ!$G$2:$G$481,Targ!$B$2:$B$481,calc!$C149,Targ!$A$2:$A$481,calc!S$138)</f>
        <v>-0.48</v>
      </c>
      <c r="T190" s="41">
        <f>SUMIFS(Targ!$G$2:$G$481,Targ!$B$2:$B$481,calc!$C149,Targ!$A$2:$A$481,calc!T$138)</f>
        <v>0.33</v>
      </c>
      <c r="U190" s="41">
        <f>SUMIFS(Targ!$G$2:$G$481,Targ!$B$2:$B$481,calc!$C149,Targ!$A$2:$A$481,calc!U$138)</f>
        <v>0.17</v>
      </c>
      <c r="V190" s="41">
        <f>SUMIFS(Targ!$G$2:$G$481,Targ!$B$2:$B$481,calc!$C149,Targ!$A$2:$A$481,calc!V$138)</f>
        <v>0.48</v>
      </c>
      <c r="W190" s="41">
        <f>SUMIFS(Targ!$G$2:$G$481,Targ!$B$2:$B$481,calc!$C149,Targ!$A$2:$A$481,calc!W$138)</f>
        <v>-0.01</v>
      </c>
      <c r="X190" s="41">
        <f>SUMIFS(Targ!$G$2:$G$481,Targ!$B$2:$B$481,calc!$C149,Targ!$A$2:$A$481,calc!X$138)</f>
        <v>0.09</v>
      </c>
      <c r="Y190" s="41">
        <f>SUMIFS(Targ!$G$2:$G$481,Targ!$B$2:$B$481,calc!$C149,Targ!$A$2:$A$481,calc!Y$138)</f>
        <v>0.13</v>
      </c>
      <c r="Z190" s="41">
        <f>SUMIFS(Targ!$G$2:$G$481,Targ!$B$2:$B$481,calc!$C149,Targ!$A$2:$A$481,calc!Z$138)</f>
        <v>-0.26</v>
      </c>
      <c r="AA190" s="41">
        <f>SUMIFS(Targ!$G$2:$G$481,Targ!$B$2:$B$481,calc!$C149,Targ!$A$2:$A$481,calc!AA$138)</f>
        <v>0.06</v>
      </c>
      <c r="AB190" s="41">
        <f>SUMIFS(Targ!$G$2:$G$481,Targ!$B$2:$B$481,calc!$C149,Targ!$A$2:$A$481,calc!AB$138)</f>
        <v>0.4</v>
      </c>
      <c r="AC190" s="41">
        <f>SUMIFS(Targ!$G$2:$G$481,Targ!$B$2:$B$481,calc!$C149,Targ!$A$2:$A$481,calc!AC$138)</f>
        <v>0.08</v>
      </c>
      <c r="AD190" s="41">
        <f>SUMIFS(Targ!$G$2:$G$481,Targ!$B$2:$B$481,calc!$C149,Targ!$A$2:$A$481,calc!AD$138)</f>
        <v>-0.27</v>
      </c>
      <c r="AE190" s="41">
        <f>SUMIFS(Targ!$G$2:$G$481,Targ!$B$2:$B$481,calc!$C149,Targ!$A$2:$A$481,calc!AE$138)</f>
        <v>-0.21</v>
      </c>
      <c r="AF190" s="41">
        <f>SUMIFS(Targ!$G$2:$G$481,Targ!$B$2:$B$481,calc!$C149,Targ!$A$2:$A$481,calc!AF$138)</f>
        <v>-0.21</v>
      </c>
      <c r="AG190" s="41">
        <f>SUMIFS(Targ!$G$2:$G$481,Targ!$B$2:$B$481,calc!$C149,Targ!$A$2:$A$481,calc!AG$138)</f>
        <v>0.22</v>
      </c>
      <c r="AH190" s="41">
        <f>SUMIFS(Targ!$G$2:$G$481,Targ!$B$2:$B$481,calc!$C149,Targ!$A$2:$A$481,calc!AH$138)</f>
        <v>0.17</v>
      </c>
      <c r="AI190" s="41">
        <f>SUMIFS(Targ!$G$2:$G$481,Targ!$B$2:$B$481,calc!$C149,Targ!$A$2:$A$481,calc!AI$138)</f>
        <v>0.38</v>
      </c>
      <c r="AJ190" s="41">
        <f>SUMIFS(Targ!$G$2:$G$481,Targ!$B$2:$B$481,calc!$C149,Targ!$A$2:$A$481,calc!AJ$138)</f>
        <v>-0.14000000000000001</v>
      </c>
      <c r="AK190" s="41">
        <f>SUMIFS(Targ!$G$2:$G$481,Targ!$B$2:$B$481,calc!$C149,Targ!$A$2:$A$481,calc!AK$138)</f>
        <v>0.05</v>
      </c>
      <c r="AL190" s="41">
        <f>SUMIFS(Targ!$G$2:$G$481,Targ!$B$2:$B$481,calc!$C149,Targ!$A$2:$A$481,calc!AL$138)</f>
        <v>-0.11</v>
      </c>
      <c r="AM190" s="41">
        <f>SUMIFS(Targ!$G$2:$G$481,Targ!$B$2:$B$481,calc!$C149,Targ!$A$2:$A$481,calc!AM$138)</f>
        <v>-0.15</v>
      </c>
      <c r="AN190" s="41">
        <f>SUMIFS(Targ!$G$2:$G$481,Targ!$B$2:$B$481,calc!$C149,Targ!$A$2:$A$481,calc!AN$138)</f>
        <v>0.17</v>
      </c>
      <c r="AO190" s="41">
        <f>SUMIFS(Targ!$G$2:$G$481,Targ!$B$2:$B$481,calc!$C149,Targ!$A$2:$A$481,calc!AO$138)</f>
        <v>-0.13</v>
      </c>
      <c r="AP190" s="41">
        <f>SUMIFS(Targ!$G$2:$G$481,Targ!$B$2:$B$481,calc!$C149,Targ!$A$2:$A$481,calc!AP$138)</f>
        <v>-0.42</v>
      </c>
      <c r="AQ190" s="41">
        <f>SUMIFS(Targ!$G$2:$G$481,Targ!$B$2:$B$481,calc!$C149,Targ!$A$2:$A$481,calc!AQ$138)</f>
        <v>0.26</v>
      </c>
    </row>
    <row r="191" spans="3:44" x14ac:dyDescent="0.3">
      <c r="C191" s="89" t="s">
        <v>6</v>
      </c>
      <c r="D191" s="92">
        <f>SUMIFS(Targ!$G$2:$G$481,Targ!$B$2:$B$481,calc!$C150,Targ!$A$2:$A$481,calc!D$138)</f>
        <v>0.5</v>
      </c>
      <c r="E191" s="92">
        <f>SUMIFS(Targ!$G$2:$G$481,Targ!$B$2:$B$481,calc!$C150,Targ!$A$2:$A$481,calc!E$138)</f>
        <v>0.3</v>
      </c>
      <c r="F191" s="92">
        <f>SUMIFS(Targ!$G$2:$G$481,Targ!$B$2:$B$481,calc!$C150,Targ!$A$2:$A$481,calc!F$138)</f>
        <v>0.1</v>
      </c>
      <c r="G191" s="92">
        <f>SUMIFS(Targ!$G$2:$G$481,Targ!$B$2:$B$481,calc!$C150,Targ!$A$2:$A$481,calc!G$138)</f>
        <v>-0.12</v>
      </c>
      <c r="H191" s="92">
        <f>SUMIFS(Targ!$G$2:$G$481,Targ!$B$2:$B$481,calc!$C150,Targ!$A$2:$A$481,calc!H$138)</f>
        <v>0.15</v>
      </c>
      <c r="I191" s="92">
        <f>SUMIFS(Targ!$G$2:$G$481,Targ!$B$2:$B$481,calc!$C150,Targ!$A$2:$A$481,calc!I$138)</f>
        <v>-0.32</v>
      </c>
      <c r="J191" s="92">
        <f>SUMIFS(Targ!$G$2:$G$481,Targ!$B$2:$B$481,calc!$C150,Targ!$A$2:$A$481,calc!J$138)</f>
        <v>0.05</v>
      </c>
      <c r="K191" s="92">
        <f>SUMIFS(Targ!$G$2:$G$481,Targ!$B$2:$B$481,calc!$C150,Targ!$A$2:$A$481,calc!K$138)</f>
        <v>0.4</v>
      </c>
      <c r="L191" s="92">
        <f>SUMIFS(Targ!$G$2:$G$481,Targ!$B$2:$B$481,calc!$C150,Targ!$A$2:$A$481,calc!L$138)</f>
        <v>0.3</v>
      </c>
      <c r="M191" s="92">
        <f>SUMIFS(Targ!$G$2:$G$481,Targ!$B$2:$B$481,calc!$C150,Targ!$A$2:$A$481,calc!M$138)</f>
        <v>0.1</v>
      </c>
      <c r="N191" s="41">
        <f>SUMIFS(Targ!$G$2:$G$481,Targ!$B$2:$B$481,calc!$C150,Targ!$A$2:$A$481,calc!N$138)</f>
        <v>0.3</v>
      </c>
      <c r="O191" s="41">
        <f>SUMIFS(Targ!$G$2:$G$481,Targ!$B$2:$B$481,calc!$C150,Targ!$A$2:$A$481,calc!O$138)</f>
        <v>-0.04</v>
      </c>
      <c r="P191" s="41">
        <f>SUMIFS(Targ!$G$2:$G$481,Targ!$B$2:$B$481,calc!$C150,Targ!$A$2:$A$481,calc!P$138)</f>
        <v>-0.28000000000000003</v>
      </c>
      <c r="Q191" s="41">
        <f>SUMIFS(Targ!$G$2:$G$481,Targ!$B$2:$B$481,calc!$C150,Targ!$A$2:$A$481,calc!Q$138)</f>
        <v>0.25</v>
      </c>
      <c r="R191" s="41">
        <f>SUMIFS(Targ!$G$2:$G$481,Targ!$B$2:$B$481,calc!$C150,Targ!$A$2:$A$481,calc!R$138)</f>
        <v>-0.26</v>
      </c>
      <c r="S191" s="41">
        <f>SUMIFS(Targ!$G$2:$G$481,Targ!$B$2:$B$481,calc!$C150,Targ!$A$2:$A$481,calc!S$138)</f>
        <v>0.3</v>
      </c>
      <c r="T191" s="41">
        <f>SUMIFS(Targ!$G$2:$G$481,Targ!$B$2:$B$481,calc!$C150,Targ!$A$2:$A$481,calc!T$138)</f>
        <v>0.15</v>
      </c>
      <c r="U191" s="41">
        <f>SUMIFS(Targ!$G$2:$G$481,Targ!$B$2:$B$481,calc!$C150,Targ!$A$2:$A$481,calc!U$138)</f>
        <v>0.42</v>
      </c>
      <c r="V191" s="41">
        <f>SUMIFS(Targ!$G$2:$G$481,Targ!$B$2:$B$481,calc!$C150,Targ!$A$2:$A$481,calc!V$138)</f>
        <v>-0.09</v>
      </c>
      <c r="W191" s="41">
        <f>SUMIFS(Targ!$G$2:$G$481,Targ!$B$2:$B$481,calc!$C150,Targ!$A$2:$A$481,calc!W$138)</f>
        <v>-0.4</v>
      </c>
      <c r="X191" s="41">
        <f>SUMIFS(Targ!$G$2:$G$481,Targ!$B$2:$B$481,calc!$C150,Targ!$A$2:$A$481,calc!X$138)</f>
        <v>0</v>
      </c>
      <c r="Y191" s="41">
        <f>SUMIFS(Targ!$G$2:$G$481,Targ!$B$2:$B$481,calc!$C150,Targ!$A$2:$A$481,calc!Y$138)</f>
        <v>-0.1</v>
      </c>
      <c r="Z191" s="41">
        <f>SUMIFS(Targ!$G$2:$G$481,Targ!$B$2:$B$481,calc!$C150,Targ!$A$2:$A$481,calc!Z$138)</f>
        <v>-0.37</v>
      </c>
      <c r="AA191" s="41">
        <f>SUMIFS(Targ!$G$2:$G$481,Targ!$B$2:$B$481,calc!$C150,Targ!$A$2:$A$481,calc!AA$138)</f>
        <v>0.08</v>
      </c>
      <c r="AB191" s="41">
        <f>SUMIFS(Targ!$G$2:$G$481,Targ!$B$2:$B$481,calc!$C150,Targ!$A$2:$A$481,calc!AB$138)</f>
        <v>0.26</v>
      </c>
      <c r="AC191" s="41">
        <f>SUMIFS(Targ!$G$2:$G$481,Targ!$B$2:$B$481,calc!$C150,Targ!$A$2:$A$481,calc!AC$138)</f>
        <v>-0.47</v>
      </c>
      <c r="AD191" s="41">
        <f>SUMIFS(Targ!$G$2:$G$481,Targ!$B$2:$B$481,calc!$C150,Targ!$A$2:$A$481,calc!AD$138)</f>
        <v>-0.18</v>
      </c>
      <c r="AE191" s="41">
        <f>SUMIFS(Targ!$G$2:$G$481,Targ!$B$2:$B$481,calc!$C150,Targ!$A$2:$A$481,calc!AE$138)</f>
        <v>0.45</v>
      </c>
      <c r="AF191" s="41">
        <f>SUMIFS(Targ!$G$2:$G$481,Targ!$B$2:$B$481,calc!$C150,Targ!$A$2:$A$481,calc!AF$138)</f>
        <v>0.05</v>
      </c>
      <c r="AG191" s="41">
        <f>SUMIFS(Targ!$G$2:$G$481,Targ!$B$2:$B$481,calc!$C150,Targ!$A$2:$A$481,calc!AG$138)</f>
        <v>0.39</v>
      </c>
      <c r="AH191" s="41">
        <f>SUMIFS(Targ!$G$2:$G$481,Targ!$B$2:$B$481,calc!$C150,Targ!$A$2:$A$481,calc!AH$138)</f>
        <v>-0.09</v>
      </c>
      <c r="AI191" s="41">
        <f>SUMIFS(Targ!$G$2:$G$481,Targ!$B$2:$B$481,calc!$C150,Targ!$A$2:$A$481,calc!AI$138)</f>
        <v>0.34</v>
      </c>
      <c r="AJ191" s="41">
        <f>SUMIFS(Targ!$G$2:$G$481,Targ!$B$2:$B$481,calc!$C150,Targ!$A$2:$A$481,calc!AJ$138)</f>
        <v>0.31</v>
      </c>
      <c r="AK191" s="41">
        <f>SUMIFS(Targ!$G$2:$G$481,Targ!$B$2:$B$481,calc!$C150,Targ!$A$2:$A$481,calc!AK$138)</f>
        <v>-0.02</v>
      </c>
      <c r="AL191" s="41">
        <f>SUMIFS(Targ!$G$2:$G$481,Targ!$B$2:$B$481,calc!$C150,Targ!$A$2:$A$481,calc!AL$138)</f>
        <v>-0.18</v>
      </c>
      <c r="AM191" s="41">
        <f>SUMIFS(Targ!$G$2:$G$481,Targ!$B$2:$B$481,calc!$C150,Targ!$A$2:$A$481,calc!AM$138)</f>
        <v>0.49</v>
      </c>
      <c r="AN191" s="41">
        <f>SUMIFS(Targ!$G$2:$G$481,Targ!$B$2:$B$481,calc!$C150,Targ!$A$2:$A$481,calc!AN$138)</f>
        <v>-0.18</v>
      </c>
      <c r="AO191" s="41">
        <f>SUMIFS(Targ!$G$2:$G$481,Targ!$B$2:$B$481,calc!$C150,Targ!$A$2:$A$481,calc!AO$138)</f>
        <v>0.12</v>
      </c>
      <c r="AP191" s="41">
        <f>SUMIFS(Targ!$G$2:$G$481,Targ!$B$2:$B$481,calc!$C150,Targ!$A$2:$A$481,calc!AP$138)</f>
        <v>-0.12</v>
      </c>
      <c r="AQ191" s="41">
        <f>SUMIFS(Targ!$G$2:$G$481,Targ!$B$2:$B$481,calc!$C150,Targ!$A$2:$A$481,calc!AQ$138)</f>
        <v>0.27</v>
      </c>
    </row>
    <row r="192" spans="3:44" x14ac:dyDescent="0.3">
      <c r="C192" s="89" t="s">
        <v>42</v>
      </c>
      <c r="D192" s="92">
        <f>SUMIFS(Targ!$G$2:$G$481,Targ!$B$2:$B$481,calc!$C151,Targ!$A$2:$A$481,calc!D$138)</f>
        <v>0</v>
      </c>
      <c r="E192" s="92">
        <f>SUMIFS(Targ!$G$2:$G$481,Targ!$B$2:$B$481,calc!$C151,Targ!$A$2:$A$481,calc!E$138)</f>
        <v>0</v>
      </c>
      <c r="F192" s="92">
        <f>SUMIFS(Targ!$G$2:$G$481,Targ!$B$2:$B$481,calc!$C151,Targ!$A$2:$A$481,calc!F$138)</f>
        <v>0</v>
      </c>
      <c r="G192" s="92">
        <f>SUMIFS(Targ!$G$2:$G$481,Targ!$B$2:$B$481,calc!$C151,Targ!$A$2:$A$481,calc!G$138)</f>
        <v>0</v>
      </c>
      <c r="H192" s="92">
        <f>SUMIFS(Targ!$G$2:$G$481,Targ!$B$2:$B$481,calc!$C151,Targ!$A$2:$A$481,calc!H$138)</f>
        <v>0</v>
      </c>
      <c r="I192" s="92">
        <f>SUMIFS(Targ!$G$2:$G$481,Targ!$B$2:$B$481,calc!$C151,Targ!$A$2:$A$481,calc!I$138)</f>
        <v>0</v>
      </c>
      <c r="J192" s="92">
        <f>SUMIFS(Targ!$G$2:$G$481,Targ!$B$2:$B$481,calc!$C151,Targ!$A$2:$A$481,calc!J$138)</f>
        <v>0</v>
      </c>
      <c r="K192" s="92">
        <f>SUMIFS(Targ!$G$2:$G$481,Targ!$B$2:$B$481,calc!$C151,Targ!$A$2:$A$481,calc!K$138)</f>
        <v>0</v>
      </c>
      <c r="L192" s="92">
        <f>SUMIFS(Targ!$G$2:$G$481,Targ!$B$2:$B$481,calc!$C151,Targ!$A$2:$A$481,calc!L$138)</f>
        <v>0</v>
      </c>
      <c r="M192" s="92">
        <f>SUMIFS(Targ!$G$2:$G$481,Targ!$B$2:$B$481,calc!$C151,Targ!$A$2:$A$481,calc!M$138)</f>
        <v>0</v>
      </c>
      <c r="N192" s="41">
        <f>SUMIFS(Targ!$G$2:$G$481,Targ!$B$2:$B$481,calc!$C151,Targ!$A$2:$A$481,calc!N$138)</f>
        <v>0</v>
      </c>
      <c r="O192" s="41">
        <f>SUMIFS(Targ!$G$2:$G$481,Targ!$B$2:$B$481,calc!$C151,Targ!$A$2:$A$481,calc!O$138)</f>
        <v>0</v>
      </c>
      <c r="P192" s="41">
        <f>SUMIFS(Targ!$G$2:$G$481,Targ!$B$2:$B$481,calc!$C151,Targ!$A$2:$A$481,calc!P$138)</f>
        <v>0</v>
      </c>
      <c r="Q192" s="41">
        <f>SUMIFS(Targ!$G$2:$G$481,Targ!$B$2:$B$481,calc!$C151,Targ!$A$2:$A$481,calc!Q$138)</f>
        <v>0</v>
      </c>
      <c r="R192" s="41">
        <f>SUMIFS(Targ!$G$2:$G$481,Targ!$B$2:$B$481,calc!$C151,Targ!$A$2:$A$481,calc!R$138)</f>
        <v>0</v>
      </c>
      <c r="S192" s="41">
        <f>SUMIFS(Targ!$G$2:$G$481,Targ!$B$2:$B$481,calc!$C151,Targ!$A$2:$A$481,calc!S$138)</f>
        <v>0</v>
      </c>
      <c r="T192" s="41">
        <f>SUMIFS(Targ!$G$2:$G$481,Targ!$B$2:$B$481,calc!$C151,Targ!$A$2:$A$481,calc!T$138)</f>
        <v>0</v>
      </c>
      <c r="U192" s="41">
        <f>SUMIFS(Targ!$G$2:$G$481,Targ!$B$2:$B$481,calc!$C151,Targ!$A$2:$A$481,calc!U$138)</f>
        <v>0</v>
      </c>
      <c r="V192" s="41">
        <f>SUMIFS(Targ!$G$2:$G$481,Targ!$B$2:$B$481,calc!$C151,Targ!$A$2:$A$481,calc!V$138)</f>
        <v>0</v>
      </c>
      <c r="W192" s="41">
        <f>SUMIFS(Targ!$G$2:$G$481,Targ!$B$2:$B$481,calc!$C151,Targ!$A$2:$A$481,calc!W$138)</f>
        <v>0</v>
      </c>
      <c r="X192" s="41">
        <f>SUMIFS(Targ!$G$2:$G$481,Targ!$B$2:$B$481,calc!$C151,Targ!$A$2:$A$481,calc!X$138)</f>
        <v>0</v>
      </c>
      <c r="Y192" s="41">
        <f>SUMIFS(Targ!$G$2:$G$481,Targ!$B$2:$B$481,calc!$C151,Targ!$A$2:$A$481,calc!Y$138)</f>
        <v>0</v>
      </c>
      <c r="Z192" s="41">
        <f>SUMIFS(Targ!$G$2:$G$481,Targ!$B$2:$B$481,calc!$C151,Targ!$A$2:$A$481,calc!Z$138)</f>
        <v>0</v>
      </c>
      <c r="AA192" s="41">
        <f>SUMIFS(Targ!$G$2:$G$481,Targ!$B$2:$B$481,calc!$C151,Targ!$A$2:$A$481,calc!AA$138)</f>
        <v>0</v>
      </c>
      <c r="AB192" s="41">
        <f>SUMIFS(Targ!$G$2:$G$481,Targ!$B$2:$B$481,calc!$C151,Targ!$A$2:$A$481,calc!AB$138)</f>
        <v>0</v>
      </c>
      <c r="AC192" s="41">
        <f>SUMIFS(Targ!$G$2:$G$481,Targ!$B$2:$B$481,calc!$C151,Targ!$A$2:$A$481,calc!AC$138)</f>
        <v>0</v>
      </c>
      <c r="AD192" s="41">
        <f>SUMIFS(Targ!$G$2:$G$481,Targ!$B$2:$B$481,calc!$C151,Targ!$A$2:$A$481,calc!AD$138)</f>
        <v>0</v>
      </c>
      <c r="AE192" s="41">
        <f>SUMIFS(Targ!$G$2:$G$481,Targ!$B$2:$B$481,calc!$C151,Targ!$A$2:$A$481,calc!AE$138)</f>
        <v>0</v>
      </c>
      <c r="AF192" s="41">
        <f>SUMIFS(Targ!$G$2:$G$481,Targ!$B$2:$B$481,calc!$C151,Targ!$A$2:$A$481,calc!AF$138)</f>
        <v>0</v>
      </c>
      <c r="AG192" s="41">
        <f>SUMIFS(Targ!$G$2:$G$481,Targ!$B$2:$B$481,calc!$C151,Targ!$A$2:$A$481,calc!AG$138)</f>
        <v>0</v>
      </c>
      <c r="AH192" s="41">
        <f>SUMIFS(Targ!$G$2:$G$481,Targ!$B$2:$B$481,calc!$C151,Targ!$A$2:$A$481,calc!AH$138)</f>
        <v>0</v>
      </c>
      <c r="AI192" s="41">
        <f>SUMIFS(Targ!$G$2:$G$481,Targ!$B$2:$B$481,calc!$C151,Targ!$A$2:$A$481,calc!AI$138)</f>
        <v>0</v>
      </c>
      <c r="AJ192" s="41">
        <f>SUMIFS(Targ!$G$2:$G$481,Targ!$B$2:$B$481,calc!$C151,Targ!$A$2:$A$481,calc!AJ$138)</f>
        <v>0</v>
      </c>
      <c r="AK192" s="41">
        <f>SUMIFS(Targ!$G$2:$G$481,Targ!$B$2:$B$481,calc!$C151,Targ!$A$2:$A$481,calc!AK$138)</f>
        <v>0</v>
      </c>
      <c r="AL192" s="41">
        <f>SUMIFS(Targ!$G$2:$G$481,Targ!$B$2:$B$481,calc!$C151,Targ!$A$2:$A$481,calc!AL$138)</f>
        <v>0</v>
      </c>
      <c r="AM192" s="41">
        <f>SUMIFS(Targ!$G$2:$G$481,Targ!$B$2:$B$481,calc!$C151,Targ!$A$2:$A$481,calc!AM$138)</f>
        <v>0</v>
      </c>
      <c r="AN192" s="41">
        <f>SUMIFS(Targ!$G$2:$G$481,Targ!$B$2:$B$481,calc!$C151,Targ!$A$2:$A$481,calc!AN$138)</f>
        <v>0</v>
      </c>
      <c r="AO192" s="41">
        <f>SUMIFS(Targ!$G$2:$G$481,Targ!$B$2:$B$481,calc!$C151,Targ!$A$2:$A$481,calc!AO$138)</f>
        <v>0</v>
      </c>
      <c r="AP192" s="41">
        <f>SUMIFS(Targ!$G$2:$G$481,Targ!$B$2:$B$481,calc!$C151,Targ!$A$2:$A$481,calc!AP$138)</f>
        <v>0</v>
      </c>
      <c r="AQ192" s="41">
        <f>SUMIFS(Targ!$G$2:$G$481,Targ!$B$2:$B$481,calc!$C151,Targ!$A$2:$A$481,calc!AQ$138)</f>
        <v>0</v>
      </c>
    </row>
    <row r="194" spans="1:15" x14ac:dyDescent="0.3">
      <c r="I194" s="94" t="s">
        <v>165</v>
      </c>
      <c r="J194" s="7">
        <v>2012</v>
      </c>
      <c r="K194" s="7">
        <f>J194+1</f>
        <v>2013</v>
      </c>
      <c r="L194" s="7">
        <f t="shared" ref="L194" si="20">K194+1</f>
        <v>2014</v>
      </c>
      <c r="M194" s="7">
        <f t="shared" ref="M194" si="21">L194+1</f>
        <v>2015</v>
      </c>
      <c r="N194" s="7">
        <f t="shared" ref="N194" si="22">M194+1</f>
        <v>2016</v>
      </c>
      <c r="O194" s="7">
        <f t="shared" ref="O194" si="23">N194+1</f>
        <v>2017</v>
      </c>
    </row>
    <row r="195" spans="1:15" x14ac:dyDescent="0.3">
      <c r="A195" s="88" t="s">
        <v>103</v>
      </c>
      <c r="B195" s="70">
        <v>12</v>
      </c>
      <c r="C195" s="93"/>
      <c r="D195" s="94" t="s">
        <v>166</v>
      </c>
      <c r="E195" s="50" t="s">
        <v>168</v>
      </c>
      <c r="F195" s="94" t="s">
        <v>169</v>
      </c>
      <c r="G195" s="94" t="s">
        <v>167</v>
      </c>
      <c r="H195" s="28"/>
      <c r="I195" s="103" t="s">
        <v>87</v>
      </c>
      <c r="J195" s="28">
        <f>SUMIFS(Other!$E$672:$E$690,Other!$C$672:$C$690,calc!$I195,Other!$B$672:$B$690,calc!$I$194)</f>
        <v>1171</v>
      </c>
      <c r="K195" s="28">
        <f>SUMIFS(Other!$F$672:$F$690,Other!$C$672:$C$690,calc!$I195,Other!$B$672:$B$690,calc!$I$194)</f>
        <v>3435</v>
      </c>
      <c r="L195" s="28">
        <f>SUMIFS(Other!$G$672:$G$690,Other!$C$672:$C$690,calc!$I195,Other!$B$672:$B$690,calc!$I$194)</f>
        <v>2864</v>
      </c>
      <c r="M195" s="28">
        <f>SUMIFS(Other!$H$672:$H$690,Other!$C$672:$C$690,calc!$I195,Other!$B$672:$B$690,calc!$I$194)</f>
        <v>1394</v>
      </c>
      <c r="N195" s="41">
        <f>SUMIFS(Other!$I$672:$I$690,Other!$C$672:$C$690,calc!$I195,Other!$B$672:$B$690,calc!$I$194)</f>
        <v>2105</v>
      </c>
      <c r="O195" s="41">
        <f>SUMIFS(Other!$J$672:$J$690,Other!$C$672:$C$690,calc!$I195,Other!$B$672:$B$690,calc!$I$194)</f>
        <v>3629</v>
      </c>
    </row>
    <row r="196" spans="1:15" x14ac:dyDescent="0.3">
      <c r="A196" s="88" t="s">
        <v>98</v>
      </c>
      <c r="C196" s="89" t="s">
        <v>32</v>
      </c>
      <c r="D196" s="92">
        <f>IF($B$140,VLOOKUP($C196,$C$138:$AQ$150,$B$195+1,FALSE),NA())</f>
        <v>-0.17</v>
      </c>
      <c r="E196" s="100">
        <f>IF($B$141,VLOOKUP($C196,$C$152:$AQ$164,$B$195+1,FALSE),NA())</f>
        <v>-0.38</v>
      </c>
      <c r="F196" s="92" t="e">
        <f t="shared" ref="F196:F207" si="24">IF($B$142,VLOOKUP($C196,$C$166:$AQ$178,$B$195+1,FALSE),NA())</f>
        <v>#N/A</v>
      </c>
      <c r="G196" s="92">
        <f>IF($B$143,VLOOKUP($C196,$C$180:$AQ$192,$B$195+1,FALSE),NA())</f>
        <v>0.43</v>
      </c>
      <c r="H196" s="92"/>
      <c r="I196" s="103" t="s">
        <v>65</v>
      </c>
      <c r="J196" s="28">
        <f>SUMIFS(Other!$E$672:$E$690,Other!$C$672:$C$690,calc!$I196,Other!$B$672:$B$690,calc!$I$194)</f>
        <v>923</v>
      </c>
      <c r="K196" s="28">
        <f>SUMIFS(Other!$F$672:$F$690,Other!$C$672:$C$690,calc!$I196,Other!$B$672:$B$690,calc!$I$194)</f>
        <v>1882</v>
      </c>
      <c r="L196" s="28">
        <f>SUMIFS(Other!$G$672:$G$690,Other!$C$672:$C$690,calc!$I196,Other!$B$672:$B$690,calc!$I$194)</f>
        <v>2584</v>
      </c>
      <c r="M196" s="28">
        <f>SUMIFS(Other!$H$672:$H$690,Other!$C$672:$C$690,calc!$I196,Other!$B$672:$B$690,calc!$I$194)</f>
        <v>1218</v>
      </c>
      <c r="N196" s="41">
        <f>SUMIFS(Other!$I$672:$I$690,Other!$C$672:$C$690,calc!$I196,Other!$B$672:$B$690,calc!$I$194)</f>
        <v>1558</v>
      </c>
      <c r="O196" s="41">
        <f>SUMIFS(Other!$J$672:$J$690,Other!$C$672:$C$690,calc!$I196,Other!$B$672:$B$690,calc!$I$194)</f>
        <v>2743</v>
      </c>
    </row>
    <row r="197" spans="1:15" x14ac:dyDescent="0.3">
      <c r="A197" s="88" t="s">
        <v>67</v>
      </c>
      <c r="C197" s="89" t="s">
        <v>33</v>
      </c>
      <c r="D197" s="92">
        <f t="shared" ref="D197:D207" si="25">IF($B$140,VLOOKUP($C197,$C$138:$AQ$150,$B$195+1,FALSE),NA())</f>
        <v>-0.38</v>
      </c>
      <c r="E197" s="100">
        <f t="shared" ref="E197:E207" si="26">IF($B$141,VLOOKUP($C197,$C$152:$AQ$164,$B$195+1,FALSE),NA())</f>
        <v>-0.03</v>
      </c>
      <c r="F197" s="92" t="e">
        <f t="shared" si="24"/>
        <v>#N/A</v>
      </c>
      <c r="G197" s="92">
        <f t="shared" ref="G197:G207" si="27">IF($B$143,VLOOKUP($C197,$C$180:$AQ$192,$B$195+1,FALSE),NA())</f>
        <v>0.15</v>
      </c>
      <c r="H197" s="92"/>
      <c r="I197" s="103" t="s">
        <v>63</v>
      </c>
      <c r="J197" s="28">
        <f>SUMIFS(Other!$E$672:$E$690,Other!$C$672:$C$690,calc!$I197,Other!$B$672:$B$690,calc!$I$194)</f>
        <v>1112</v>
      </c>
      <c r="K197" s="28">
        <f>SUMIFS(Other!$F$672:$F$690,Other!$C$672:$C$690,calc!$I197,Other!$B$672:$B$690,calc!$I$194)</f>
        <v>2851</v>
      </c>
      <c r="L197" s="28">
        <f>SUMIFS(Other!$G$672:$G$690,Other!$C$672:$C$690,calc!$I197,Other!$B$672:$B$690,calc!$I$194)</f>
        <v>2692</v>
      </c>
      <c r="M197" s="28">
        <f>SUMIFS(Other!$H$672:$H$690,Other!$C$672:$C$690,calc!$I197,Other!$B$672:$B$690,calc!$I$194)</f>
        <v>1296</v>
      </c>
      <c r="N197" s="41">
        <f>SUMIFS(Other!$I$672:$I$690,Other!$C$672:$C$690,calc!$I197,Other!$B$672:$B$690,calc!$I$194)</f>
        <v>1558</v>
      </c>
      <c r="O197" s="41">
        <f>SUMIFS(Other!$J$672:$J$690,Other!$C$672:$C$690,calc!$I197,Other!$B$672:$B$690,calc!$I$194)</f>
        <v>3810</v>
      </c>
    </row>
    <row r="198" spans="1:15" x14ac:dyDescent="0.3">
      <c r="A198" s="88" t="s">
        <v>99</v>
      </c>
      <c r="C198" s="89" t="s">
        <v>34</v>
      </c>
      <c r="D198" s="92">
        <f t="shared" si="25"/>
        <v>-0.03</v>
      </c>
      <c r="E198" s="100">
        <f t="shared" si="26"/>
        <v>-0.47</v>
      </c>
      <c r="F198" s="92" t="e">
        <f t="shared" si="24"/>
        <v>#N/A</v>
      </c>
      <c r="G198" s="92">
        <f t="shared" si="27"/>
        <v>0.43</v>
      </c>
      <c r="H198" s="92"/>
      <c r="I198" s="103" t="s">
        <v>64</v>
      </c>
      <c r="J198" s="28">
        <f>SUMIFS(Other!$E$672:$E$690,Other!$C$672:$C$690,calc!$I198,Other!$B$672:$B$690,calc!$I$194)</f>
        <v>738</v>
      </c>
      <c r="K198" s="28">
        <f>SUMIFS(Other!$F$672:$F$690,Other!$C$672:$C$690,calc!$I198,Other!$B$672:$B$690,calc!$I$194)</f>
        <v>1938</v>
      </c>
      <c r="L198" s="28">
        <f>SUMIFS(Other!$G$672:$G$690,Other!$C$672:$C$690,calc!$I198,Other!$B$672:$B$690,calc!$I$194)</f>
        <v>1731</v>
      </c>
      <c r="M198" s="28">
        <f>SUMIFS(Other!$H$672:$H$690,Other!$C$672:$C$690,calc!$I198,Other!$B$672:$B$690,calc!$I$194)</f>
        <v>1194</v>
      </c>
      <c r="N198" s="41">
        <f>SUMIFS(Other!$I$672:$I$690,Other!$C$672:$C$690,calc!$I198,Other!$B$672:$B$690,calc!$I$194)</f>
        <v>1589</v>
      </c>
      <c r="O198" s="41">
        <f>SUMIFS(Other!$J$672:$J$690,Other!$C$672:$C$690,calc!$I198,Other!$B$672:$B$690,calc!$I$194)</f>
        <v>2469</v>
      </c>
    </row>
    <row r="199" spans="1:15" x14ac:dyDescent="0.3">
      <c r="A199" s="88" t="s">
        <v>97</v>
      </c>
      <c r="C199" s="89" t="s">
        <v>35</v>
      </c>
      <c r="D199" s="92">
        <f t="shared" si="25"/>
        <v>-0.47</v>
      </c>
      <c r="E199" s="100">
        <f t="shared" si="26"/>
        <v>-0.42</v>
      </c>
      <c r="F199" s="92" t="e">
        <f t="shared" si="24"/>
        <v>#N/A</v>
      </c>
      <c r="G199" s="92">
        <f t="shared" si="27"/>
        <v>0.03</v>
      </c>
      <c r="H199" s="92"/>
      <c r="I199" s="92"/>
      <c r="J199" s="92"/>
      <c r="K199" s="92"/>
      <c r="L199" s="92"/>
      <c r="M199" s="92"/>
    </row>
    <row r="200" spans="1:15" x14ac:dyDescent="0.3">
      <c r="A200" s="88" t="s">
        <v>101</v>
      </c>
      <c r="C200" s="89" t="s">
        <v>36</v>
      </c>
      <c r="D200" s="92">
        <f t="shared" si="25"/>
        <v>-0.42</v>
      </c>
      <c r="E200" s="100">
        <f t="shared" si="26"/>
        <v>0.43</v>
      </c>
      <c r="F200" s="92" t="e">
        <f t="shared" si="24"/>
        <v>#N/A</v>
      </c>
      <c r="G200" s="92">
        <f t="shared" si="27"/>
        <v>0.5</v>
      </c>
      <c r="H200" s="92"/>
      <c r="I200" s="92" t="s">
        <v>172</v>
      </c>
      <c r="J200" s="7">
        <v>2012</v>
      </c>
      <c r="K200" s="7">
        <f>J200+1</f>
        <v>2013</v>
      </c>
      <c r="L200" s="7">
        <f t="shared" ref="L200" si="28">K200+1</f>
        <v>2014</v>
      </c>
      <c r="M200" s="7">
        <f t="shared" ref="M200" si="29">L200+1</f>
        <v>2015</v>
      </c>
      <c r="N200" s="7">
        <f t="shared" ref="N200" si="30">M200+1</f>
        <v>2016</v>
      </c>
      <c r="O200" s="7">
        <f t="shared" ref="O200" si="31">N200+1</f>
        <v>2017</v>
      </c>
    </row>
    <row r="201" spans="1:15" x14ac:dyDescent="0.3">
      <c r="A201" s="88" t="s">
        <v>96</v>
      </c>
      <c r="C201" s="89" t="s">
        <v>37</v>
      </c>
      <c r="D201" s="92">
        <f t="shared" si="25"/>
        <v>0.43</v>
      </c>
      <c r="E201" s="100">
        <f t="shared" si="26"/>
        <v>0.4</v>
      </c>
      <c r="F201" s="92" t="e">
        <f t="shared" si="24"/>
        <v>#N/A</v>
      </c>
      <c r="G201" s="92">
        <f t="shared" si="27"/>
        <v>0.49</v>
      </c>
      <c r="H201" s="92"/>
      <c r="I201" s="103" t="s">
        <v>87</v>
      </c>
      <c r="J201" s="104">
        <f>SUMIFS(Other!$E$672:$E$690,Other!$C$672:$C$690,calc!$I195,Other!$B$672:$B$690,$I$200)</f>
        <v>4186</v>
      </c>
      <c r="K201" s="104">
        <f>SUMIFS(Other!$F$672:$F$690,Other!$C$672:$C$690,calc!$I195,Other!$B$672:$B$690,$I$200)</f>
        <v>4330</v>
      </c>
      <c r="L201" s="104">
        <f>SUMIFS(Other!$G$672:$G$690,Other!$C$672:$C$690,calc!$I195,Other!$B$672:$B$690,$I$200)</f>
        <v>1344</v>
      </c>
      <c r="M201" s="104">
        <f>SUMIFS(Other!$H$672:$H$690,Other!$C$672:$C$690,calc!$I195,Other!$B$672:$B$690,$I$200)</f>
        <v>4999</v>
      </c>
      <c r="N201" s="41">
        <f>SUMIFS(Other!$I$672:$I$690,Other!$C$672:$C$690,calc!$I195,Other!$B$672:$B$690,$I$200)</f>
        <v>3769</v>
      </c>
      <c r="O201" s="41">
        <f>SUMIFS(Other!$J$672:$J$690,Other!$C$672:$C$690,calc!$I195,Other!$B$672:$B$690,$I$200)</f>
        <v>3543</v>
      </c>
    </row>
    <row r="202" spans="1:15" x14ac:dyDescent="0.3">
      <c r="A202" s="88" t="s">
        <v>102</v>
      </c>
      <c r="C202" s="89" t="s">
        <v>38</v>
      </c>
      <c r="D202" s="92">
        <f t="shared" si="25"/>
        <v>0.4</v>
      </c>
      <c r="E202" s="100">
        <f t="shared" si="26"/>
        <v>-0.4</v>
      </c>
      <c r="F202" s="92" t="e">
        <f t="shared" si="24"/>
        <v>#N/A</v>
      </c>
      <c r="G202" s="92">
        <f t="shared" si="27"/>
        <v>0.48</v>
      </c>
      <c r="H202" s="92"/>
      <c r="I202" s="103" t="s">
        <v>65</v>
      </c>
      <c r="J202" s="104">
        <f>SUMIFS(Other!$E$672:$E$690,Other!$C$672:$C$690,calc!$I196,Other!$B$672:$B$690,$I$200)</f>
        <v>4484</v>
      </c>
      <c r="K202" s="104">
        <f>SUMIFS(Other!$F$672:$F$690,Other!$C$672:$C$690,calc!$I196,Other!$B$672:$B$690,$I$200)</f>
        <v>3228</v>
      </c>
      <c r="L202" s="104">
        <f>SUMIFS(Other!$G$672:$G$690,Other!$C$672:$C$690,calc!$I196,Other!$B$672:$B$690,$I$200)</f>
        <v>992</v>
      </c>
      <c r="M202" s="104">
        <f>SUMIFS(Other!$H$672:$H$690,Other!$C$672:$C$690,calc!$I196,Other!$B$672:$B$690,$I$200)</f>
        <v>3503</v>
      </c>
      <c r="N202" s="41">
        <f>SUMIFS(Other!$I$672:$I$690,Other!$C$672:$C$690,calc!$I196,Other!$B$672:$B$690,$I$200)</f>
        <v>2656</v>
      </c>
      <c r="O202" s="41">
        <f>SUMIFS(Other!$J$672:$J$690,Other!$C$672:$C$690,calc!$I196,Other!$B$672:$B$690,$I$200)</f>
        <v>3464</v>
      </c>
    </row>
    <row r="203" spans="1:15" x14ac:dyDescent="0.3">
      <c r="A203" s="88" t="s">
        <v>66</v>
      </c>
      <c r="C203" s="89" t="s">
        <v>39</v>
      </c>
      <c r="D203" s="92">
        <f t="shared" si="25"/>
        <v>-0.4</v>
      </c>
      <c r="E203" s="100">
        <f t="shared" si="26"/>
        <v>-0.48</v>
      </c>
      <c r="F203" s="92" t="e">
        <f t="shared" si="24"/>
        <v>#N/A</v>
      </c>
      <c r="G203" s="92">
        <f t="shared" si="27"/>
        <v>0.34</v>
      </c>
      <c r="H203" s="92"/>
      <c r="I203" s="103" t="s">
        <v>63</v>
      </c>
      <c r="J203" s="104">
        <f>SUMIFS(Other!$E$672:$E$690,Other!$C$672:$C$690,calc!$I197,Other!$B$672:$B$690,$I$200)</f>
        <v>4312</v>
      </c>
      <c r="K203" s="104">
        <f>SUMIFS(Other!$F$672:$F$690,Other!$C$672:$C$690,calc!$I197,Other!$B$672:$B$690,$I$200)</f>
        <v>4547</v>
      </c>
      <c r="L203" s="104">
        <f>SUMIFS(Other!$G$672:$G$690,Other!$C$672:$C$690,calc!$I197,Other!$B$672:$B$690,$I$200)</f>
        <v>1210</v>
      </c>
      <c r="M203" s="104">
        <f>SUMIFS(Other!$H$672:$H$690,Other!$C$672:$C$690,calc!$I197,Other!$B$672:$B$690,$I$200)</f>
        <v>3649</v>
      </c>
      <c r="N203" s="41">
        <f>SUMIFS(Other!$I$672:$I$690,Other!$C$672:$C$690,calc!$I197,Other!$B$672:$B$690,$I$200)</f>
        <v>3279</v>
      </c>
      <c r="O203" s="41">
        <f>SUMIFS(Other!$J$672:$J$690,Other!$C$672:$C$690,calc!$I197,Other!$B$672:$B$690,$I$200)</f>
        <v>3685</v>
      </c>
    </row>
    <row r="204" spans="1:15" x14ac:dyDescent="0.3">
      <c r="A204" s="88" t="s">
        <v>100</v>
      </c>
      <c r="C204" s="89" t="s">
        <v>40</v>
      </c>
      <c r="D204" s="92">
        <f t="shared" si="25"/>
        <v>-0.48</v>
      </c>
      <c r="E204" s="100" t="e">
        <f t="shared" si="26"/>
        <v>#N/A</v>
      </c>
      <c r="F204" s="92">
        <f t="shared" si="24"/>
        <v>0.17</v>
      </c>
      <c r="G204" s="92">
        <f t="shared" si="27"/>
        <v>-0.23</v>
      </c>
      <c r="H204" s="92"/>
      <c r="I204" s="103" t="s">
        <v>64</v>
      </c>
      <c r="J204" s="104">
        <f>SUMIFS(Other!$E$672:$E$690,Other!$C$672:$C$690,calc!$I198,Other!$B$672:$B$690,$I$200)</f>
        <v>4663</v>
      </c>
      <c r="K204" s="104">
        <f>SUMIFS(Other!$F$672:$F$690,Other!$C$672:$C$690,calc!$I198,Other!$B$672:$B$690,$I$200)</f>
        <v>2841</v>
      </c>
      <c r="L204" s="104">
        <f>SUMIFS(Other!$G$672:$G$690,Other!$C$672:$C$690,calc!$I198,Other!$B$672:$B$690,$I$200)</f>
        <v>1042</v>
      </c>
      <c r="M204" s="104">
        <f>SUMIFS(Other!$H$672:$H$690,Other!$C$672:$C$690,calc!$I198,Other!$B$672:$B$690,$I$200)</f>
        <v>2347</v>
      </c>
      <c r="N204" s="41">
        <f>SUMIFS(Other!$I$672:$I$690,Other!$C$672:$C$690,calc!$I198,Other!$B$672:$B$690,$I$200)</f>
        <v>2656</v>
      </c>
      <c r="O204" s="41">
        <f>SUMIFS(Other!$J$672:$J$690,Other!$C$672:$C$690,calc!$I198,Other!$B$672:$B$690,$I$200)</f>
        <v>3637</v>
      </c>
    </row>
    <row r="205" spans="1:15" x14ac:dyDescent="0.3">
      <c r="C205" s="89" t="s">
        <v>41</v>
      </c>
      <c r="D205" s="92">
        <f t="shared" si="25"/>
        <v>0.17</v>
      </c>
      <c r="E205" s="100">
        <f t="shared" si="26"/>
        <v>-0.32</v>
      </c>
      <c r="F205" s="92" t="e">
        <f t="shared" si="24"/>
        <v>#N/A</v>
      </c>
      <c r="G205" s="92">
        <f t="shared" si="27"/>
        <v>7.0000000000000007E-2</v>
      </c>
      <c r="H205" s="92"/>
      <c r="I205" s="92"/>
      <c r="J205" s="92"/>
      <c r="K205" s="92"/>
      <c r="L205" s="92"/>
      <c r="M205" s="92"/>
    </row>
    <row r="206" spans="1:15" x14ac:dyDescent="0.3">
      <c r="C206" s="89" t="s">
        <v>6</v>
      </c>
      <c r="D206" s="92">
        <f t="shared" si="25"/>
        <v>-0.32</v>
      </c>
      <c r="E206" s="100" t="e">
        <f t="shared" si="26"/>
        <v>#N/A</v>
      </c>
      <c r="F206" s="92">
        <f t="shared" si="24"/>
        <v>0.18</v>
      </c>
      <c r="G206" s="92">
        <f t="shared" si="27"/>
        <v>-0.04</v>
      </c>
      <c r="H206" s="92"/>
      <c r="I206" s="92"/>
      <c r="J206" s="92"/>
      <c r="K206" s="92"/>
      <c r="L206" s="92"/>
      <c r="M206" s="92"/>
    </row>
    <row r="207" spans="1:15" x14ac:dyDescent="0.3">
      <c r="C207" s="89" t="s">
        <v>42</v>
      </c>
      <c r="D207" s="92">
        <f t="shared" si="25"/>
        <v>0.18</v>
      </c>
      <c r="E207" s="100">
        <f t="shared" si="26"/>
        <v>0</v>
      </c>
      <c r="F207" s="92">
        <f t="shared" si="24"/>
        <v>0</v>
      </c>
      <c r="G207" s="92">
        <f t="shared" si="27"/>
        <v>0</v>
      </c>
      <c r="H207" s="92"/>
      <c r="I207" s="92" t="s">
        <v>173</v>
      </c>
      <c r="J207" s="7">
        <v>2012</v>
      </c>
      <c r="K207" s="7">
        <f>J207+1</f>
        <v>2013</v>
      </c>
      <c r="L207" s="7">
        <f t="shared" ref="L207" si="32">K207+1</f>
        <v>2014</v>
      </c>
      <c r="M207" s="7">
        <f t="shared" ref="M207" si="33">L207+1</f>
        <v>2015</v>
      </c>
      <c r="N207" s="7">
        <f t="shared" ref="N207" si="34">M207+1</f>
        <v>2016</v>
      </c>
      <c r="O207" s="7">
        <f t="shared" ref="O207" si="35">N207+1</f>
        <v>2017</v>
      </c>
    </row>
    <row r="208" spans="1:15" x14ac:dyDescent="0.3">
      <c r="D208" s="92"/>
      <c r="I208" s="103" t="s">
        <v>87</v>
      </c>
      <c r="J208" s="41">
        <f>SUMIFS(Other!$E$672:$E$690,Other!$C$672:$C$690,calc!$I195,Other!$B$672:$B$690,$I$207)</f>
        <v>3944</v>
      </c>
      <c r="K208" s="41">
        <f>SUMIFS(Other!$F$672:$F$690,Other!$C$672:$C$690,calc!$I195,Other!$B$672:$B$690,$I$207)</f>
        <v>2811</v>
      </c>
      <c r="L208" s="41">
        <f>SUMIFS(Other!$G$672:$G$690,Other!$C$672:$C$690,calc!$I195,Other!$B$672:$B$690,$I$207)</f>
        <v>3363</v>
      </c>
      <c r="M208" s="41">
        <f>SUMIFS(Other!$H$672:$H$690,Other!$C$672:$C$690,calc!$I195,Other!$B$672:$B$690,$I$207)</f>
        <v>2034</v>
      </c>
      <c r="N208" s="41">
        <f>SUMIFS(Other!$I$672:$I$690,Other!$C$672:$C$690,calc!$I195,Other!$B$672:$B$690,$I$207)</f>
        <v>3459</v>
      </c>
      <c r="O208" s="41">
        <f>SUMIFS(Other!$J$672:$J$690,Other!$C$672:$C$690,calc!$I195,Other!$B$672:$B$690,$I$207)</f>
        <v>2049</v>
      </c>
    </row>
    <row r="209" spans="2:15" x14ac:dyDescent="0.3">
      <c r="C209" s="41">
        <v>2</v>
      </c>
      <c r="D209" s="52">
        <v>3</v>
      </c>
      <c r="E209" s="43">
        <v>4</v>
      </c>
      <c r="F209" s="43">
        <v>5</v>
      </c>
      <c r="G209" s="43">
        <v>6</v>
      </c>
      <c r="H209" s="43">
        <v>7</v>
      </c>
      <c r="I209" s="103" t="s">
        <v>65</v>
      </c>
      <c r="J209" s="41">
        <f>SUMIFS(Other!$E$672:$E$690,Other!$C$672:$C$690,calc!$I196,Other!$B$672:$B$690,$I$207)</f>
        <v>2982</v>
      </c>
      <c r="K209" s="41">
        <f>SUMIFS(Other!$F$672:$F$690,Other!$C$672:$C$690,calc!$I196,Other!$B$672:$B$690,$I$207)</f>
        <v>2003</v>
      </c>
      <c r="L209" s="41">
        <f>SUMIFS(Other!$G$672:$G$690,Other!$C$672:$C$690,calc!$I196,Other!$B$672:$B$690,$I$207)</f>
        <v>1735</v>
      </c>
      <c r="M209" s="41">
        <f>SUMIFS(Other!$H$672:$H$690,Other!$C$672:$C$690,calc!$I196,Other!$B$672:$B$690,$I$207)</f>
        <v>1986</v>
      </c>
      <c r="N209" s="41">
        <f>SUMIFS(Other!$I$672:$I$690,Other!$C$672:$C$690,calc!$I196,Other!$B$672:$B$690,$I$207)</f>
        <v>2624</v>
      </c>
      <c r="O209" s="41">
        <f>SUMIFS(Other!$J$672:$J$690,Other!$C$672:$C$690,calc!$I196,Other!$B$672:$B$690,$I$207)</f>
        <v>1311</v>
      </c>
    </row>
    <row r="210" spans="2:15" x14ac:dyDescent="0.3">
      <c r="C210" s="7">
        <v>2012</v>
      </c>
      <c r="D210" s="7">
        <f>C210+1</f>
        <v>2013</v>
      </c>
      <c r="E210" s="7">
        <f t="shared" ref="E210:H210" si="36">D210+1</f>
        <v>2014</v>
      </c>
      <c r="F210" s="7">
        <f t="shared" si="36"/>
        <v>2015</v>
      </c>
      <c r="G210" s="7">
        <f t="shared" si="36"/>
        <v>2016</v>
      </c>
      <c r="H210" s="7">
        <f t="shared" si="36"/>
        <v>2017</v>
      </c>
      <c r="I210" s="103" t="s">
        <v>63</v>
      </c>
      <c r="J210" s="41">
        <f>SUMIFS(Other!$E$672:$E$690,Other!$C$672:$C$690,calc!$I197,Other!$B$672:$B$690,$I$207)</f>
        <v>2840</v>
      </c>
      <c r="K210" s="41">
        <f>SUMIFS(Other!$F$672:$F$690,Other!$C$672:$C$690,calc!$I197,Other!$B$672:$B$690,$I$207)</f>
        <v>2670</v>
      </c>
      <c r="L210" s="41">
        <f>SUMIFS(Other!$G$672:$G$690,Other!$C$672:$C$690,calc!$I197,Other!$B$672:$B$690,$I$207)</f>
        <v>2253</v>
      </c>
      <c r="M210" s="41">
        <f>SUMIFS(Other!$H$672:$H$690,Other!$C$672:$C$690,calc!$I197,Other!$B$672:$B$690,$I$207)</f>
        <v>2136</v>
      </c>
      <c r="N210" s="41">
        <f>SUMIFS(Other!$I$672:$I$690,Other!$C$672:$C$690,calc!$I197,Other!$B$672:$B$690,$I$207)</f>
        <v>3321</v>
      </c>
      <c r="O210" s="41">
        <f>SUMIFS(Other!$J$672:$J$690,Other!$C$672:$C$690,calc!$I197,Other!$B$672:$B$690,$I$207)</f>
        <v>1619</v>
      </c>
    </row>
    <row r="211" spans="2:15" x14ac:dyDescent="0.3">
      <c r="B211" s="103" t="s">
        <v>87</v>
      </c>
      <c r="C211" s="104">
        <f>IF(Dashboard!E$12=TRUE,VLOOKUP(calc!$B211,$I$194:$O$198,C$209,FALSE),NA())</f>
        <v>1171</v>
      </c>
      <c r="D211" s="104" t="e">
        <f>IF(Dashboard!F$12=TRUE,VLOOKUP(calc!$B211,$I$194:$O$198,D$209,FALSE),NA())</f>
        <v>#N/A</v>
      </c>
      <c r="E211" s="104" t="e">
        <f>IF(Dashboard!G$12=TRUE,VLOOKUP(calc!$B211,$I$194:$O$198,E$209,FALSE),NA())</f>
        <v>#N/A</v>
      </c>
      <c r="F211" s="104" t="e">
        <f>IF(Dashboard!H$12=TRUE,VLOOKUP(calc!$B211,$I$194:$O$198,F$209,FALSE),NA())</f>
        <v>#N/A</v>
      </c>
      <c r="G211" s="104" t="e">
        <f>IF(Dashboard!V$41=TRUE,VLOOKUP(calc!$B211,$I$194:$O$198,G$209,FALSE),NA())</f>
        <v>#N/A</v>
      </c>
      <c r="H211" s="104" t="e">
        <f>IF(Dashboard!W$41=TRUE,VLOOKUP(calc!$B211,$I$194:$O$198,H$209,FALSE),NA())</f>
        <v>#N/A</v>
      </c>
      <c r="I211" s="103" t="s">
        <v>64</v>
      </c>
      <c r="J211" s="41">
        <f>SUMIFS(Other!$E$672:$E$690,Other!$C$672:$C$690,calc!$I198,Other!$B$672:$B$690,$I$207)</f>
        <v>1938</v>
      </c>
      <c r="K211" s="41">
        <f>SUMIFS(Other!$F$672:$F$690,Other!$C$672:$C$690,calc!$I198,Other!$B$672:$B$690,$I$207)</f>
        <v>1662</v>
      </c>
      <c r="L211" s="41">
        <f>SUMIFS(Other!$G$672:$G$690,Other!$C$672:$C$690,calc!$I198,Other!$B$672:$B$690,$I$207)</f>
        <v>1718</v>
      </c>
      <c r="M211" s="41">
        <f>SUMIFS(Other!$H$672:$H$690,Other!$C$672:$C$690,calc!$I198,Other!$B$672:$B$690,$I$207)</f>
        <v>1688</v>
      </c>
      <c r="N211" s="41">
        <f>SUMIFS(Other!$I$672:$I$690,Other!$C$672:$C$690,calc!$I198,Other!$B$672:$B$690,$I$207)</f>
        <v>2230</v>
      </c>
      <c r="O211" s="41">
        <f>SUMIFS(Other!$J$672:$J$690,Other!$C$672:$C$690,calc!$I198,Other!$B$672:$B$690,$I$207)</f>
        <v>1062</v>
      </c>
    </row>
    <row r="212" spans="2:15" x14ac:dyDescent="0.3">
      <c r="B212" s="103" t="s">
        <v>65</v>
      </c>
      <c r="C212" s="105"/>
      <c r="D212" s="106"/>
      <c r="E212" s="107"/>
      <c r="F212" s="105"/>
      <c r="G212" s="105"/>
      <c r="H212" s="105"/>
    </row>
    <row r="213" spans="2:15" x14ac:dyDescent="0.3">
      <c r="B213" s="103" t="s">
        <v>63</v>
      </c>
      <c r="C213" s="105"/>
      <c r="D213" s="106"/>
      <c r="E213" s="107"/>
      <c r="F213" s="105"/>
      <c r="G213" s="105"/>
      <c r="H213" s="105"/>
    </row>
    <row r="214" spans="2:15" x14ac:dyDescent="0.3">
      <c r="B214" s="103" t="s">
        <v>64</v>
      </c>
      <c r="C214" s="105"/>
      <c r="D214" s="106"/>
      <c r="E214" s="107"/>
      <c r="F214" s="105"/>
      <c r="G214" s="105"/>
      <c r="H214" s="105"/>
    </row>
    <row r="215" spans="2:15" x14ac:dyDescent="0.3">
      <c r="I215" s="41" t="s">
        <v>174</v>
      </c>
      <c r="J215" s="7">
        <v>2012</v>
      </c>
      <c r="K215" s="7">
        <f>J215+1</f>
        <v>2013</v>
      </c>
      <c r="L215" s="7">
        <f t="shared" ref="L215" si="37">K215+1</f>
        <v>2014</v>
      </c>
      <c r="M215" s="7">
        <f t="shared" ref="M215" si="38">L215+1</f>
        <v>2015</v>
      </c>
      <c r="N215" s="7">
        <f t="shared" ref="N215" si="39">M215+1</f>
        <v>2016</v>
      </c>
      <c r="O215" s="7">
        <f t="shared" ref="O215" si="40">N215+1</f>
        <v>2017</v>
      </c>
    </row>
    <row r="216" spans="2:15" x14ac:dyDescent="0.3">
      <c r="I216" s="103" t="s">
        <v>87</v>
      </c>
      <c r="J216" s="41">
        <f>SUMIFS(Other!$E$672:$E$690,Other!$C$672:$C$690,calc!$I195,Other!$B$672:$B$690,$I$215)</f>
        <v>3152</v>
      </c>
      <c r="K216" s="41">
        <f>SUMIFS(Other!$F$672:$F$690,Other!$C$672:$C$690,calc!$I195,Other!$B$672:$B$690,$I$215)</f>
        <v>3241</v>
      </c>
      <c r="L216" s="41">
        <f>SUMIFS(Other!$G$672:$G$690,Other!$C$672:$C$690,calc!$I195,Other!$B$672:$B$690,$I$215)</f>
        <v>3153</v>
      </c>
      <c r="M216" s="41">
        <f>SUMIFS(Other!$H$672:$H$690,Other!$C$672:$C$690,calc!$I195,Other!$B$672:$B$690,$I$215)</f>
        <v>2008</v>
      </c>
      <c r="N216" s="41">
        <f>SUMIFS(Other!$I$672:$I$690,Other!$C$672:$C$690,calc!$I195,Other!$B$672:$B$690,$I$215)</f>
        <v>4594</v>
      </c>
      <c r="O216" s="41">
        <f>SUMIFS(Other!$J$672:$J$690,Other!$C$672:$C$690,calc!$I195,Other!$B$672:$B$690,$I$215)</f>
        <v>3613</v>
      </c>
    </row>
    <row r="217" spans="2:15" x14ac:dyDescent="0.3">
      <c r="D217" s="103" t="s">
        <v>165</v>
      </c>
      <c r="E217" s="103" t="s">
        <v>172</v>
      </c>
      <c r="F217" s="103" t="s">
        <v>173</v>
      </c>
      <c r="G217" s="103" t="s">
        <v>174</v>
      </c>
      <c r="I217" s="103" t="s">
        <v>65</v>
      </c>
      <c r="J217" s="41">
        <f>SUMIFS(Other!$E$672:$E$690,Other!$C$672:$C$690,calc!$I196,Other!$B$672:$B$690,$I$215)</f>
        <v>2964</v>
      </c>
      <c r="K217" s="41">
        <f>SUMIFS(Other!$F$672:$F$690,Other!$C$672:$C$690,calc!$I196,Other!$B$672:$B$690,$I$215)</f>
        <v>1715</v>
      </c>
      <c r="L217" s="41">
        <f>SUMIFS(Other!$G$672:$G$690,Other!$C$672:$C$690,calc!$I196,Other!$B$672:$B$690,$I$215)</f>
        <v>1773</v>
      </c>
      <c r="M217" s="41">
        <f>SUMIFS(Other!$H$672:$H$690,Other!$C$672:$C$690,calc!$I196,Other!$B$672:$B$690,$I$215)</f>
        <v>1301</v>
      </c>
      <c r="N217" s="41">
        <f>SUMIFS(Other!$I$672:$I$690,Other!$C$672:$C$690,calc!$I196,Other!$B$672:$B$690,$I$215)</f>
        <v>3229</v>
      </c>
      <c r="O217" s="41">
        <f>SUMIFS(Other!$J$672:$J$690,Other!$C$672:$C$690,calc!$I196,Other!$B$672:$B$690,$I$215)</f>
        <v>2383</v>
      </c>
    </row>
    <row r="218" spans="2:15" x14ac:dyDescent="0.3">
      <c r="B218" s="41">
        <v>2</v>
      </c>
      <c r="C218" s="7">
        <v>2012</v>
      </c>
      <c r="D218" s="104">
        <f>SUMIFS(Other!$E$672:$E$690,Other!$B$672:$B$690,calc!D$217)</f>
        <v>3944</v>
      </c>
      <c r="E218" s="104">
        <f>SUMIFS(Other!$E$672:$E$690,Other!$B$672:$B$690,calc!E$217)</f>
        <v>17645</v>
      </c>
      <c r="F218" s="104">
        <f>SUMIFS(Other!$E$672:$E$690,Other!$B$672:$B$690,calc!F$217)</f>
        <v>11704</v>
      </c>
      <c r="G218" s="104">
        <f>SUMIFS(Other!$E$672:$E$690,Other!$B$672:$B$690,calc!G$217)</f>
        <v>11963</v>
      </c>
      <c r="I218" s="103" t="s">
        <v>63</v>
      </c>
      <c r="J218" s="41">
        <f>SUMIFS(Other!$E$672:$E$690,Other!$C$672:$C$690,calc!$I197,Other!$B$672:$B$690,$I$215)</f>
        <v>3120</v>
      </c>
      <c r="K218" s="41">
        <f>SUMIFS(Other!$F$672:$F$690,Other!$C$672:$C$690,calc!$I197,Other!$B$672:$B$690,$I$215)</f>
        <v>2560</v>
      </c>
      <c r="L218" s="41">
        <f>SUMIFS(Other!$G$672:$G$690,Other!$C$672:$C$690,calc!$I197,Other!$B$672:$B$690,$I$215)</f>
        <v>2396</v>
      </c>
      <c r="M218" s="41">
        <f>SUMIFS(Other!$H$672:$H$690,Other!$C$672:$C$690,calc!$I197,Other!$B$672:$B$690,$I$215)</f>
        <v>1647</v>
      </c>
      <c r="N218" s="41">
        <f>SUMIFS(Other!$I$672:$I$690,Other!$C$672:$C$690,calc!$I197,Other!$B$672:$B$690,$I$215)</f>
        <v>3262</v>
      </c>
      <c r="O218" s="41">
        <f>SUMIFS(Other!$J$672:$J$690,Other!$C$672:$C$690,calc!$I197,Other!$B$672:$B$690,$I$215)</f>
        <v>2457</v>
      </c>
    </row>
    <row r="219" spans="2:15" x14ac:dyDescent="0.3">
      <c r="B219" s="52">
        <v>3</v>
      </c>
      <c r="C219" s="7">
        <f>C218+1</f>
        <v>2013</v>
      </c>
      <c r="D219" s="104">
        <f>SUMIFS(Other!$F$672:$F$690,Other!$B$672:$B$690,calc!D$217)</f>
        <v>10106</v>
      </c>
      <c r="E219" s="104">
        <f>SUMIFS(Other!$F$672:$F$690,Other!$B$672:$B$690,calc!E$217)</f>
        <v>14946</v>
      </c>
      <c r="F219" s="104">
        <f>SUMIFS(Other!$F$672:$F$690,Other!$B$672:$B$690,calc!F$217)</f>
        <v>9146</v>
      </c>
      <c r="G219" s="104">
        <f>SUMIFS(Other!$F$672:$F$690,Other!$B$672:$B$690,calc!G$217)</f>
        <v>8854</v>
      </c>
      <c r="I219" s="103" t="s">
        <v>64</v>
      </c>
      <c r="J219" s="41">
        <f>SUMIFS(Other!$E$672:$E$690,Other!$C$672:$C$690,calc!$I198,Other!$B$672:$B$690,$I$215)</f>
        <v>2727</v>
      </c>
      <c r="K219" s="41">
        <f>SUMIFS(Other!$F$672:$F$690,Other!$C$672:$C$690,calc!$I198,Other!$B$672:$B$690,$I$215)</f>
        <v>1338</v>
      </c>
      <c r="L219" s="41">
        <f>SUMIFS(Other!$G$672:$G$690,Other!$C$672:$C$690,calc!$I198,Other!$B$672:$B$690,$I$215)</f>
        <v>1188</v>
      </c>
      <c r="M219" s="41">
        <f>SUMIFS(Other!$H$672:$H$690,Other!$C$672:$C$690,calc!$I198,Other!$B$672:$B$690,$I$215)</f>
        <v>872</v>
      </c>
      <c r="N219" s="41">
        <f>SUMIFS(Other!$I$672:$I$690,Other!$C$672:$C$690,calc!$I198,Other!$B$672:$B$690,$I$215)</f>
        <v>2228</v>
      </c>
      <c r="O219" s="41">
        <f>SUMIFS(Other!$J$672:$J$690,Other!$C$672:$C$690,calc!$I198,Other!$B$672:$B$690,$I$215)</f>
        <v>2216</v>
      </c>
    </row>
    <row r="220" spans="2:15" x14ac:dyDescent="0.3">
      <c r="B220" s="43">
        <v>4</v>
      </c>
      <c r="C220" s="7">
        <f>C219+1</f>
        <v>2014</v>
      </c>
      <c r="D220" s="104">
        <f>SUMIFS(Other!$G$672:$G$690,Other!$B$672:$B$690,calc!D$217)</f>
        <v>9871</v>
      </c>
      <c r="E220" s="104">
        <f>SUMIFS(Other!$G$672:$G$690,Other!$B$672:$B$690,calc!E$217)</f>
        <v>4588</v>
      </c>
      <c r="F220" s="104">
        <f>SUMIFS(Other!$G$672:$G$690,Other!$B$672:$B$690,calc!F$217)</f>
        <v>9069</v>
      </c>
      <c r="G220" s="104">
        <f>SUMIFS(Other!$G$672:$G$690,Other!$B$672:$B$690,calc!G$217)</f>
        <v>8510</v>
      </c>
    </row>
    <row r="221" spans="2:15" x14ac:dyDescent="0.3">
      <c r="B221" s="43">
        <v>5</v>
      </c>
      <c r="C221" s="7">
        <f>C220+1</f>
        <v>2015</v>
      </c>
      <c r="D221" s="104">
        <f>SUMIFS(Other!$H$672:$H$690,Other!$B$672:$B$690,calc!D$217)</f>
        <v>5102</v>
      </c>
      <c r="E221" s="104">
        <f>SUMIFS(Other!$H$672:$H$690,Other!$B$672:$B$690,calc!E$217)</f>
        <v>14498</v>
      </c>
      <c r="F221" s="104">
        <f>SUMIFS(Other!$H$672:$H$690,Other!$B$672:$B$690,calc!F$217)</f>
        <v>7844</v>
      </c>
      <c r="G221" s="104">
        <f>SUMIFS(Other!$H$672:$H$690,Other!$B$672:$B$690,calc!G$217)</f>
        <v>5828</v>
      </c>
    </row>
    <row r="222" spans="2:15" x14ac:dyDescent="0.3">
      <c r="B222" s="43">
        <v>6</v>
      </c>
      <c r="C222" s="7">
        <f>C221+1</f>
        <v>2016</v>
      </c>
      <c r="D222" s="104">
        <f>SUMIFS(Other!$I$672:$I$690,Other!$B$672:$B$690,calc!D$217)</f>
        <v>6810</v>
      </c>
      <c r="E222" s="104">
        <f>SUMIFS(Other!$I$672:$I$690,Other!$B$672:$B$690,calc!E$217)</f>
        <v>12360</v>
      </c>
      <c r="F222" s="104">
        <f>SUMIFS(Other!$I$672:$I$690,Other!$B$672:$B$690,calc!F$217)</f>
        <v>11634</v>
      </c>
      <c r="G222" s="104">
        <f>SUMIFS(Other!$I$672:$I$690,Other!$B$672:$B$690,calc!G$217)</f>
        <v>13313</v>
      </c>
    </row>
    <row r="223" spans="2:15" x14ac:dyDescent="0.3">
      <c r="B223" s="43">
        <v>7</v>
      </c>
      <c r="C223" s="7">
        <f>C222+1</f>
        <v>2017</v>
      </c>
      <c r="D223" s="104">
        <f>SUMIFS(Other!$J$672:$J$690,Other!$B$672:$B$690,calc!D$217)</f>
        <v>12651</v>
      </c>
      <c r="E223" s="104">
        <f>SUMIFS(Other!$J$672:$J$690,Other!$B$672:$B$690,calc!E$217)</f>
        <v>14329</v>
      </c>
      <c r="F223" s="104">
        <f>SUMIFS(Other!$J$672:$J$690,Other!$B$672:$B$690,calc!F$217)</f>
        <v>6041</v>
      </c>
      <c r="G223" s="104">
        <f>SUMIFS(Other!$J$672:$J$690,Other!$B$672:$B$690,calc!G$217)</f>
        <v>10669</v>
      </c>
    </row>
    <row r="226" spans="2:10" x14ac:dyDescent="0.3">
      <c r="D226" s="103" t="s">
        <v>165</v>
      </c>
      <c r="E226" s="103" t="s">
        <v>172</v>
      </c>
      <c r="F226" s="103" t="s">
        <v>173</v>
      </c>
      <c r="G226" s="103" t="s">
        <v>174</v>
      </c>
    </row>
    <row r="227" spans="2:10" x14ac:dyDescent="0.3">
      <c r="C227" s="7">
        <v>2012</v>
      </c>
      <c r="D227" s="104">
        <f>IF(Dashboard!E$12,calc!D218,NA())</f>
        <v>3944</v>
      </c>
      <c r="E227" s="104" t="e">
        <f>IF(Dashboard!F$12,calc!E218,NA())</f>
        <v>#N/A</v>
      </c>
      <c r="F227" s="104" t="e">
        <f>IF(Dashboard!G$12,calc!F218,NA())</f>
        <v>#N/A</v>
      </c>
      <c r="G227" s="104" t="e">
        <f>IF(Dashboard!H$12,calc!G218,NA())</f>
        <v>#N/A</v>
      </c>
    </row>
    <row r="228" spans="2:10" x14ac:dyDescent="0.3">
      <c r="C228" s="7">
        <f>C227+1</f>
        <v>2013</v>
      </c>
      <c r="D228" s="104">
        <f>IF(Dashboard!E$12,calc!D219,NA())</f>
        <v>10106</v>
      </c>
      <c r="E228" s="104" t="e">
        <f>IF(Dashboard!F$12,calc!E219,NA())</f>
        <v>#N/A</v>
      </c>
      <c r="F228" s="104" t="e">
        <f>IF(Dashboard!G$12,calc!F219,NA())</f>
        <v>#N/A</v>
      </c>
      <c r="G228" s="104" t="e">
        <f>IF(Dashboard!H$12,calc!G219,NA())</f>
        <v>#N/A</v>
      </c>
    </row>
    <row r="229" spans="2:10" x14ac:dyDescent="0.3">
      <c r="C229" s="7">
        <f>C228+1</f>
        <v>2014</v>
      </c>
      <c r="D229" s="104">
        <f>IF(Dashboard!E$12,calc!D220,NA())</f>
        <v>9871</v>
      </c>
      <c r="E229" s="104" t="e">
        <f>IF(Dashboard!F$12,calc!E220,NA())</f>
        <v>#N/A</v>
      </c>
      <c r="F229" s="104" t="e">
        <f>IF(Dashboard!G$12,calc!F220,NA())</f>
        <v>#N/A</v>
      </c>
      <c r="G229" s="104" t="e">
        <f>IF(Dashboard!H$12,calc!G220,NA())</f>
        <v>#N/A</v>
      </c>
    </row>
    <row r="230" spans="2:10" x14ac:dyDescent="0.3">
      <c r="C230" s="7">
        <f>C229+1</f>
        <v>2015</v>
      </c>
      <c r="D230" s="104">
        <f>IF(Dashboard!E$12,calc!D221,NA())</f>
        <v>5102</v>
      </c>
      <c r="E230" s="104" t="e">
        <f>IF(Dashboard!F$12,calc!E221,NA())</f>
        <v>#N/A</v>
      </c>
      <c r="F230" s="104" t="e">
        <f>IF(Dashboard!G$12,calc!F221,NA())</f>
        <v>#N/A</v>
      </c>
      <c r="G230" s="104" t="e">
        <f>IF(Dashboard!H$12,calc!G221,NA())</f>
        <v>#N/A</v>
      </c>
    </row>
    <row r="231" spans="2:10" x14ac:dyDescent="0.3">
      <c r="C231" s="7">
        <f>C230+1</f>
        <v>2016</v>
      </c>
      <c r="D231" s="104">
        <f>IF(Dashboard!E$12,calc!D222,NA())</f>
        <v>6810</v>
      </c>
      <c r="E231" s="104" t="e">
        <f>IF(Dashboard!F$12,calc!E222,NA())</f>
        <v>#N/A</v>
      </c>
      <c r="F231" s="104" t="e">
        <f>IF(Dashboard!G$12,calc!F222,NA())</f>
        <v>#N/A</v>
      </c>
      <c r="G231" s="104" t="e">
        <f>IF(Dashboard!H$12,calc!G222,NA())</f>
        <v>#N/A</v>
      </c>
    </row>
    <row r="232" spans="2:10" x14ac:dyDescent="0.3">
      <c r="C232" s="7">
        <f>C231+1</f>
        <v>2017</v>
      </c>
      <c r="D232" s="104">
        <f>IF(Dashboard!E$12,calc!D223,NA())</f>
        <v>12651</v>
      </c>
      <c r="E232" s="104" t="e">
        <f>IF(Dashboard!F$12,calc!E223,NA())</f>
        <v>#N/A</v>
      </c>
      <c r="F232" s="104" t="e">
        <f>IF(Dashboard!G$12,calc!F223,NA())</f>
        <v>#N/A</v>
      </c>
      <c r="G232" s="104" t="e">
        <f>IF(Dashboard!H$12,calc!G223,NA())</f>
        <v>#N/A</v>
      </c>
    </row>
    <row r="234" spans="2:10" x14ac:dyDescent="0.3">
      <c r="C234" s="41">
        <v>1</v>
      </c>
      <c r="D234" s="52">
        <v>2</v>
      </c>
      <c r="E234" s="43">
        <v>3</v>
      </c>
      <c r="F234" s="41">
        <v>4</v>
      </c>
      <c r="G234" s="41">
        <v>5</v>
      </c>
    </row>
    <row r="235" spans="2:10" x14ac:dyDescent="0.3">
      <c r="B235" s="41" t="s">
        <v>83</v>
      </c>
      <c r="C235" s="15"/>
      <c r="D235" t="s">
        <v>87</v>
      </c>
      <c r="E235" t="s">
        <v>63</v>
      </c>
      <c r="F235" t="s">
        <v>65</v>
      </c>
      <c r="G235" t="s">
        <v>64</v>
      </c>
      <c r="I235" s="15" t="s">
        <v>176</v>
      </c>
      <c r="J235" s="41" t="s">
        <v>45</v>
      </c>
    </row>
    <row r="236" spans="2:10" x14ac:dyDescent="0.3">
      <c r="C236" s="7" t="s">
        <v>32</v>
      </c>
      <c r="D236" s="31">
        <v>2.0199999999999999E-2</v>
      </c>
      <c r="E236" s="31">
        <v>1.7399999999999999E-2</v>
      </c>
      <c r="F236" s="31">
        <v>1.32E-2</v>
      </c>
      <c r="G236" s="31">
        <v>1.2999999999999999E-2</v>
      </c>
      <c r="I236" s="7" t="s">
        <v>32</v>
      </c>
      <c r="J236" s="31">
        <f>VLOOKUP($I236,$C$235:$G$247,$F$50+1,FALSE)</f>
        <v>1.7399999999999999E-2</v>
      </c>
    </row>
    <row r="237" spans="2:10" x14ac:dyDescent="0.3">
      <c r="C237" s="7" t="s">
        <v>33</v>
      </c>
      <c r="D237" s="31">
        <v>2.1000000000000001E-2</v>
      </c>
      <c r="E237" s="31">
        <v>1.6299999999999999E-2</v>
      </c>
      <c r="F237" s="31">
        <v>1.6899999999999998E-2</v>
      </c>
      <c r="G237" s="31">
        <v>1.11E-2</v>
      </c>
      <c r="I237" s="7" t="s">
        <v>33</v>
      </c>
      <c r="J237" s="31">
        <f t="shared" ref="J237:J247" si="41">VLOOKUP($I237,$C$235:$G$247,$F$50+1,FALSE)</f>
        <v>1.6299999999999999E-2</v>
      </c>
    </row>
    <row r="238" spans="2:10" x14ac:dyDescent="0.3">
      <c r="C238" s="7" t="s">
        <v>34</v>
      </c>
      <c r="D238" s="31">
        <v>2.0199999999999999E-2</v>
      </c>
      <c r="E238" s="31">
        <v>1.9099999999999999E-2</v>
      </c>
      <c r="F238" s="31">
        <v>1.66E-2</v>
      </c>
      <c r="G238" s="31">
        <v>1.41E-2</v>
      </c>
      <c r="I238" s="7" t="s">
        <v>34</v>
      </c>
      <c r="J238" s="31">
        <f t="shared" si="41"/>
        <v>1.9099999999999999E-2</v>
      </c>
    </row>
    <row r="239" spans="2:10" x14ac:dyDescent="0.3">
      <c r="C239" s="7" t="s">
        <v>35</v>
      </c>
      <c r="D239" s="31">
        <v>2.1999999999999999E-2</v>
      </c>
      <c r="E239" s="31">
        <v>1.3100000000000001E-2</v>
      </c>
      <c r="F239" s="31">
        <v>1.12E-2</v>
      </c>
      <c r="G239" s="31">
        <v>1.23E-2</v>
      </c>
      <c r="I239" s="7" t="s">
        <v>35</v>
      </c>
      <c r="J239" s="31">
        <f t="shared" si="41"/>
        <v>1.3100000000000001E-2</v>
      </c>
    </row>
    <row r="240" spans="2:10" x14ac:dyDescent="0.3">
      <c r="C240" s="7" t="s">
        <v>36</v>
      </c>
      <c r="D240" s="31">
        <v>2.3E-2</v>
      </c>
      <c r="E240" s="31">
        <v>1.7100000000000001E-2</v>
      </c>
      <c r="F240" s="31">
        <v>1.9300000000000001E-2</v>
      </c>
      <c r="G240" s="31">
        <v>1.21E-2</v>
      </c>
      <c r="I240" s="7" t="s">
        <v>36</v>
      </c>
      <c r="J240" s="31">
        <f t="shared" si="41"/>
        <v>1.7100000000000001E-2</v>
      </c>
    </row>
    <row r="241" spans="3:10" x14ac:dyDescent="0.3">
      <c r="C241" s="7" t="s">
        <v>37</v>
      </c>
      <c r="D241" s="31">
        <v>2.2499999999999999E-2</v>
      </c>
      <c r="E241" s="31">
        <v>1.35E-2</v>
      </c>
      <c r="F241" s="31">
        <v>1.15E-2</v>
      </c>
      <c r="G241" s="31">
        <v>1.44E-2</v>
      </c>
      <c r="I241" s="7" t="s">
        <v>37</v>
      </c>
      <c r="J241" s="31">
        <f t="shared" si="41"/>
        <v>1.35E-2</v>
      </c>
    </row>
    <row r="242" spans="3:10" x14ac:dyDescent="0.3">
      <c r="C242" s="7" t="s">
        <v>38</v>
      </c>
      <c r="D242" s="31">
        <v>2.1999999999999999E-2</v>
      </c>
      <c r="E242" s="31">
        <v>1.67E-2</v>
      </c>
      <c r="F242" s="31">
        <v>0.01</v>
      </c>
      <c r="G242" s="31">
        <v>1.0200000000000001E-2</v>
      </c>
      <c r="I242" s="7" t="s">
        <v>38</v>
      </c>
      <c r="J242" s="31">
        <f t="shared" si="41"/>
        <v>1.67E-2</v>
      </c>
    </row>
    <row r="243" spans="3:10" x14ac:dyDescent="0.3">
      <c r="C243" s="7" t="s">
        <v>39</v>
      </c>
      <c r="D243" s="31">
        <v>2.4E-2</v>
      </c>
      <c r="E243" s="31">
        <v>1.7500000000000002E-2</v>
      </c>
      <c r="F243" s="31">
        <v>1.2999999999999999E-2</v>
      </c>
      <c r="G243" s="31">
        <v>1.26E-2</v>
      </c>
      <c r="I243" s="7" t="s">
        <v>39</v>
      </c>
      <c r="J243" s="31">
        <f t="shared" si="41"/>
        <v>1.7500000000000002E-2</v>
      </c>
    </row>
    <row r="244" spans="3:10" x14ac:dyDescent="0.3">
      <c r="C244" s="7" t="s">
        <v>40</v>
      </c>
      <c r="D244" s="31">
        <v>2.5000000000000001E-2</v>
      </c>
      <c r="E244" s="31">
        <v>1.0500000000000001E-2</v>
      </c>
      <c r="F244" s="31">
        <v>1.1299999999999999E-2</v>
      </c>
      <c r="G244" s="31">
        <v>1.21E-2</v>
      </c>
      <c r="I244" s="7" t="s">
        <v>40</v>
      </c>
      <c r="J244" s="31">
        <f t="shared" si="41"/>
        <v>1.0500000000000001E-2</v>
      </c>
    </row>
    <row r="245" spans="3:10" x14ac:dyDescent="0.3">
      <c r="C245" s="7" t="s">
        <v>41</v>
      </c>
      <c r="D245" s="31">
        <v>2.4E-2</v>
      </c>
      <c r="E245" s="31">
        <v>1.03E-2</v>
      </c>
      <c r="F245" s="31">
        <v>1.3899999999999999E-2</v>
      </c>
      <c r="G245" s="31">
        <v>1.7299999999999999E-2</v>
      </c>
      <c r="I245" s="7" t="s">
        <v>41</v>
      </c>
      <c r="J245" s="31">
        <f t="shared" si="41"/>
        <v>1.03E-2</v>
      </c>
    </row>
    <row r="246" spans="3:10" x14ac:dyDescent="0.3">
      <c r="C246" s="7" t="s">
        <v>6</v>
      </c>
      <c r="D246" s="31">
        <v>2.5000000000000001E-2</v>
      </c>
      <c r="E246" s="31">
        <v>1.04E-2</v>
      </c>
      <c r="F246" s="31">
        <v>1.4200000000000001E-2</v>
      </c>
      <c r="G246" s="31">
        <v>1.2800000000000001E-2</v>
      </c>
      <c r="I246" s="7" t="s">
        <v>6</v>
      </c>
      <c r="J246" s="31">
        <f t="shared" si="41"/>
        <v>1.04E-2</v>
      </c>
    </row>
    <row r="247" spans="3:10" x14ac:dyDescent="0.3">
      <c r="C247" s="7" t="s">
        <v>42</v>
      </c>
      <c r="D247" s="31">
        <v>2.5999999999999999E-2</v>
      </c>
      <c r="E247" s="31">
        <v>1.7100000000000001E-2</v>
      </c>
      <c r="F247" s="31">
        <v>1.01E-2</v>
      </c>
      <c r="G247" s="31">
        <v>1.6500000000000001E-2</v>
      </c>
      <c r="I247" s="7" t="s">
        <v>42</v>
      </c>
      <c r="J247" s="31">
        <f t="shared" si="41"/>
        <v>1.7100000000000001E-2</v>
      </c>
    </row>
    <row r="249" spans="3:10" x14ac:dyDescent="0.3">
      <c r="C249" s="15" t="s">
        <v>45</v>
      </c>
      <c r="D249" t="s">
        <v>87</v>
      </c>
      <c r="E249" t="s">
        <v>63</v>
      </c>
      <c r="F249" t="s">
        <v>65</v>
      </c>
      <c r="G249" t="s">
        <v>64</v>
      </c>
      <c r="I249" s="15" t="s">
        <v>179</v>
      </c>
      <c r="J249" s="41" t="s">
        <v>178</v>
      </c>
    </row>
    <row r="250" spans="3:10" x14ac:dyDescent="0.3">
      <c r="C250" s="7" t="s">
        <v>32</v>
      </c>
      <c r="D250" s="14">
        <v>377400</v>
      </c>
      <c r="E250" s="14">
        <v>116547</v>
      </c>
      <c r="F250" s="14">
        <v>169697</v>
      </c>
      <c r="G250" s="14">
        <v>109863</v>
      </c>
      <c r="I250" s="7" t="s">
        <v>32</v>
      </c>
      <c r="J250" s="41">
        <f>VLOOKUP($I236,$C$249:$G$261,$F$50+1,FALSE)</f>
        <v>116547</v>
      </c>
    </row>
    <row r="251" spans="3:10" x14ac:dyDescent="0.3">
      <c r="C251" s="7" t="s">
        <v>33</v>
      </c>
      <c r="D251" s="14">
        <v>374250</v>
      </c>
      <c r="E251" s="14">
        <v>117787</v>
      </c>
      <c r="F251" s="14">
        <v>151001</v>
      </c>
      <c r="G251" s="14">
        <v>107937</v>
      </c>
      <c r="I251" s="7" t="s">
        <v>33</v>
      </c>
      <c r="J251" s="41">
        <f t="shared" ref="J251:J261" si="42">VLOOKUP($I237,$C$249:$G$261,$F$50+1,FALSE)</f>
        <v>117787</v>
      </c>
    </row>
    <row r="252" spans="3:10" x14ac:dyDescent="0.3">
      <c r="C252" s="7" t="s">
        <v>34</v>
      </c>
      <c r="D252" s="14">
        <v>378120</v>
      </c>
      <c r="E252" s="14">
        <v>104153</v>
      </c>
      <c r="F252" s="14">
        <v>159821</v>
      </c>
      <c r="G252" s="14">
        <v>102097</v>
      </c>
      <c r="I252" s="7" t="s">
        <v>34</v>
      </c>
      <c r="J252" s="41">
        <f t="shared" si="42"/>
        <v>104153</v>
      </c>
    </row>
    <row r="253" spans="3:10" x14ac:dyDescent="0.3">
      <c r="C253" s="7" t="s">
        <v>35</v>
      </c>
      <c r="D253" s="14">
        <v>378750</v>
      </c>
      <c r="E253" s="14">
        <v>113636</v>
      </c>
      <c r="F253" s="14">
        <v>154401</v>
      </c>
      <c r="G253" s="14">
        <v>93072</v>
      </c>
      <c r="I253" s="7" t="s">
        <v>35</v>
      </c>
      <c r="J253" s="41">
        <f t="shared" si="42"/>
        <v>113636</v>
      </c>
    </row>
    <row r="254" spans="3:10" x14ac:dyDescent="0.3">
      <c r="C254" s="7" t="s">
        <v>36</v>
      </c>
      <c r="D254" s="14">
        <v>378885</v>
      </c>
      <c r="E254" s="14">
        <v>100452</v>
      </c>
      <c r="F254" s="14">
        <v>162529</v>
      </c>
      <c r="G254" s="14">
        <v>103641</v>
      </c>
      <c r="I254" s="7" t="s">
        <v>36</v>
      </c>
      <c r="J254" s="41">
        <f t="shared" si="42"/>
        <v>100452</v>
      </c>
    </row>
    <row r="255" spans="3:10" x14ac:dyDescent="0.3">
      <c r="C255" s="7" t="s">
        <v>37</v>
      </c>
      <c r="D255" s="14">
        <v>379200</v>
      </c>
      <c r="E255" s="14">
        <v>115931</v>
      </c>
      <c r="F255" s="14">
        <v>167315</v>
      </c>
      <c r="G255" s="14">
        <v>104921</v>
      </c>
      <c r="I255" s="7" t="s">
        <v>37</v>
      </c>
      <c r="J255" s="41">
        <f t="shared" si="42"/>
        <v>115931</v>
      </c>
    </row>
    <row r="256" spans="3:10" x14ac:dyDescent="0.3">
      <c r="C256" s="7" t="s">
        <v>38</v>
      </c>
      <c r="D256" s="14">
        <v>379500</v>
      </c>
      <c r="E256" s="14">
        <v>100362</v>
      </c>
      <c r="F256" s="14">
        <v>150568</v>
      </c>
      <c r="G256" s="14">
        <v>109059</v>
      </c>
      <c r="I256" s="7" t="s">
        <v>38</v>
      </c>
      <c r="J256" s="41">
        <f t="shared" si="42"/>
        <v>100362</v>
      </c>
    </row>
    <row r="257" spans="1:43" x14ac:dyDescent="0.3">
      <c r="C257" s="7" t="s">
        <v>39</v>
      </c>
      <c r="D257" s="14">
        <v>379650</v>
      </c>
      <c r="E257" s="14">
        <v>114829</v>
      </c>
      <c r="F257" s="14">
        <v>169022</v>
      </c>
      <c r="G257" s="14">
        <v>99591</v>
      </c>
      <c r="I257" s="7" t="s">
        <v>39</v>
      </c>
      <c r="J257" s="41">
        <f t="shared" si="42"/>
        <v>114829</v>
      </c>
    </row>
    <row r="258" spans="1:43" x14ac:dyDescent="0.3">
      <c r="C258" s="7" t="s">
        <v>40</v>
      </c>
      <c r="D258" s="14">
        <v>380100</v>
      </c>
      <c r="E258" s="14">
        <v>108058</v>
      </c>
      <c r="F258" s="14">
        <v>157585</v>
      </c>
      <c r="G258" s="14">
        <v>91516</v>
      </c>
      <c r="I258" s="7" t="s">
        <v>40</v>
      </c>
      <c r="J258" s="41">
        <f t="shared" si="42"/>
        <v>108058</v>
      </c>
    </row>
    <row r="259" spans="1:43" x14ac:dyDescent="0.3">
      <c r="C259" s="7" t="s">
        <v>41</v>
      </c>
      <c r="D259" s="14">
        <v>379500</v>
      </c>
      <c r="E259" s="14">
        <v>112094</v>
      </c>
      <c r="F259" s="14">
        <v>159607</v>
      </c>
      <c r="G259" s="14">
        <v>95691</v>
      </c>
      <c r="I259" s="7" t="s">
        <v>41</v>
      </c>
      <c r="J259" s="41">
        <f t="shared" si="42"/>
        <v>112094</v>
      </c>
    </row>
    <row r="260" spans="1:43" x14ac:dyDescent="0.3">
      <c r="C260" s="7" t="s">
        <v>6</v>
      </c>
      <c r="D260" s="14">
        <v>380700</v>
      </c>
      <c r="E260" s="14">
        <v>115880</v>
      </c>
      <c r="F260" s="14">
        <v>150920</v>
      </c>
      <c r="G260" s="14">
        <v>93065</v>
      </c>
      <c r="I260" s="7" t="s">
        <v>6</v>
      </c>
      <c r="J260" s="41">
        <f t="shared" si="42"/>
        <v>115880</v>
      </c>
    </row>
    <row r="261" spans="1:43" x14ac:dyDescent="0.3">
      <c r="C261" s="7" t="s">
        <v>42</v>
      </c>
      <c r="D261" s="14">
        <v>381000</v>
      </c>
      <c r="E261" s="14">
        <v>104571</v>
      </c>
      <c r="F261" s="14">
        <v>164308</v>
      </c>
      <c r="G261" s="14">
        <v>102973</v>
      </c>
      <c r="I261" s="7" t="s">
        <v>42</v>
      </c>
      <c r="J261" s="41">
        <f t="shared" si="42"/>
        <v>104571</v>
      </c>
    </row>
    <row r="263" spans="1:43" x14ac:dyDescent="0.3">
      <c r="A263" t="s">
        <v>103</v>
      </c>
      <c r="B263" s="116" t="s">
        <v>181</v>
      </c>
      <c r="C263" s="116"/>
      <c r="D263" t="s">
        <v>103</v>
      </c>
      <c r="E263" t="s">
        <v>98</v>
      </c>
      <c r="F263" t="s">
        <v>67</v>
      </c>
      <c r="G263" t="s">
        <v>99</v>
      </c>
      <c r="H263" t="s">
        <v>97</v>
      </c>
      <c r="I263" t="s">
        <v>101</v>
      </c>
      <c r="J263" t="s">
        <v>96</v>
      </c>
      <c r="K263" t="s">
        <v>102</v>
      </c>
      <c r="L263" t="s">
        <v>66</v>
      </c>
      <c r="M263" t="s">
        <v>100</v>
      </c>
      <c r="N263" t="s">
        <v>88</v>
      </c>
      <c r="O263" t="s">
        <v>71</v>
      </c>
      <c r="P263" t="s">
        <v>72</v>
      </c>
      <c r="Q263" t="s">
        <v>94</v>
      </c>
      <c r="R263" t="s">
        <v>91</v>
      </c>
      <c r="S263" t="s">
        <v>92</v>
      </c>
      <c r="T263" t="s">
        <v>95</v>
      </c>
      <c r="U263" t="s">
        <v>89</v>
      </c>
      <c r="V263" t="s">
        <v>93</v>
      </c>
      <c r="W263" t="s">
        <v>90</v>
      </c>
      <c r="X263" t="s">
        <v>68</v>
      </c>
      <c r="Y263" t="s">
        <v>107</v>
      </c>
      <c r="Z263" t="s">
        <v>109</v>
      </c>
      <c r="AA263" t="s">
        <v>69</v>
      </c>
      <c r="AB263" t="s">
        <v>105</v>
      </c>
      <c r="AC263" t="s">
        <v>70</v>
      </c>
      <c r="AD263" t="s">
        <v>110</v>
      </c>
      <c r="AE263" t="s">
        <v>104</v>
      </c>
      <c r="AF263" t="s">
        <v>106</v>
      </c>
      <c r="AG263" t="s">
        <v>108</v>
      </c>
      <c r="AH263" t="s">
        <v>116</v>
      </c>
      <c r="AI263" t="s">
        <v>120</v>
      </c>
      <c r="AJ263" t="s">
        <v>117</v>
      </c>
      <c r="AK263" t="s">
        <v>115</v>
      </c>
      <c r="AL263" t="s">
        <v>119</v>
      </c>
      <c r="AM263" t="s">
        <v>121</v>
      </c>
      <c r="AN263" t="s">
        <v>114</v>
      </c>
      <c r="AO263" t="s">
        <v>112</v>
      </c>
      <c r="AP263" t="s">
        <v>118</v>
      </c>
      <c r="AQ263" t="s">
        <v>113</v>
      </c>
    </row>
    <row r="264" spans="1:43" x14ac:dyDescent="0.3">
      <c r="A264" t="s">
        <v>98</v>
      </c>
      <c r="B264" s="40"/>
      <c r="C264" s="7" t="s">
        <v>32</v>
      </c>
      <c r="D264" s="91">
        <f>SUMIFS(Other!$E$559:$E$645,Other!$D$559:$D$645,calc!D$263,Other!$A$559:$A$645,"Current Yr")</f>
        <v>0.62</v>
      </c>
      <c r="E264" s="91">
        <f>SUMIFS(Other!$E$559:$E$645,Other!$D$559:$D$645,calc!E$263,Other!$A$559:$A$645,"Current Yr")</f>
        <v>0.2</v>
      </c>
      <c r="F264" s="91">
        <f>SUMIFS(Other!$E$559:$E$645,Other!$D$559:$D$645,calc!F$263,Other!$A$559:$A$645,"Current Yr")</f>
        <v>0.45</v>
      </c>
      <c r="G264" s="91">
        <f>SUMIFS(Other!$E$559:$E$645,Other!$D$559:$D$645,calc!G$263,Other!$A$559:$A$645,"Current Yr")</f>
        <v>0.74</v>
      </c>
      <c r="H264" s="91">
        <f>SUMIFS(Other!$E$559:$E$645,Other!$D$559:$D$645,calc!H$263,Other!$A$559:$A$645,"Current Yr")</f>
        <v>0.51</v>
      </c>
      <c r="I264" s="91">
        <f>SUMIFS(Other!$E$559:$E$645,Other!$D$559:$D$645,calc!I$263,Other!$A$559:$A$645,"Current Yr")</f>
        <v>0.62</v>
      </c>
      <c r="J264" s="91">
        <f>SUMIFS(Other!$E$559:$E$645,Other!$D$559:$D$645,calc!J$263,Other!$A$559:$A$645,"Current Yr")</f>
        <v>0.77</v>
      </c>
      <c r="K264" s="91">
        <f>SUMIFS(Other!$E$559:$E$645,Other!$D$559:$D$645,calc!K$263,Other!$A$559:$A$645,"Current Yr")</f>
        <v>0.32</v>
      </c>
      <c r="L264" s="91">
        <f>SUMIFS(Other!$E$559:$E$645,Other!$D$559:$D$645,calc!L$263,Other!$A$559:$A$645,"Current Yr")</f>
        <v>0.82</v>
      </c>
      <c r="M264" s="91">
        <f>SUMIFS(Other!$E$559:$E$645,Other!$D$559:$D$645,calc!M$263,Other!$A$559:$A$645,"Current Yr")</f>
        <v>0.84</v>
      </c>
      <c r="N264" s="91">
        <f>SUMIFS(Other!$E$559:$E$645,Other!$D$559:$D$645,calc!N$263,Other!$A$559:$A$645,"Current Yr")</f>
        <v>0.68</v>
      </c>
      <c r="O264" s="91">
        <f>SUMIFS(Other!$E$559:$E$645,Other!$D$559:$D$645,calc!O$263,Other!$A$559:$A$645,"Current Yr")</f>
        <v>0.47</v>
      </c>
      <c r="P264" s="91">
        <f>SUMIFS(Other!$E$559:$E$645,Other!$D$559:$D$645,calc!P$263,Other!$A$559:$A$645,"Current Yr")</f>
        <v>0.3</v>
      </c>
      <c r="Q264" s="91">
        <f>SUMIFS(Other!$E$559:$E$645,Other!$D$559:$D$645,calc!Q$263,Other!$A$559:$A$645,"Current Yr")</f>
        <v>0.79</v>
      </c>
      <c r="R264" s="91">
        <f>SUMIFS(Other!$E$559:$E$645,Other!$D$559:$D$645,calc!R$263,Other!$A$559:$A$645,"Current Yr")</f>
        <v>0.59</v>
      </c>
      <c r="S264" s="91">
        <f>SUMIFS(Other!$E$559:$E$645,Other!$D$559:$D$645,calc!S$263,Other!$A$559:$A$645,"Current Yr")</f>
        <v>0.26</v>
      </c>
      <c r="T264" s="91">
        <f>SUMIFS(Other!$E$559:$E$645,Other!$D$559:$D$645,calc!T$263,Other!$A$559:$A$645,"Current Yr")</f>
        <v>0.25</v>
      </c>
      <c r="U264" s="91">
        <f>SUMIFS(Other!$E$559:$E$645,Other!$D$559:$D$645,calc!U$263,Other!$A$559:$A$645,"Current Yr")</f>
        <v>0.61</v>
      </c>
      <c r="V264" s="91">
        <f>SUMIFS(Other!$E$559:$E$645,Other!$D$559:$D$645,calc!V$263,Other!$A$559:$A$645,"Current Yr")</f>
        <v>0.49</v>
      </c>
      <c r="W264" s="91">
        <f>SUMIFS(Other!$E$559:$E$645,Other!$D$559:$D$645,calc!W$263,Other!$A$559:$A$645,"Current Yr")</f>
        <v>0.68</v>
      </c>
      <c r="X264" s="91">
        <f>SUMIFS(Other!$E$559:$E$645,Other!$D$559:$D$645,calc!X$263,Other!$A$559:$A$645,"Current Yr")</f>
        <v>0.76</v>
      </c>
      <c r="Y264" s="91">
        <f>SUMIFS(Other!$E$559:$E$645,Other!$D$559:$D$645,calc!Y$263,Other!$A$559:$A$645,"Current Yr")</f>
        <v>0.74</v>
      </c>
      <c r="Z264" s="91">
        <f>SUMIFS(Other!$E$559:$E$645,Other!$D$559:$D$645,calc!Z$263,Other!$A$559:$A$645,"Current Yr")</f>
        <v>0.66</v>
      </c>
      <c r="AA264" s="91">
        <f>SUMIFS(Other!$E$559:$E$645,Other!$D$559:$D$645,calc!AA$263,Other!$A$559:$A$645,"Current Yr")</f>
        <v>0.39</v>
      </c>
      <c r="AB264" s="91">
        <f>SUMIFS(Other!$E$559:$E$645,Other!$D$559:$D$645,calc!AB$263,Other!$A$559:$A$645,"Current Yr")</f>
        <v>0.76</v>
      </c>
      <c r="AC264" s="91">
        <f>SUMIFS(Other!$E$559:$E$645,Other!$D$559:$D$645,calc!AC$263,Other!$A$559:$A$645,"Current Yr")</f>
        <v>0.28999999999999998</v>
      </c>
      <c r="AD264" s="91">
        <f>SUMIFS(Other!$E$559:$E$645,Other!$D$559:$D$645,calc!AD$263,Other!$A$559:$A$645,"Current Yr")</f>
        <v>0.32</v>
      </c>
      <c r="AE264" s="91">
        <f>SUMIFS(Other!$E$559:$E$645,Other!$D$559:$D$645,calc!AE$263,Other!$A$559:$A$645,"Current Yr")</f>
        <v>0.27</v>
      </c>
      <c r="AF264" s="91">
        <f>SUMIFS(Other!$E$559:$E$645,Other!$D$559:$D$645,calc!AF$263,Other!$A$559:$A$645,"Current Yr")</f>
        <v>0.22</v>
      </c>
      <c r="AG264" s="91">
        <f>SUMIFS(Other!$E$559:$E$645,Other!$D$559:$D$645,calc!AG$263,Other!$A$559:$A$645,"Current Yr")</f>
        <v>0.82</v>
      </c>
      <c r="AH264" s="91">
        <f>SUMIFS(Other!$E$559:$E$645,Other!$D$559:$D$645,calc!AH$263,Other!$A$559:$A$645,"Current Yr")</f>
        <v>0.56999999999999995</v>
      </c>
      <c r="AI264" s="91">
        <f>SUMIFS(Other!$E$559:$E$645,Other!$D$559:$D$645,calc!AI$263,Other!$A$559:$A$645,"Current Yr")</f>
        <v>0.57999999999999996</v>
      </c>
      <c r="AJ264" s="91">
        <f>SUMIFS(Other!$E$559:$E$645,Other!$D$559:$D$645,calc!AJ$263,Other!$A$559:$A$645,"Current Yr")</f>
        <v>0.57999999999999996</v>
      </c>
      <c r="AK264" s="91">
        <f>SUMIFS(Other!$E$559:$E$645,Other!$D$559:$D$645,calc!AK$263,Other!$A$559:$A$645,"Current Yr")</f>
        <v>0.82</v>
      </c>
      <c r="AL264" s="91">
        <f>SUMIFS(Other!$E$559:$E$645,Other!$D$559:$D$645,calc!AL$263,Other!$A$559:$A$645,"Current Yr")</f>
        <v>0.76</v>
      </c>
      <c r="AM264" s="91">
        <f>SUMIFS(Other!$E$559:$E$645,Other!$D$559:$D$645,calc!AM$263,Other!$A$559:$A$645,"Current Yr")</f>
        <v>0.61</v>
      </c>
      <c r="AN264" s="91">
        <f>SUMIFS(Other!$E$559:$E$645,Other!$D$559:$D$645,calc!AN$263,Other!$A$559:$A$645,"Current Yr")</f>
        <v>0.6</v>
      </c>
      <c r="AO264" s="91">
        <f>SUMIFS(Other!$E$559:$E$645,Other!$D$559:$D$645,calc!AO$263,Other!$A$559:$A$645,"Current Yr")</f>
        <v>0.72</v>
      </c>
      <c r="AP264" s="91">
        <f>SUMIFS(Other!$E$559:$E$645,Other!$D$559:$D$645,calc!AP$263,Other!$A$559:$A$645,"Current Yr")</f>
        <v>0.56000000000000005</v>
      </c>
      <c r="AQ264" s="91">
        <f>SUMIFS(Other!$E$559:$E$645,Other!$D$559:$D$645,calc!AQ$263,Other!$A$559:$A$645,"Current Yr")</f>
        <v>0.8</v>
      </c>
    </row>
    <row r="265" spans="1:43" x14ac:dyDescent="0.3">
      <c r="A265" t="s">
        <v>67</v>
      </c>
      <c r="C265" s="7" t="s">
        <v>33</v>
      </c>
      <c r="D265" s="114">
        <f>SUMIFS(Other!$F$559:$F$645,Other!$D$559:$D$645,calc!D$263,Other!$A$559:$A$645,"Current Yr")</f>
        <v>0.62</v>
      </c>
      <c r="E265" s="114">
        <f>SUMIFS(Other!$F$559:$F$645,Other!$D$559:$D$645,calc!E$263,Other!$A$559:$A$645,"Current Yr")</f>
        <v>0.47</v>
      </c>
      <c r="F265" s="114">
        <f>SUMIFS(Other!$F$559:$F$645,Other!$D$559:$D$645,calc!F$263,Other!$A$559:$A$645,"Current Yr")</f>
        <v>0.6</v>
      </c>
      <c r="G265" s="114">
        <f>SUMIFS(Other!$F$559:$F$645,Other!$D$559:$D$645,calc!G$263,Other!$A$559:$A$645,"Current Yr")</f>
        <v>0.7</v>
      </c>
      <c r="H265" s="114">
        <f>SUMIFS(Other!$F$559:$F$645,Other!$D$559:$D$645,calc!H$263,Other!$A$559:$A$645,"Current Yr")</f>
        <v>0.71</v>
      </c>
      <c r="I265" s="114">
        <f>SUMIFS(Other!$F$559:$F$645,Other!$D$559:$D$645,calc!I$263,Other!$A$559:$A$645,"Current Yr")</f>
        <v>0.61</v>
      </c>
      <c r="J265" s="114">
        <f>SUMIFS(Other!$F$559:$F$645,Other!$D$559:$D$645,calc!J$263,Other!$A$559:$A$645,"Current Yr")</f>
        <v>0.21</v>
      </c>
      <c r="K265" s="114">
        <f>SUMIFS(Other!$F$559:$F$645,Other!$D$559:$D$645,calc!K$263,Other!$A$559:$A$645,"Current Yr")</f>
        <v>0.24</v>
      </c>
      <c r="L265" s="114">
        <f>SUMIFS(Other!$F$559:$F$645,Other!$D$559:$D$645,calc!L$263,Other!$A$559:$A$645,"Current Yr")</f>
        <v>0.34</v>
      </c>
      <c r="M265" s="114">
        <f>SUMIFS(Other!$F$559:$F$645,Other!$D$559:$D$645,calc!M$263,Other!$A$559:$A$645,"Current Yr")</f>
        <v>0.56999999999999995</v>
      </c>
      <c r="N265" s="114">
        <f>SUMIFS(Other!$F$559:$F$645,Other!$D$559:$D$645,calc!N$263,Other!$A$559:$A$645,"Current Yr")</f>
        <v>0.52</v>
      </c>
      <c r="O265" s="114">
        <f>SUMIFS(Other!$F$559:$F$645,Other!$D$559:$D$645,calc!O$263,Other!$A$559:$A$645,"Current Yr")</f>
        <v>0.57999999999999996</v>
      </c>
      <c r="P265" s="114">
        <f>SUMIFS(Other!$F$559:$F$645,Other!$D$559:$D$645,calc!P$263,Other!$A$559:$A$645,"Current Yr")</f>
        <v>0.44</v>
      </c>
      <c r="Q265" s="114">
        <f>SUMIFS(Other!$F$559:$F$645,Other!$D$559:$D$645,calc!Q$263,Other!$A$559:$A$645,"Current Yr")</f>
        <v>0.61</v>
      </c>
      <c r="R265" s="114">
        <f>SUMIFS(Other!$F$559:$F$645,Other!$D$559:$D$645,calc!R$263,Other!$A$559:$A$645,"Current Yr")</f>
        <v>0.31</v>
      </c>
      <c r="S265" s="114">
        <f>SUMIFS(Other!$F$559:$F$645,Other!$D$559:$D$645,calc!S$263,Other!$A$559:$A$645,"Current Yr")</f>
        <v>0.4</v>
      </c>
      <c r="T265" s="114">
        <f>SUMIFS(Other!$F$559:$F$645,Other!$D$559:$D$645,calc!T$263,Other!$A$559:$A$645,"Current Yr")</f>
        <v>0.72</v>
      </c>
      <c r="U265" s="114">
        <f>SUMIFS(Other!$F$559:$F$645,Other!$D$559:$D$645,calc!U$263,Other!$A$559:$A$645,"Current Yr")</f>
        <v>0.77</v>
      </c>
      <c r="V265" s="114">
        <f>SUMIFS(Other!$F$559:$F$645,Other!$D$559:$D$645,calc!V$263,Other!$A$559:$A$645,"Current Yr")</f>
        <v>0.41</v>
      </c>
      <c r="W265" s="114">
        <f>SUMIFS(Other!$F$559:$F$645,Other!$D$559:$D$645,calc!W$263,Other!$A$559:$A$645,"Current Yr")</f>
        <v>0.46</v>
      </c>
      <c r="X265" s="114">
        <f>SUMIFS(Other!$F$559:$F$645,Other!$D$559:$D$645,calc!X$263,Other!$A$559:$A$645,"Current Yr")</f>
        <v>0.43</v>
      </c>
      <c r="Y265" s="114">
        <f>SUMIFS(Other!$F$559:$F$645,Other!$D$559:$D$645,calc!Y$263,Other!$A$559:$A$645,"Current Yr")</f>
        <v>0.5</v>
      </c>
      <c r="Z265" s="114">
        <f>SUMIFS(Other!$F$559:$F$645,Other!$D$559:$D$645,calc!Z$263,Other!$A$559:$A$645,"Current Yr")</f>
        <v>0.37</v>
      </c>
      <c r="AA265" s="114">
        <f>SUMIFS(Other!$F$559:$F$645,Other!$D$559:$D$645,calc!AA$263,Other!$A$559:$A$645,"Current Yr")</f>
        <v>0.83</v>
      </c>
      <c r="AB265" s="114">
        <f>SUMIFS(Other!$F$559:$F$645,Other!$D$559:$D$645,calc!AB$263,Other!$A$559:$A$645,"Current Yr")</f>
        <v>0.33</v>
      </c>
      <c r="AC265" s="114">
        <f>SUMIFS(Other!$F$559:$F$645,Other!$D$559:$D$645,calc!AC$263,Other!$A$559:$A$645,"Current Yr")</f>
        <v>0.75</v>
      </c>
      <c r="AD265" s="114">
        <f>SUMIFS(Other!$F$559:$F$645,Other!$D$559:$D$645,calc!AD$263,Other!$A$559:$A$645,"Current Yr")</f>
        <v>0.75</v>
      </c>
      <c r="AE265" s="114">
        <f>SUMIFS(Other!$F$559:$F$645,Other!$D$559:$D$645,calc!AE$263,Other!$A$559:$A$645,"Current Yr")</f>
        <v>0.23</v>
      </c>
      <c r="AF265" s="114">
        <f>SUMIFS(Other!$F$559:$F$645,Other!$D$559:$D$645,calc!AF$263,Other!$A$559:$A$645,"Current Yr")</f>
        <v>0.42</v>
      </c>
      <c r="AG265" s="114">
        <f>SUMIFS(Other!$F$559:$F$645,Other!$D$559:$D$645,calc!AG$263,Other!$A$559:$A$645,"Current Yr")</f>
        <v>0.46</v>
      </c>
      <c r="AH265" s="114">
        <f>SUMIFS(Other!$F$559:$F$645,Other!$D$559:$D$645,calc!AH$263,Other!$A$559:$A$645,"Current Yr")</f>
        <v>0.24</v>
      </c>
      <c r="AI265" s="114">
        <f>SUMIFS(Other!$F$559:$F$645,Other!$D$559:$D$645,calc!AI$263,Other!$A$559:$A$645,"Current Yr")</f>
        <v>0.24</v>
      </c>
      <c r="AJ265" s="114">
        <f>SUMIFS(Other!$F$559:$F$645,Other!$D$559:$D$645,calc!AJ$263,Other!$A$559:$A$645,"Current Yr")</f>
        <v>0.38</v>
      </c>
      <c r="AK265" s="114">
        <f>SUMIFS(Other!$F$559:$F$645,Other!$D$559:$D$645,calc!AK$263,Other!$A$559:$A$645,"Current Yr")</f>
        <v>0.69</v>
      </c>
      <c r="AL265" s="114">
        <f>SUMIFS(Other!$F$559:$F$645,Other!$D$559:$D$645,calc!AL$263,Other!$A$559:$A$645,"Current Yr")</f>
        <v>0.56000000000000005</v>
      </c>
      <c r="AM265" s="114">
        <f>SUMIFS(Other!$F$559:$F$645,Other!$D$559:$D$645,calc!AM$263,Other!$A$559:$A$645,"Current Yr")</f>
        <v>0.32</v>
      </c>
      <c r="AN265" s="114">
        <f>SUMIFS(Other!$F$559:$F$645,Other!$D$559:$D$645,calc!AN$263,Other!$A$559:$A$645,"Current Yr")</f>
        <v>0.83</v>
      </c>
      <c r="AO265" s="114">
        <f>SUMIFS(Other!$F$559:$F$645,Other!$D$559:$D$645,calc!AO$263,Other!$A$559:$A$645,"Current Yr")</f>
        <v>0.46</v>
      </c>
      <c r="AP265" s="114">
        <f>SUMIFS(Other!$F$559:$F$645,Other!$D$559:$D$645,calc!AP$263,Other!$A$559:$A$645,"Current Yr")</f>
        <v>0.36</v>
      </c>
      <c r="AQ265" s="114">
        <f>SUMIFS(Other!$F$559:$F$645,Other!$D$559:$D$645,calc!AQ$263,Other!$A$559:$A$645,"Current Yr")</f>
        <v>0.68</v>
      </c>
    </row>
    <row r="266" spans="1:43" x14ac:dyDescent="0.3">
      <c r="A266" t="s">
        <v>99</v>
      </c>
      <c r="C266" s="7" t="s">
        <v>34</v>
      </c>
      <c r="D266" s="56">
        <f>SUMIFS(Other!$G$559:$G$645,Other!$D$559:$D$645,calc!D$263,Other!$A$559:$A$645,"Current Yr")</f>
        <v>0.25</v>
      </c>
      <c r="E266" s="56">
        <f>SUMIFS(Other!$G$559:$G$645,Other!$D$559:$D$645,calc!E$263,Other!$A$559:$A$645,"Current Yr")</f>
        <v>0.63</v>
      </c>
      <c r="F266" s="56">
        <f>SUMIFS(Other!$G$559:$G$645,Other!$D$559:$D$645,calc!F$263,Other!$A$559:$A$645,"Current Yr")</f>
        <v>0.66</v>
      </c>
      <c r="G266" s="56">
        <f>SUMIFS(Other!$G$559:$G$645,Other!$D$559:$D$645,calc!G$263,Other!$A$559:$A$645,"Current Yr")</f>
        <v>0.36</v>
      </c>
      <c r="H266" s="56">
        <f>SUMIFS(Other!$G$559:$G$645,Other!$D$559:$D$645,calc!H$263,Other!$A$559:$A$645,"Current Yr")</f>
        <v>0.25</v>
      </c>
      <c r="I266" s="56">
        <f>SUMIFS(Other!$G$559:$G$645,Other!$D$559:$D$645,calc!I$263,Other!$A$559:$A$645,"Current Yr")</f>
        <v>0.77</v>
      </c>
      <c r="J266" s="56">
        <f>SUMIFS(Other!$G$559:$G$645,Other!$D$559:$D$645,calc!J$263,Other!$A$559:$A$645,"Current Yr")</f>
        <v>0.28000000000000003</v>
      </c>
      <c r="K266" s="56">
        <f>SUMIFS(Other!$G$559:$G$645,Other!$D$559:$D$645,calc!K$263,Other!$A$559:$A$645,"Current Yr")</f>
        <v>0.63</v>
      </c>
      <c r="L266" s="56">
        <f>SUMIFS(Other!$G$559:$G$645,Other!$D$559:$D$645,calc!L$263,Other!$A$559:$A$645,"Current Yr")</f>
        <v>0.24</v>
      </c>
      <c r="M266" s="56">
        <f>SUMIFS(Other!$G$559:$G$645,Other!$D$559:$D$645,calc!M$263,Other!$A$559:$A$645,"Current Yr")</f>
        <v>0.66</v>
      </c>
      <c r="N266" s="56">
        <f>SUMIFS(Other!$G$559:$G$645,Other!$D$559:$D$645,calc!N$263,Other!$A$559:$A$645,"Current Yr")</f>
        <v>0.32</v>
      </c>
      <c r="O266" s="56">
        <f>SUMIFS(Other!$G$559:$G$645,Other!$D$559:$D$645,calc!O$263,Other!$A$559:$A$645,"Current Yr")</f>
        <v>0.35</v>
      </c>
      <c r="P266" s="56">
        <f>SUMIFS(Other!$G$559:$G$645,Other!$D$559:$D$645,calc!P$263,Other!$A$559:$A$645,"Current Yr")</f>
        <v>0.8</v>
      </c>
      <c r="Q266" s="56">
        <f>SUMIFS(Other!$G$559:$G$645,Other!$D$559:$D$645,calc!Q$263,Other!$A$559:$A$645,"Current Yr")</f>
        <v>0.45</v>
      </c>
      <c r="R266" s="56">
        <f>SUMIFS(Other!$G$559:$G$645,Other!$D$559:$D$645,calc!R$263,Other!$A$559:$A$645,"Current Yr")</f>
        <v>0.37</v>
      </c>
      <c r="S266" s="56">
        <f>SUMIFS(Other!$G$559:$G$645,Other!$D$559:$D$645,calc!S$263,Other!$A$559:$A$645,"Current Yr")</f>
        <v>0.4</v>
      </c>
      <c r="T266" s="56">
        <f>SUMIFS(Other!$G$559:$G$645,Other!$D$559:$D$645,calc!T$263,Other!$A$559:$A$645,"Current Yr")</f>
        <v>0.42</v>
      </c>
      <c r="U266" s="56">
        <f>SUMIFS(Other!$G$559:$G$645,Other!$D$559:$D$645,calc!U$263,Other!$A$559:$A$645,"Current Yr")</f>
        <v>0.3</v>
      </c>
      <c r="V266" s="56">
        <f>SUMIFS(Other!$G$559:$G$645,Other!$D$559:$D$645,calc!V$263,Other!$A$559:$A$645,"Current Yr")</f>
        <v>0.24</v>
      </c>
      <c r="W266" s="56">
        <f>SUMIFS(Other!$G$559:$G$645,Other!$D$559:$D$645,calc!W$263,Other!$A$559:$A$645,"Current Yr")</f>
        <v>0.46</v>
      </c>
      <c r="X266" s="56">
        <f>SUMIFS(Other!$G$559:$G$645,Other!$D$559:$D$645,calc!X$263,Other!$A$559:$A$645,"Current Yr")</f>
        <v>0.24</v>
      </c>
      <c r="Y266" s="56">
        <f>SUMIFS(Other!$G$559:$G$645,Other!$D$559:$D$645,calc!Y$263,Other!$A$559:$A$645,"Current Yr")</f>
        <v>0.62</v>
      </c>
      <c r="Z266" s="56">
        <f>SUMIFS(Other!$G$559:$G$645,Other!$D$559:$D$645,calc!Z$263,Other!$A$559:$A$645,"Current Yr")</f>
        <v>0.79</v>
      </c>
      <c r="AA266" s="56">
        <f>SUMIFS(Other!$G$559:$G$645,Other!$D$559:$D$645,calc!AA$263,Other!$A$559:$A$645,"Current Yr")</f>
        <v>0.46</v>
      </c>
      <c r="AB266" s="56">
        <f>SUMIFS(Other!$G$559:$G$645,Other!$D$559:$D$645,calc!AB$263,Other!$A$559:$A$645,"Current Yr")</f>
        <v>0.67</v>
      </c>
      <c r="AC266" s="56">
        <f>SUMIFS(Other!$G$559:$G$645,Other!$D$559:$D$645,calc!AC$263,Other!$A$559:$A$645,"Current Yr")</f>
        <v>0.75</v>
      </c>
      <c r="AD266" s="56">
        <f>SUMIFS(Other!$G$559:$G$645,Other!$D$559:$D$645,calc!AD$263,Other!$A$559:$A$645,"Current Yr")</f>
        <v>0.24</v>
      </c>
      <c r="AE266" s="56">
        <f>SUMIFS(Other!$G$559:$G$645,Other!$D$559:$D$645,calc!AE$263,Other!$A$559:$A$645,"Current Yr")</f>
        <v>0.6</v>
      </c>
      <c r="AF266" s="56">
        <f>SUMIFS(Other!$G$559:$G$645,Other!$D$559:$D$645,calc!AF$263,Other!$A$559:$A$645,"Current Yr")</f>
        <v>0.42</v>
      </c>
      <c r="AG266" s="56">
        <f>SUMIFS(Other!$G$559:$G$645,Other!$D$559:$D$645,calc!AG$263,Other!$A$559:$A$645,"Current Yr")</f>
        <v>0.42</v>
      </c>
      <c r="AH266" s="56">
        <f>SUMIFS(Other!$G$559:$G$645,Other!$D$559:$D$645,calc!AH$263,Other!$A$559:$A$645,"Current Yr")</f>
        <v>0.77</v>
      </c>
      <c r="AI266" s="56">
        <f>SUMIFS(Other!$G$559:$G$645,Other!$D$559:$D$645,calc!AI$263,Other!$A$559:$A$645,"Current Yr")</f>
        <v>0.48</v>
      </c>
      <c r="AJ266" s="56">
        <f>SUMIFS(Other!$G$559:$G$645,Other!$D$559:$D$645,calc!AJ$263,Other!$A$559:$A$645,"Current Yr")</f>
        <v>0.52</v>
      </c>
      <c r="AK266" s="56">
        <f>SUMIFS(Other!$G$559:$G$645,Other!$D$559:$D$645,calc!AK$263,Other!$A$559:$A$645,"Current Yr")</f>
        <v>0.2</v>
      </c>
      <c r="AL266" s="56">
        <f>SUMIFS(Other!$G$559:$G$645,Other!$D$559:$D$645,calc!AL$263,Other!$A$559:$A$645,"Current Yr")</f>
        <v>0.3</v>
      </c>
      <c r="AM266" s="56">
        <f>SUMIFS(Other!$G$559:$G$645,Other!$D$559:$D$645,calc!AM$263,Other!$A$559:$A$645,"Current Yr")</f>
        <v>0.76</v>
      </c>
      <c r="AN266" s="56">
        <f>SUMIFS(Other!$G$559:$G$645,Other!$D$559:$D$645,calc!AN$263,Other!$A$559:$A$645,"Current Yr")</f>
        <v>0.51</v>
      </c>
      <c r="AO266" s="56">
        <f>SUMIFS(Other!$G$559:$G$645,Other!$D$559:$D$645,calc!AO$263,Other!$A$559:$A$645,"Current Yr")</f>
        <v>0.72</v>
      </c>
      <c r="AP266" s="56">
        <f>SUMIFS(Other!$G$559:$G$645,Other!$D$559:$D$645,calc!AP$263,Other!$A$559:$A$645,"Current Yr")</f>
        <v>0.66</v>
      </c>
      <c r="AQ266" s="56">
        <f>SUMIFS(Other!$G$559:$G$645,Other!$D$559:$D$645,calc!AQ$263,Other!$A$559:$A$645,"Current Yr")</f>
        <v>0.79</v>
      </c>
    </row>
    <row r="267" spans="1:43" x14ac:dyDescent="0.3">
      <c r="A267" t="s">
        <v>97</v>
      </c>
      <c r="C267" s="7" t="s">
        <v>35</v>
      </c>
      <c r="D267" s="56">
        <f>SUMIFS(Other!$H$559:$H$645,Other!$D$559:$D$645,calc!D$263,Other!$A$559:$A$645,"Current Yr")</f>
        <v>0.69</v>
      </c>
      <c r="E267" s="56">
        <f>SUMIFS(Other!$H$559:$H$645,Other!$D$559:$D$645,calc!E$263,Other!$A$559:$A$645,"Current Yr")</f>
        <v>0.22</v>
      </c>
      <c r="F267" s="56">
        <f>SUMIFS(Other!$H$559:$H$645,Other!$D$559:$D$645,calc!F$263,Other!$A$559:$A$645,"Current Yr")</f>
        <v>0.67</v>
      </c>
      <c r="G267" s="56">
        <f>SUMIFS(Other!$H$559:$H$645,Other!$D$559:$D$645,calc!G$263,Other!$A$559:$A$645,"Current Yr")</f>
        <v>0.24</v>
      </c>
      <c r="H267" s="56">
        <f>SUMIFS(Other!$H$559:$H$645,Other!$D$559:$D$645,calc!H$263,Other!$A$559:$A$645,"Current Yr")</f>
        <v>0.75</v>
      </c>
      <c r="I267" s="56">
        <f>SUMIFS(Other!$H$559:$H$645,Other!$D$559:$D$645,calc!I$263,Other!$A$559:$A$645,"Current Yr")</f>
        <v>0.75</v>
      </c>
      <c r="J267" s="56">
        <f>SUMIFS(Other!$H$559:$H$645,Other!$D$559:$D$645,calc!J$263,Other!$A$559:$A$645,"Current Yr")</f>
        <v>0.76</v>
      </c>
      <c r="K267" s="56">
        <f>SUMIFS(Other!$H$559:$H$645,Other!$D$559:$D$645,calc!K$263,Other!$A$559:$A$645,"Current Yr")</f>
        <v>0.47</v>
      </c>
      <c r="L267" s="56">
        <f>SUMIFS(Other!$H$559:$H$645,Other!$D$559:$D$645,calc!L$263,Other!$A$559:$A$645,"Current Yr")</f>
        <v>0.32</v>
      </c>
      <c r="M267" s="56">
        <f>SUMIFS(Other!$H$559:$H$645,Other!$D$559:$D$645,calc!M$263,Other!$A$559:$A$645,"Current Yr")</f>
        <v>0.21</v>
      </c>
      <c r="N267" s="56">
        <f>SUMIFS(Other!$H$559:$H$645,Other!$D$559:$D$645,calc!N$263,Other!$A$559:$A$645,"Current Yr")</f>
        <v>0.81</v>
      </c>
      <c r="O267" s="56">
        <f>SUMIFS(Other!$H$559:$H$645,Other!$D$559:$D$645,calc!O$263,Other!$A$559:$A$645,"Current Yr")</f>
        <v>0.47</v>
      </c>
      <c r="P267" s="56">
        <f>SUMIFS(Other!$H$559:$H$645,Other!$D$559:$D$645,calc!P$263,Other!$A$559:$A$645,"Current Yr")</f>
        <v>0.23</v>
      </c>
      <c r="Q267" s="56">
        <f>SUMIFS(Other!$H$559:$H$645,Other!$D$559:$D$645,calc!Q$263,Other!$A$559:$A$645,"Current Yr")</f>
        <v>0.51</v>
      </c>
      <c r="R267" s="56">
        <f>SUMIFS(Other!$H$559:$H$645,Other!$D$559:$D$645,calc!R$263,Other!$A$559:$A$645,"Current Yr")</f>
        <v>0.47</v>
      </c>
      <c r="S267" s="56">
        <f>SUMIFS(Other!$H$559:$H$645,Other!$D$559:$D$645,calc!S$263,Other!$A$559:$A$645,"Current Yr")</f>
        <v>0.63</v>
      </c>
      <c r="T267" s="56">
        <f>SUMIFS(Other!$H$559:$H$645,Other!$D$559:$D$645,calc!T$263,Other!$A$559:$A$645,"Current Yr")</f>
        <v>0.33</v>
      </c>
      <c r="U267" s="56">
        <f>SUMIFS(Other!$H$559:$H$645,Other!$D$559:$D$645,calc!U$263,Other!$A$559:$A$645,"Current Yr")</f>
        <v>0.28000000000000003</v>
      </c>
      <c r="V267" s="56">
        <f>SUMIFS(Other!$H$559:$H$645,Other!$D$559:$D$645,calc!V$263,Other!$A$559:$A$645,"Current Yr")</f>
        <v>0.27</v>
      </c>
      <c r="W267" s="56">
        <f>SUMIFS(Other!$H$559:$H$645,Other!$D$559:$D$645,calc!W$263,Other!$A$559:$A$645,"Current Yr")</f>
        <v>0.85</v>
      </c>
      <c r="X267" s="56">
        <f>SUMIFS(Other!$H$559:$H$645,Other!$D$559:$D$645,calc!X$263,Other!$A$559:$A$645,"Current Yr")</f>
        <v>0.68</v>
      </c>
      <c r="Y267" s="56">
        <f>SUMIFS(Other!$H$559:$H$645,Other!$D$559:$D$645,calc!Y$263,Other!$A$559:$A$645,"Current Yr")</f>
        <v>0.78</v>
      </c>
      <c r="Z267" s="56">
        <f>SUMIFS(Other!$H$559:$H$645,Other!$D$559:$D$645,calc!Z$263,Other!$A$559:$A$645,"Current Yr")</f>
        <v>0.31</v>
      </c>
      <c r="AA267" s="56">
        <f>SUMIFS(Other!$H$559:$H$645,Other!$D$559:$D$645,calc!AA$263,Other!$A$559:$A$645,"Current Yr")</f>
        <v>0.62</v>
      </c>
      <c r="AB267" s="56">
        <f>SUMIFS(Other!$H$559:$H$645,Other!$D$559:$D$645,calc!AB$263,Other!$A$559:$A$645,"Current Yr")</f>
        <v>0.35</v>
      </c>
      <c r="AC267" s="56">
        <f>SUMIFS(Other!$H$559:$H$645,Other!$D$559:$D$645,calc!AC$263,Other!$A$559:$A$645,"Current Yr")</f>
        <v>0.43</v>
      </c>
      <c r="AD267" s="56">
        <f>SUMIFS(Other!$H$559:$H$645,Other!$D$559:$D$645,calc!AD$263,Other!$A$559:$A$645,"Current Yr")</f>
        <v>0.27</v>
      </c>
      <c r="AE267" s="56">
        <f>SUMIFS(Other!$H$559:$H$645,Other!$D$559:$D$645,calc!AE$263,Other!$A$559:$A$645,"Current Yr")</f>
        <v>0.51</v>
      </c>
      <c r="AF267" s="56">
        <f>SUMIFS(Other!$H$559:$H$645,Other!$D$559:$D$645,calc!AF$263,Other!$A$559:$A$645,"Current Yr")</f>
        <v>0.64</v>
      </c>
      <c r="AG267" s="56">
        <f>SUMIFS(Other!$H$559:$H$645,Other!$D$559:$D$645,calc!AG$263,Other!$A$559:$A$645,"Current Yr")</f>
        <v>0.24</v>
      </c>
      <c r="AH267" s="56">
        <f>SUMIFS(Other!$H$559:$H$645,Other!$D$559:$D$645,calc!AH$263,Other!$A$559:$A$645,"Current Yr")</f>
        <v>0.64</v>
      </c>
      <c r="AI267" s="56">
        <f>SUMIFS(Other!$H$559:$H$645,Other!$D$559:$D$645,calc!AI$263,Other!$A$559:$A$645,"Current Yr")</f>
        <v>0.76</v>
      </c>
      <c r="AJ267" s="56">
        <f>SUMIFS(Other!$H$559:$H$645,Other!$D$559:$D$645,calc!AJ$263,Other!$A$559:$A$645,"Current Yr")</f>
        <v>0.56000000000000005</v>
      </c>
      <c r="AK267" s="56">
        <f>SUMIFS(Other!$H$559:$H$645,Other!$D$559:$D$645,calc!AK$263,Other!$A$559:$A$645,"Current Yr")</f>
        <v>0.78</v>
      </c>
      <c r="AL267" s="56">
        <f>SUMIFS(Other!$H$559:$H$645,Other!$D$559:$D$645,calc!AL$263,Other!$A$559:$A$645,"Current Yr")</f>
        <v>0.38</v>
      </c>
      <c r="AM267" s="56">
        <f>SUMIFS(Other!$H$559:$H$645,Other!$D$559:$D$645,calc!AM$263,Other!$A$559:$A$645,"Current Yr")</f>
        <v>0.61</v>
      </c>
      <c r="AN267" s="56">
        <f>SUMIFS(Other!$H$559:$H$645,Other!$D$559:$D$645,calc!AN$263,Other!$A$559:$A$645,"Current Yr")</f>
        <v>0.84</v>
      </c>
      <c r="AO267" s="56">
        <f>SUMIFS(Other!$H$559:$H$645,Other!$D$559:$D$645,calc!AO$263,Other!$A$559:$A$645,"Current Yr")</f>
        <v>0.4</v>
      </c>
      <c r="AP267" s="56">
        <f>SUMIFS(Other!$H$559:$H$645,Other!$D$559:$D$645,calc!AP$263,Other!$A$559:$A$645,"Current Yr")</f>
        <v>0.8</v>
      </c>
      <c r="AQ267" s="56">
        <f>SUMIFS(Other!$H$559:$H$645,Other!$D$559:$D$645,calc!AQ$263,Other!$A$559:$A$645,"Current Yr")</f>
        <v>0.63</v>
      </c>
    </row>
    <row r="268" spans="1:43" x14ac:dyDescent="0.3">
      <c r="A268" t="s">
        <v>101</v>
      </c>
      <c r="C268" s="7" t="s">
        <v>36</v>
      </c>
      <c r="D268" s="56">
        <f>SUMIFS(Other!$I$559:$I$645,Other!$D$559:$D$645,calc!D$263,Other!$A$559:$A$645,"Current Yr")</f>
        <v>0.33</v>
      </c>
      <c r="E268" s="56">
        <f>SUMIFS(Other!$I$559:$I$645,Other!$D$559:$D$645,calc!E$263,Other!$A$559:$A$645,"Current Yr")</f>
        <v>0.81</v>
      </c>
      <c r="F268" s="56">
        <f>SUMIFS(Other!$I$559:$I$645,Other!$D$559:$D$645,calc!F$263,Other!$A$559:$A$645,"Current Yr")</f>
        <v>0.26</v>
      </c>
      <c r="G268" s="56">
        <f>SUMIFS(Other!$I$559:$I$645,Other!$D$559:$D$645,calc!G$263,Other!$A$559:$A$645,"Current Yr")</f>
        <v>0.22</v>
      </c>
      <c r="H268" s="56">
        <f>SUMIFS(Other!$I$559:$I$645,Other!$D$559:$D$645,calc!H$263,Other!$A$559:$A$645,"Current Yr")</f>
        <v>0.48</v>
      </c>
      <c r="I268" s="56">
        <f>SUMIFS(Other!$I$559:$I$645,Other!$D$559:$D$645,calc!I$263,Other!$A$559:$A$645,"Current Yr")</f>
        <v>0.25</v>
      </c>
      <c r="J268" s="56">
        <f>SUMIFS(Other!$I$559:$I$645,Other!$D$559:$D$645,calc!J$263,Other!$A$559:$A$645,"Current Yr")</f>
        <v>0.49</v>
      </c>
      <c r="K268" s="56">
        <f>SUMIFS(Other!$I$559:$I$645,Other!$D$559:$D$645,calc!K$263,Other!$A$559:$A$645,"Current Yr")</f>
        <v>0.39</v>
      </c>
      <c r="L268" s="56">
        <f>SUMIFS(Other!$I$559:$I$645,Other!$D$559:$D$645,calc!L$263,Other!$A$559:$A$645,"Current Yr")</f>
        <v>0.32</v>
      </c>
      <c r="M268" s="56">
        <f>SUMIFS(Other!$I$559:$I$645,Other!$D$559:$D$645,calc!M$263,Other!$A$559:$A$645,"Current Yr")</f>
        <v>0.71</v>
      </c>
      <c r="N268" s="56">
        <f>SUMIFS(Other!$I$559:$I$645,Other!$D$559:$D$645,calc!N$263,Other!$A$559:$A$645,"Current Yr")</f>
        <v>0.76</v>
      </c>
      <c r="O268" s="56">
        <f>SUMIFS(Other!$I$559:$I$645,Other!$D$559:$D$645,calc!O$263,Other!$A$559:$A$645,"Current Yr")</f>
        <v>0.64</v>
      </c>
      <c r="P268" s="56">
        <f>SUMIFS(Other!$I$559:$I$645,Other!$D$559:$D$645,calc!P$263,Other!$A$559:$A$645,"Current Yr")</f>
        <v>0.79</v>
      </c>
      <c r="Q268" s="56">
        <f>SUMIFS(Other!$I$559:$I$645,Other!$D$559:$D$645,calc!Q$263,Other!$A$559:$A$645,"Current Yr")</f>
        <v>0.71</v>
      </c>
      <c r="R268" s="56">
        <f>SUMIFS(Other!$I$559:$I$645,Other!$D$559:$D$645,calc!R$263,Other!$A$559:$A$645,"Current Yr")</f>
        <v>0.22</v>
      </c>
      <c r="S268" s="56">
        <f>SUMIFS(Other!$I$559:$I$645,Other!$D$559:$D$645,calc!S$263,Other!$A$559:$A$645,"Current Yr")</f>
        <v>0.81</v>
      </c>
      <c r="T268" s="56">
        <f>SUMIFS(Other!$I$559:$I$645,Other!$D$559:$D$645,calc!T$263,Other!$A$559:$A$645,"Current Yr")</f>
        <v>0.55000000000000004</v>
      </c>
      <c r="U268" s="56">
        <f>SUMIFS(Other!$I$559:$I$645,Other!$D$559:$D$645,calc!U$263,Other!$A$559:$A$645,"Current Yr")</f>
        <v>0.42</v>
      </c>
      <c r="V268" s="56">
        <f>SUMIFS(Other!$I$559:$I$645,Other!$D$559:$D$645,calc!V$263,Other!$A$559:$A$645,"Current Yr")</f>
        <v>0.53</v>
      </c>
      <c r="W268" s="56">
        <f>SUMIFS(Other!$I$559:$I$645,Other!$D$559:$D$645,calc!W$263,Other!$A$559:$A$645,"Current Yr")</f>
        <v>0.56000000000000005</v>
      </c>
      <c r="X268" s="56">
        <f>SUMIFS(Other!$I$559:$I$645,Other!$D$559:$D$645,calc!X$263,Other!$A$559:$A$645,"Current Yr")</f>
        <v>0.65</v>
      </c>
      <c r="Y268" s="56">
        <f>SUMIFS(Other!$I$559:$I$645,Other!$D$559:$D$645,calc!Y$263,Other!$A$559:$A$645,"Current Yr")</f>
        <v>0.33</v>
      </c>
      <c r="Z268" s="56">
        <f>SUMIFS(Other!$I$559:$I$645,Other!$D$559:$D$645,calc!Z$263,Other!$A$559:$A$645,"Current Yr")</f>
        <v>0.79</v>
      </c>
      <c r="AA268" s="56">
        <f>SUMIFS(Other!$I$559:$I$645,Other!$D$559:$D$645,calc!AA$263,Other!$A$559:$A$645,"Current Yr")</f>
        <v>0.28999999999999998</v>
      </c>
      <c r="AB268" s="56">
        <f>SUMIFS(Other!$I$559:$I$645,Other!$D$559:$D$645,calc!AB$263,Other!$A$559:$A$645,"Current Yr")</f>
        <v>0.61</v>
      </c>
      <c r="AC268" s="56">
        <f>SUMIFS(Other!$I$559:$I$645,Other!$D$559:$D$645,calc!AC$263,Other!$A$559:$A$645,"Current Yr")</f>
        <v>0.61</v>
      </c>
      <c r="AD268" s="56">
        <f>SUMIFS(Other!$I$559:$I$645,Other!$D$559:$D$645,calc!AD$263,Other!$A$559:$A$645,"Current Yr")</f>
        <v>0.28999999999999998</v>
      </c>
      <c r="AE268" s="56">
        <f>SUMIFS(Other!$I$559:$I$645,Other!$D$559:$D$645,calc!AE$263,Other!$A$559:$A$645,"Current Yr")</f>
        <v>0.72</v>
      </c>
      <c r="AF268" s="56">
        <f>SUMIFS(Other!$I$559:$I$645,Other!$D$559:$D$645,calc!AF$263,Other!$A$559:$A$645,"Current Yr")</f>
        <v>0.76</v>
      </c>
      <c r="AG268" s="56">
        <f>SUMIFS(Other!$I$559:$I$645,Other!$D$559:$D$645,calc!AG$263,Other!$A$559:$A$645,"Current Yr")</f>
        <v>0.73</v>
      </c>
      <c r="AH268" s="56">
        <f>SUMIFS(Other!$I$559:$I$645,Other!$D$559:$D$645,calc!AH$263,Other!$A$559:$A$645,"Current Yr")</f>
        <v>0.78</v>
      </c>
      <c r="AI268" s="56">
        <f>SUMIFS(Other!$I$559:$I$645,Other!$D$559:$D$645,calc!AI$263,Other!$A$559:$A$645,"Current Yr")</f>
        <v>0.33</v>
      </c>
      <c r="AJ268" s="56">
        <f>SUMIFS(Other!$I$559:$I$645,Other!$D$559:$D$645,calc!AJ$263,Other!$A$559:$A$645,"Current Yr")</f>
        <v>0.53</v>
      </c>
      <c r="AK268" s="56">
        <f>SUMIFS(Other!$I$559:$I$645,Other!$D$559:$D$645,calc!AK$263,Other!$A$559:$A$645,"Current Yr")</f>
        <v>0.59</v>
      </c>
      <c r="AL268" s="56">
        <f>SUMIFS(Other!$I$559:$I$645,Other!$D$559:$D$645,calc!AL$263,Other!$A$559:$A$645,"Current Yr")</f>
        <v>0.45</v>
      </c>
      <c r="AM268" s="56">
        <f>SUMIFS(Other!$I$559:$I$645,Other!$D$559:$D$645,calc!AM$263,Other!$A$559:$A$645,"Current Yr")</f>
        <v>0.6</v>
      </c>
      <c r="AN268" s="56">
        <f>SUMIFS(Other!$I$559:$I$645,Other!$D$559:$D$645,calc!AN$263,Other!$A$559:$A$645,"Current Yr")</f>
        <v>0.62</v>
      </c>
      <c r="AO268" s="56">
        <f>SUMIFS(Other!$I$559:$I$645,Other!$D$559:$D$645,calc!AO$263,Other!$A$559:$A$645,"Current Yr")</f>
        <v>0.65</v>
      </c>
      <c r="AP268" s="56">
        <f>SUMIFS(Other!$I$559:$I$645,Other!$D$559:$D$645,calc!AP$263,Other!$A$559:$A$645,"Current Yr")</f>
        <v>0.55000000000000004</v>
      </c>
      <c r="AQ268" s="56">
        <f>SUMIFS(Other!$I$559:$I$645,Other!$D$559:$D$645,calc!AQ$263,Other!$A$559:$A$645,"Current Yr")</f>
        <v>0.47</v>
      </c>
    </row>
    <row r="269" spans="1:43" x14ac:dyDescent="0.3">
      <c r="A269" t="s">
        <v>96</v>
      </c>
      <c r="C269" s="7" t="s">
        <v>37</v>
      </c>
      <c r="D269" s="56">
        <f>SUMIFS(Other!$J$559:$J$645,Other!$D$559:$D$645,calc!D$263,Other!$A$559:$A$645,"Current Yr")</f>
        <v>0.62</v>
      </c>
      <c r="E269" s="56">
        <f>SUMIFS(Other!$J$559:$J$645,Other!$D$559:$D$645,calc!E$263,Other!$A$559:$A$645,"Current Yr")</f>
        <v>0.33</v>
      </c>
      <c r="F269" s="56">
        <f>SUMIFS(Other!$J$559:$J$645,Other!$D$559:$D$645,calc!F$263,Other!$A$559:$A$645,"Current Yr")</f>
        <v>0.3</v>
      </c>
      <c r="G269" s="56">
        <f>SUMIFS(Other!$J$559:$J$645,Other!$D$559:$D$645,calc!G$263,Other!$A$559:$A$645,"Current Yr")</f>
        <v>0.66</v>
      </c>
      <c r="H269" s="56">
        <f>SUMIFS(Other!$J$559:$J$645,Other!$D$559:$D$645,calc!H$263,Other!$A$559:$A$645,"Current Yr")</f>
        <v>0.44</v>
      </c>
      <c r="I269" s="56">
        <f>SUMIFS(Other!$J$559:$J$645,Other!$D$559:$D$645,calc!I$263,Other!$A$559:$A$645,"Current Yr")</f>
        <v>0.75</v>
      </c>
      <c r="J269" s="56">
        <f>SUMIFS(Other!$J$559:$J$645,Other!$D$559:$D$645,calc!J$263,Other!$A$559:$A$645,"Current Yr")</f>
        <v>0.32</v>
      </c>
      <c r="K269" s="56">
        <f>SUMIFS(Other!$J$559:$J$645,Other!$D$559:$D$645,calc!K$263,Other!$A$559:$A$645,"Current Yr")</f>
        <v>0.71</v>
      </c>
      <c r="L269" s="56">
        <f>SUMIFS(Other!$J$559:$J$645,Other!$D$559:$D$645,calc!L$263,Other!$A$559:$A$645,"Current Yr")</f>
        <v>0.55000000000000004</v>
      </c>
      <c r="M269" s="56">
        <f>SUMIFS(Other!$J$559:$J$645,Other!$D$559:$D$645,calc!M$263,Other!$A$559:$A$645,"Current Yr")</f>
        <v>0.32</v>
      </c>
      <c r="N269" s="56">
        <f>SUMIFS(Other!$J$559:$J$645,Other!$D$559:$D$645,calc!N$263,Other!$A$559:$A$645,"Current Yr")</f>
        <v>0.79</v>
      </c>
      <c r="O269" s="56">
        <f>SUMIFS(Other!$J$559:$J$645,Other!$D$559:$D$645,calc!O$263,Other!$A$559:$A$645,"Current Yr")</f>
        <v>0.75</v>
      </c>
      <c r="P269" s="56">
        <f>SUMIFS(Other!$J$559:$J$645,Other!$D$559:$D$645,calc!P$263,Other!$A$559:$A$645,"Current Yr")</f>
        <v>0.55000000000000004</v>
      </c>
      <c r="Q269" s="56">
        <f>SUMIFS(Other!$J$559:$J$645,Other!$D$559:$D$645,calc!Q$263,Other!$A$559:$A$645,"Current Yr")</f>
        <v>0.38</v>
      </c>
      <c r="R269" s="56">
        <f>SUMIFS(Other!$J$559:$J$645,Other!$D$559:$D$645,calc!R$263,Other!$A$559:$A$645,"Current Yr")</f>
        <v>0.83</v>
      </c>
      <c r="S269" s="56">
        <f>SUMIFS(Other!$J$559:$J$645,Other!$D$559:$D$645,calc!S$263,Other!$A$559:$A$645,"Current Yr")</f>
        <v>0.43</v>
      </c>
      <c r="T269" s="56">
        <f>SUMIFS(Other!$J$559:$J$645,Other!$D$559:$D$645,calc!T$263,Other!$A$559:$A$645,"Current Yr")</f>
        <v>0.62</v>
      </c>
      <c r="U269" s="56">
        <f>SUMIFS(Other!$J$559:$J$645,Other!$D$559:$D$645,calc!U$263,Other!$A$559:$A$645,"Current Yr")</f>
        <v>0.76</v>
      </c>
      <c r="V269" s="56">
        <f>SUMIFS(Other!$J$559:$J$645,Other!$D$559:$D$645,calc!V$263,Other!$A$559:$A$645,"Current Yr")</f>
        <v>0.51</v>
      </c>
      <c r="W269" s="56">
        <f>SUMIFS(Other!$J$559:$J$645,Other!$D$559:$D$645,calc!W$263,Other!$A$559:$A$645,"Current Yr")</f>
        <v>0.56000000000000005</v>
      </c>
      <c r="X269" s="56">
        <f>SUMIFS(Other!$J$559:$J$645,Other!$D$559:$D$645,calc!X$263,Other!$A$559:$A$645,"Current Yr")</f>
        <v>0.26</v>
      </c>
      <c r="Y269" s="56">
        <f>SUMIFS(Other!$J$559:$J$645,Other!$D$559:$D$645,calc!Y$263,Other!$A$559:$A$645,"Current Yr")</f>
        <v>0.82</v>
      </c>
      <c r="Z269" s="56">
        <f>SUMIFS(Other!$J$559:$J$645,Other!$D$559:$D$645,calc!Z$263,Other!$A$559:$A$645,"Current Yr")</f>
        <v>0.84</v>
      </c>
      <c r="AA269" s="56">
        <f>SUMIFS(Other!$J$559:$J$645,Other!$D$559:$D$645,calc!AA$263,Other!$A$559:$A$645,"Current Yr")</f>
        <v>0.55000000000000004</v>
      </c>
      <c r="AB269" s="56">
        <f>SUMIFS(Other!$J$559:$J$645,Other!$D$559:$D$645,calc!AB$263,Other!$A$559:$A$645,"Current Yr")</f>
        <v>0.52</v>
      </c>
      <c r="AC269" s="56">
        <f>SUMIFS(Other!$J$559:$J$645,Other!$D$559:$D$645,calc!AC$263,Other!$A$559:$A$645,"Current Yr")</f>
        <v>0.28000000000000003</v>
      </c>
      <c r="AD269" s="56">
        <f>SUMIFS(Other!$J$559:$J$645,Other!$D$559:$D$645,calc!AD$263,Other!$A$559:$A$645,"Current Yr")</f>
        <v>0.8</v>
      </c>
      <c r="AE269" s="56">
        <f>SUMIFS(Other!$J$559:$J$645,Other!$D$559:$D$645,calc!AE$263,Other!$A$559:$A$645,"Current Yr")</f>
        <v>0.41</v>
      </c>
      <c r="AF269" s="56">
        <f>SUMIFS(Other!$J$559:$J$645,Other!$D$559:$D$645,calc!AF$263,Other!$A$559:$A$645,"Current Yr")</f>
        <v>0.8</v>
      </c>
      <c r="AG269" s="56">
        <f>SUMIFS(Other!$J$559:$J$645,Other!$D$559:$D$645,calc!AG$263,Other!$A$559:$A$645,"Current Yr")</f>
        <v>0.55000000000000004</v>
      </c>
      <c r="AH269" s="56">
        <f>SUMIFS(Other!$J$559:$J$645,Other!$D$559:$D$645,calc!AH$263,Other!$A$559:$A$645,"Current Yr")</f>
        <v>0.75</v>
      </c>
      <c r="AI269" s="56">
        <f>SUMIFS(Other!$J$559:$J$645,Other!$D$559:$D$645,calc!AI$263,Other!$A$559:$A$645,"Current Yr")</f>
        <v>0.46</v>
      </c>
      <c r="AJ269" s="56">
        <f>SUMIFS(Other!$J$559:$J$645,Other!$D$559:$D$645,calc!AJ$263,Other!$A$559:$A$645,"Current Yr")</f>
        <v>0.48</v>
      </c>
      <c r="AK269" s="56">
        <f>SUMIFS(Other!$J$559:$J$645,Other!$D$559:$D$645,calc!AK$263,Other!$A$559:$A$645,"Current Yr")</f>
        <v>0.42</v>
      </c>
      <c r="AL269" s="56">
        <f>SUMIFS(Other!$J$559:$J$645,Other!$D$559:$D$645,calc!AL$263,Other!$A$559:$A$645,"Current Yr")</f>
        <v>0.83</v>
      </c>
      <c r="AM269" s="56">
        <f>SUMIFS(Other!$J$559:$J$645,Other!$D$559:$D$645,calc!AM$263,Other!$A$559:$A$645,"Current Yr")</f>
        <v>0.39</v>
      </c>
      <c r="AN269" s="56">
        <f>SUMIFS(Other!$J$559:$J$645,Other!$D$559:$D$645,calc!AN$263,Other!$A$559:$A$645,"Current Yr")</f>
        <v>0.63</v>
      </c>
      <c r="AO269" s="56">
        <f>SUMIFS(Other!$J$559:$J$645,Other!$D$559:$D$645,calc!AO$263,Other!$A$559:$A$645,"Current Yr")</f>
        <v>0.76</v>
      </c>
      <c r="AP269" s="56">
        <f>SUMIFS(Other!$J$559:$J$645,Other!$D$559:$D$645,calc!AP$263,Other!$A$559:$A$645,"Current Yr")</f>
        <v>0.28999999999999998</v>
      </c>
      <c r="AQ269" s="56">
        <f>SUMIFS(Other!$J$559:$J$645,Other!$D$559:$D$645,calc!AQ$263,Other!$A$559:$A$645,"Current Yr")</f>
        <v>0.51</v>
      </c>
    </row>
    <row r="270" spans="1:43" x14ac:dyDescent="0.3">
      <c r="A270" t="s">
        <v>102</v>
      </c>
      <c r="C270" s="7" t="s">
        <v>38</v>
      </c>
      <c r="D270" s="56">
        <f>SUMIFS(Other!$K$559:$K$645,Other!$D$559:$D$645,calc!D$263,Other!$A$559:$A$645,"Current Yr")</f>
        <v>0.27</v>
      </c>
      <c r="E270" s="56">
        <f>SUMIFS(Other!$K$559:$K$645,Other!$D$559:$D$645,calc!E$263,Other!$A$559:$A$645,"Current Yr")</f>
        <v>0.23</v>
      </c>
      <c r="F270" s="56">
        <f>SUMIFS(Other!$K$559:$K$645,Other!$D$559:$D$645,calc!F$263,Other!$A$559:$A$645,"Current Yr")</f>
        <v>0.52</v>
      </c>
      <c r="G270" s="56">
        <f>SUMIFS(Other!$K$559:$K$645,Other!$D$559:$D$645,calc!G$263,Other!$A$559:$A$645,"Current Yr")</f>
        <v>0.39</v>
      </c>
      <c r="H270" s="56">
        <f>SUMIFS(Other!$K$559:$K$645,Other!$D$559:$D$645,calc!H$263,Other!$A$559:$A$645,"Current Yr")</f>
        <v>0.78</v>
      </c>
      <c r="I270" s="56">
        <f>SUMIFS(Other!$K$559:$K$645,Other!$D$559:$D$645,calc!I$263,Other!$A$559:$A$645,"Current Yr")</f>
        <v>0.41</v>
      </c>
      <c r="J270" s="56">
        <f>SUMIFS(Other!$K$559:$K$645,Other!$D$559:$D$645,calc!J$263,Other!$A$559:$A$645,"Current Yr")</f>
        <v>0.68</v>
      </c>
      <c r="K270" s="56">
        <f>SUMIFS(Other!$K$559:$K$645,Other!$D$559:$D$645,calc!K$263,Other!$A$559:$A$645,"Current Yr")</f>
        <v>0.3</v>
      </c>
      <c r="L270" s="56">
        <f>SUMIFS(Other!$K$559:$K$645,Other!$D$559:$D$645,calc!L$263,Other!$A$559:$A$645,"Current Yr")</f>
        <v>0.36</v>
      </c>
      <c r="M270" s="56">
        <f>SUMIFS(Other!$K$559:$K$645,Other!$D$559:$D$645,calc!M$263,Other!$A$559:$A$645,"Current Yr")</f>
        <v>0.28000000000000003</v>
      </c>
      <c r="N270" s="56">
        <f>SUMIFS(Other!$K$559:$K$645,Other!$D$559:$D$645,calc!N$263,Other!$A$559:$A$645,"Current Yr")</f>
        <v>0.55000000000000004</v>
      </c>
      <c r="O270" s="56">
        <f>SUMIFS(Other!$K$559:$K$645,Other!$D$559:$D$645,calc!O$263,Other!$A$559:$A$645,"Current Yr")</f>
        <v>0.74</v>
      </c>
      <c r="P270" s="56">
        <f>SUMIFS(Other!$K$559:$K$645,Other!$D$559:$D$645,calc!P$263,Other!$A$559:$A$645,"Current Yr")</f>
        <v>0.49</v>
      </c>
      <c r="Q270" s="56">
        <f>SUMIFS(Other!$K$559:$K$645,Other!$D$559:$D$645,calc!Q$263,Other!$A$559:$A$645,"Current Yr")</f>
        <v>0.46</v>
      </c>
      <c r="R270" s="56">
        <f>SUMIFS(Other!$K$559:$K$645,Other!$D$559:$D$645,calc!R$263,Other!$A$559:$A$645,"Current Yr")</f>
        <v>0.44</v>
      </c>
      <c r="S270" s="56">
        <f>SUMIFS(Other!$K$559:$K$645,Other!$D$559:$D$645,calc!S$263,Other!$A$559:$A$645,"Current Yr")</f>
        <v>0.27</v>
      </c>
      <c r="T270" s="56">
        <f>SUMIFS(Other!$K$559:$K$645,Other!$D$559:$D$645,calc!T$263,Other!$A$559:$A$645,"Current Yr")</f>
        <v>0.44</v>
      </c>
      <c r="U270" s="56">
        <f>SUMIFS(Other!$K$559:$K$645,Other!$D$559:$D$645,calc!U$263,Other!$A$559:$A$645,"Current Yr")</f>
        <v>0.21</v>
      </c>
      <c r="V270" s="56">
        <f>SUMIFS(Other!$K$559:$K$645,Other!$D$559:$D$645,calc!V$263,Other!$A$559:$A$645,"Current Yr")</f>
        <v>0.84</v>
      </c>
      <c r="W270" s="56">
        <f>SUMIFS(Other!$K$559:$K$645,Other!$D$559:$D$645,calc!W$263,Other!$A$559:$A$645,"Current Yr")</f>
        <v>0.39</v>
      </c>
      <c r="X270" s="56">
        <f>SUMIFS(Other!$K$559:$K$645,Other!$D$559:$D$645,calc!X$263,Other!$A$559:$A$645,"Current Yr")</f>
        <v>0.56000000000000005</v>
      </c>
      <c r="Y270" s="56">
        <f>SUMIFS(Other!$K$559:$K$645,Other!$D$559:$D$645,calc!Y$263,Other!$A$559:$A$645,"Current Yr")</f>
        <v>0.67</v>
      </c>
      <c r="Z270" s="56">
        <f>SUMIFS(Other!$K$559:$K$645,Other!$D$559:$D$645,calc!Z$263,Other!$A$559:$A$645,"Current Yr")</f>
        <v>0.56000000000000005</v>
      </c>
      <c r="AA270" s="56">
        <f>SUMIFS(Other!$K$559:$K$645,Other!$D$559:$D$645,calc!AA$263,Other!$A$559:$A$645,"Current Yr")</f>
        <v>0.28000000000000003</v>
      </c>
      <c r="AB270" s="56">
        <f>SUMIFS(Other!$K$559:$K$645,Other!$D$559:$D$645,calc!AB$263,Other!$A$559:$A$645,"Current Yr")</f>
        <v>0.43</v>
      </c>
      <c r="AC270" s="56">
        <f>SUMIFS(Other!$K$559:$K$645,Other!$D$559:$D$645,calc!AC$263,Other!$A$559:$A$645,"Current Yr")</f>
        <v>0.61</v>
      </c>
      <c r="AD270" s="56">
        <f>SUMIFS(Other!$K$559:$K$645,Other!$D$559:$D$645,calc!AD$263,Other!$A$559:$A$645,"Current Yr")</f>
        <v>0.72</v>
      </c>
      <c r="AE270" s="56">
        <f>SUMIFS(Other!$K$559:$K$645,Other!$D$559:$D$645,calc!AE$263,Other!$A$559:$A$645,"Current Yr")</f>
        <v>0.72</v>
      </c>
      <c r="AF270" s="56">
        <f>SUMIFS(Other!$K$559:$K$645,Other!$D$559:$D$645,calc!AF$263,Other!$A$559:$A$645,"Current Yr")</f>
        <v>0.54</v>
      </c>
      <c r="AG270" s="56">
        <f>SUMIFS(Other!$K$559:$K$645,Other!$D$559:$D$645,calc!AG$263,Other!$A$559:$A$645,"Current Yr")</f>
        <v>0.21</v>
      </c>
      <c r="AH270" s="56">
        <f>SUMIFS(Other!$K$559:$K$645,Other!$D$559:$D$645,calc!AH$263,Other!$A$559:$A$645,"Current Yr")</f>
        <v>0.61</v>
      </c>
      <c r="AI270" s="56">
        <f>SUMIFS(Other!$K$559:$K$645,Other!$D$559:$D$645,calc!AI$263,Other!$A$559:$A$645,"Current Yr")</f>
        <v>0.53</v>
      </c>
      <c r="AJ270" s="56">
        <f>SUMIFS(Other!$K$559:$K$645,Other!$D$559:$D$645,calc!AJ$263,Other!$A$559:$A$645,"Current Yr")</f>
        <v>0.57999999999999996</v>
      </c>
      <c r="AK270" s="56">
        <f>SUMIFS(Other!$K$559:$K$645,Other!$D$559:$D$645,calc!AK$263,Other!$A$559:$A$645,"Current Yr")</f>
        <v>0.53</v>
      </c>
      <c r="AL270" s="56">
        <f>SUMIFS(Other!$K$559:$K$645,Other!$D$559:$D$645,calc!AL$263,Other!$A$559:$A$645,"Current Yr")</f>
        <v>0.72</v>
      </c>
      <c r="AM270" s="56">
        <f>SUMIFS(Other!$K$559:$K$645,Other!$D$559:$D$645,calc!AM$263,Other!$A$559:$A$645,"Current Yr")</f>
        <v>0.24</v>
      </c>
      <c r="AN270" s="56">
        <f>SUMIFS(Other!$K$559:$K$645,Other!$D$559:$D$645,calc!AN$263,Other!$A$559:$A$645,"Current Yr")</f>
        <v>0.8</v>
      </c>
      <c r="AO270" s="56">
        <f>SUMIFS(Other!$K$559:$K$645,Other!$D$559:$D$645,calc!AO$263,Other!$A$559:$A$645,"Current Yr")</f>
        <v>0.61</v>
      </c>
      <c r="AP270" s="56">
        <f>SUMIFS(Other!$K$559:$K$645,Other!$D$559:$D$645,calc!AP$263,Other!$A$559:$A$645,"Current Yr")</f>
        <v>0.32</v>
      </c>
      <c r="AQ270" s="56">
        <f>SUMIFS(Other!$K$559:$K$645,Other!$D$559:$D$645,calc!AQ$263,Other!$A$559:$A$645,"Current Yr")</f>
        <v>0.47</v>
      </c>
    </row>
    <row r="271" spans="1:43" x14ac:dyDescent="0.3">
      <c r="A271" t="s">
        <v>66</v>
      </c>
      <c r="C271" s="7" t="s">
        <v>39</v>
      </c>
      <c r="D271" s="56">
        <f>SUMIFS(Other!$L$559:$L$645,Other!$D$559:$D$645,calc!D$263,Other!$A$559:$A$645,"Current Yr")</f>
        <v>0.39</v>
      </c>
      <c r="E271" s="56">
        <f>SUMIFS(Other!$L$559:$L$645,Other!$D$559:$D$645,calc!E$263,Other!$A$559:$A$645,"Current Yr")</f>
        <v>0.38</v>
      </c>
      <c r="F271" s="56">
        <f>SUMIFS(Other!$L$559:$L$645,Other!$D$559:$D$645,calc!F$263,Other!$A$559:$A$645,"Current Yr")</f>
        <v>0.25</v>
      </c>
      <c r="G271" s="56">
        <f>SUMIFS(Other!$L$559:$L$645,Other!$D$559:$D$645,calc!G$263,Other!$A$559:$A$645,"Current Yr")</f>
        <v>0.56000000000000005</v>
      </c>
      <c r="H271" s="56">
        <f>SUMIFS(Other!$L$559:$L$645,Other!$D$559:$D$645,calc!H$263,Other!$A$559:$A$645,"Current Yr")</f>
        <v>0.85</v>
      </c>
      <c r="I271" s="56">
        <f>SUMIFS(Other!$L$559:$L$645,Other!$D$559:$D$645,calc!I$263,Other!$A$559:$A$645,"Current Yr")</f>
        <v>0.71</v>
      </c>
      <c r="J271" s="56">
        <f>SUMIFS(Other!$L$559:$L$645,Other!$D$559:$D$645,calc!J$263,Other!$A$559:$A$645,"Current Yr")</f>
        <v>0.84</v>
      </c>
      <c r="K271" s="56">
        <f>SUMIFS(Other!$L$559:$L$645,Other!$D$559:$D$645,calc!K$263,Other!$A$559:$A$645,"Current Yr")</f>
        <v>0.73</v>
      </c>
      <c r="L271" s="56">
        <f>SUMIFS(Other!$L$559:$L$645,Other!$D$559:$D$645,calc!L$263,Other!$A$559:$A$645,"Current Yr")</f>
        <v>0.55000000000000004</v>
      </c>
      <c r="M271" s="56">
        <f>SUMIFS(Other!$L$559:$L$645,Other!$D$559:$D$645,calc!M$263,Other!$A$559:$A$645,"Current Yr")</f>
        <v>0.76</v>
      </c>
      <c r="N271" s="56">
        <f>SUMIFS(Other!$L$559:$L$645,Other!$D$559:$D$645,calc!N$263,Other!$A$559:$A$645,"Current Yr")</f>
        <v>0.59</v>
      </c>
      <c r="O271" s="56">
        <f>SUMIFS(Other!$L$559:$L$645,Other!$D$559:$D$645,calc!O$263,Other!$A$559:$A$645,"Current Yr")</f>
        <v>0.56999999999999995</v>
      </c>
      <c r="P271" s="56">
        <f>SUMIFS(Other!$L$559:$L$645,Other!$D$559:$D$645,calc!P$263,Other!$A$559:$A$645,"Current Yr")</f>
        <v>0.72</v>
      </c>
      <c r="Q271" s="56">
        <f>SUMIFS(Other!$L$559:$L$645,Other!$D$559:$D$645,calc!Q$263,Other!$A$559:$A$645,"Current Yr")</f>
        <v>0.54</v>
      </c>
      <c r="R271" s="56">
        <f>SUMIFS(Other!$L$559:$L$645,Other!$D$559:$D$645,calc!R$263,Other!$A$559:$A$645,"Current Yr")</f>
        <v>0.56999999999999995</v>
      </c>
      <c r="S271" s="56">
        <f>SUMIFS(Other!$L$559:$L$645,Other!$D$559:$D$645,calc!S$263,Other!$A$559:$A$645,"Current Yr")</f>
        <v>0.23</v>
      </c>
      <c r="T271" s="56">
        <f>SUMIFS(Other!$L$559:$L$645,Other!$D$559:$D$645,calc!T$263,Other!$A$559:$A$645,"Current Yr")</f>
        <v>0.44</v>
      </c>
      <c r="U271" s="56">
        <f>SUMIFS(Other!$L$559:$L$645,Other!$D$559:$D$645,calc!U$263,Other!$A$559:$A$645,"Current Yr")</f>
        <v>0.21</v>
      </c>
      <c r="V271" s="56">
        <f>SUMIFS(Other!$L$559:$L$645,Other!$D$559:$D$645,calc!V$263,Other!$A$559:$A$645,"Current Yr")</f>
        <v>0.65</v>
      </c>
      <c r="W271" s="56">
        <f>SUMIFS(Other!$L$559:$L$645,Other!$D$559:$D$645,calc!W$263,Other!$A$559:$A$645,"Current Yr")</f>
        <v>0.4</v>
      </c>
      <c r="X271" s="56">
        <f>SUMIFS(Other!$L$559:$L$645,Other!$D$559:$D$645,calc!X$263,Other!$A$559:$A$645,"Current Yr")</f>
        <v>0.44</v>
      </c>
      <c r="Y271" s="56">
        <f>SUMIFS(Other!$L$559:$L$645,Other!$D$559:$D$645,calc!Y$263,Other!$A$559:$A$645,"Current Yr")</f>
        <v>0.36</v>
      </c>
      <c r="Z271" s="56">
        <f>SUMIFS(Other!$L$559:$L$645,Other!$D$559:$D$645,calc!Z$263,Other!$A$559:$A$645,"Current Yr")</f>
        <v>0.23</v>
      </c>
      <c r="AA271" s="56">
        <f>SUMIFS(Other!$L$559:$L$645,Other!$D$559:$D$645,calc!AA$263,Other!$A$559:$A$645,"Current Yr")</f>
        <v>0.73</v>
      </c>
      <c r="AB271" s="56">
        <f>SUMIFS(Other!$L$559:$L$645,Other!$D$559:$D$645,calc!AB$263,Other!$A$559:$A$645,"Current Yr")</f>
        <v>0.39</v>
      </c>
      <c r="AC271" s="56">
        <f>SUMIFS(Other!$L$559:$L$645,Other!$D$559:$D$645,calc!AC$263,Other!$A$559:$A$645,"Current Yr")</f>
        <v>0.35</v>
      </c>
      <c r="AD271" s="56">
        <f>SUMIFS(Other!$L$559:$L$645,Other!$D$559:$D$645,calc!AD$263,Other!$A$559:$A$645,"Current Yr")</f>
        <v>0.65</v>
      </c>
      <c r="AE271" s="56">
        <f>SUMIFS(Other!$L$559:$L$645,Other!$D$559:$D$645,calc!AE$263,Other!$A$559:$A$645,"Current Yr")</f>
        <v>0.38</v>
      </c>
      <c r="AF271" s="56">
        <f>SUMIFS(Other!$L$559:$L$645,Other!$D$559:$D$645,calc!AF$263,Other!$A$559:$A$645,"Current Yr")</f>
        <v>0.7</v>
      </c>
      <c r="AG271" s="56">
        <f>SUMIFS(Other!$L$559:$L$645,Other!$D$559:$D$645,calc!AG$263,Other!$A$559:$A$645,"Current Yr")</f>
        <v>0.8</v>
      </c>
      <c r="AH271" s="56">
        <f>SUMIFS(Other!$L$559:$L$645,Other!$D$559:$D$645,calc!AH$263,Other!$A$559:$A$645,"Current Yr")</f>
        <v>0.34</v>
      </c>
      <c r="AI271" s="56">
        <f>SUMIFS(Other!$L$559:$L$645,Other!$D$559:$D$645,calc!AI$263,Other!$A$559:$A$645,"Current Yr")</f>
        <v>0.71</v>
      </c>
      <c r="AJ271" s="56">
        <f>SUMIFS(Other!$L$559:$L$645,Other!$D$559:$D$645,calc!AJ$263,Other!$A$559:$A$645,"Current Yr")</f>
        <v>0.48</v>
      </c>
      <c r="AK271" s="56">
        <f>SUMIFS(Other!$L$559:$L$645,Other!$D$559:$D$645,calc!AK$263,Other!$A$559:$A$645,"Current Yr")</f>
        <v>0.44</v>
      </c>
      <c r="AL271" s="56">
        <f>SUMIFS(Other!$L$559:$L$645,Other!$D$559:$D$645,calc!AL$263,Other!$A$559:$A$645,"Current Yr")</f>
        <v>0.36</v>
      </c>
      <c r="AM271" s="56">
        <f>SUMIFS(Other!$L$559:$L$645,Other!$D$559:$D$645,calc!AM$263,Other!$A$559:$A$645,"Current Yr")</f>
        <v>0.44</v>
      </c>
      <c r="AN271" s="56">
        <f>SUMIFS(Other!$L$559:$L$645,Other!$D$559:$D$645,calc!AN$263,Other!$A$559:$A$645,"Current Yr")</f>
        <v>0.79</v>
      </c>
      <c r="AO271" s="56">
        <f>SUMIFS(Other!$L$559:$L$645,Other!$D$559:$D$645,calc!AO$263,Other!$A$559:$A$645,"Current Yr")</f>
        <v>0.42</v>
      </c>
      <c r="AP271" s="56">
        <f>SUMIFS(Other!$L$559:$L$645,Other!$D$559:$D$645,calc!AP$263,Other!$A$559:$A$645,"Current Yr")</f>
        <v>0.49</v>
      </c>
      <c r="AQ271" s="56">
        <f>SUMIFS(Other!$L$559:$L$645,Other!$D$559:$D$645,calc!AQ$263,Other!$A$559:$A$645,"Current Yr")</f>
        <v>0.28999999999999998</v>
      </c>
    </row>
    <row r="272" spans="1:43" x14ac:dyDescent="0.3">
      <c r="A272" t="s">
        <v>100</v>
      </c>
      <c r="C272" s="7" t="s">
        <v>40</v>
      </c>
      <c r="D272" s="56">
        <f>SUMIFS(Other!$M$559:$M$645,Other!$D$559:$D$645,calc!D$263,Other!$A$559:$A$645,"Current Yr")</f>
        <v>0.26</v>
      </c>
      <c r="E272" s="56">
        <f>SUMIFS(Other!$M$559:$M$645,Other!$D$559:$D$645,calc!E$263,Other!$A$559:$A$645,"Current Yr")</f>
        <v>0.36</v>
      </c>
      <c r="F272" s="56">
        <f>SUMIFS(Other!$M$559:$M$645,Other!$D$559:$D$645,calc!F$263,Other!$A$559:$A$645,"Current Yr")</f>
        <v>0.76</v>
      </c>
      <c r="G272" s="56">
        <f>SUMIFS(Other!$M$559:$M$645,Other!$D$559:$D$645,calc!G$263,Other!$A$559:$A$645,"Current Yr")</f>
        <v>0.64</v>
      </c>
      <c r="H272" s="56">
        <f>SUMIFS(Other!$M$559:$M$645,Other!$D$559:$D$645,calc!H$263,Other!$A$559:$A$645,"Current Yr")</f>
        <v>0.54</v>
      </c>
      <c r="I272" s="56">
        <f>SUMIFS(Other!$M$559:$M$645,Other!$D$559:$D$645,calc!I$263,Other!$A$559:$A$645,"Current Yr")</f>
        <v>0.38</v>
      </c>
      <c r="J272" s="56">
        <f>SUMIFS(Other!$M$559:$M$645,Other!$D$559:$D$645,calc!J$263,Other!$A$559:$A$645,"Current Yr")</f>
        <v>0.38</v>
      </c>
      <c r="K272" s="56">
        <f>SUMIFS(Other!$M$559:$M$645,Other!$D$559:$D$645,calc!K$263,Other!$A$559:$A$645,"Current Yr")</f>
        <v>0.56999999999999995</v>
      </c>
      <c r="L272" s="56">
        <f>SUMIFS(Other!$M$559:$M$645,Other!$D$559:$D$645,calc!L$263,Other!$A$559:$A$645,"Current Yr")</f>
        <v>0.77</v>
      </c>
      <c r="M272" s="56">
        <f>SUMIFS(Other!$M$559:$M$645,Other!$D$559:$D$645,calc!M$263,Other!$A$559:$A$645,"Current Yr")</f>
        <v>0.69</v>
      </c>
      <c r="N272" s="56">
        <f>SUMIFS(Other!$M$559:$M$645,Other!$D$559:$D$645,calc!N$263,Other!$A$559:$A$645,"Current Yr")</f>
        <v>0.52</v>
      </c>
      <c r="O272" s="56">
        <f>SUMIFS(Other!$M$559:$M$645,Other!$D$559:$D$645,calc!O$263,Other!$A$559:$A$645,"Current Yr")</f>
        <v>0.43</v>
      </c>
      <c r="P272" s="56">
        <f>SUMIFS(Other!$M$559:$M$645,Other!$D$559:$D$645,calc!P$263,Other!$A$559:$A$645,"Current Yr")</f>
        <v>0.66</v>
      </c>
      <c r="Q272" s="56">
        <f>SUMIFS(Other!$M$559:$M$645,Other!$D$559:$D$645,calc!Q$263,Other!$A$559:$A$645,"Current Yr")</f>
        <v>0.43</v>
      </c>
      <c r="R272" s="56">
        <f>SUMIFS(Other!$M$559:$M$645,Other!$D$559:$D$645,calc!R$263,Other!$A$559:$A$645,"Current Yr")</f>
        <v>0.33</v>
      </c>
      <c r="S272" s="56">
        <f>SUMIFS(Other!$M$559:$M$645,Other!$D$559:$D$645,calc!S$263,Other!$A$559:$A$645,"Current Yr")</f>
        <v>0.24</v>
      </c>
      <c r="T272" s="56">
        <f>SUMIFS(Other!$M$559:$M$645,Other!$D$559:$D$645,calc!T$263,Other!$A$559:$A$645,"Current Yr")</f>
        <v>0.44</v>
      </c>
      <c r="U272" s="56">
        <f>SUMIFS(Other!$M$559:$M$645,Other!$D$559:$D$645,calc!U$263,Other!$A$559:$A$645,"Current Yr")</f>
        <v>0.56000000000000005</v>
      </c>
      <c r="V272" s="56">
        <f>SUMIFS(Other!$M$559:$M$645,Other!$D$559:$D$645,calc!V$263,Other!$A$559:$A$645,"Current Yr")</f>
        <v>0.64</v>
      </c>
      <c r="W272" s="56">
        <f>SUMIFS(Other!$M$559:$M$645,Other!$D$559:$D$645,calc!W$263,Other!$A$559:$A$645,"Current Yr")</f>
        <v>0.59</v>
      </c>
      <c r="X272" s="56">
        <f>SUMIFS(Other!$M$559:$M$645,Other!$D$559:$D$645,calc!X$263,Other!$A$559:$A$645,"Current Yr")</f>
        <v>0.35</v>
      </c>
      <c r="Y272" s="56">
        <f>SUMIFS(Other!$M$559:$M$645,Other!$D$559:$D$645,calc!Y$263,Other!$A$559:$A$645,"Current Yr")</f>
        <v>0.47</v>
      </c>
      <c r="Z272" s="56">
        <f>SUMIFS(Other!$M$559:$M$645,Other!$D$559:$D$645,calc!Z$263,Other!$A$559:$A$645,"Current Yr")</f>
        <v>0.41</v>
      </c>
      <c r="AA272" s="56">
        <f>SUMIFS(Other!$M$559:$M$645,Other!$D$559:$D$645,calc!AA$263,Other!$A$559:$A$645,"Current Yr")</f>
        <v>0.71</v>
      </c>
      <c r="AB272" s="56">
        <f>SUMIFS(Other!$M$559:$M$645,Other!$D$559:$D$645,calc!AB$263,Other!$A$559:$A$645,"Current Yr")</f>
        <v>0.44</v>
      </c>
      <c r="AC272" s="56">
        <f>SUMIFS(Other!$M$559:$M$645,Other!$D$559:$D$645,calc!AC$263,Other!$A$559:$A$645,"Current Yr")</f>
        <v>0.75</v>
      </c>
      <c r="AD272" s="56">
        <f>SUMIFS(Other!$M$559:$M$645,Other!$D$559:$D$645,calc!AD$263,Other!$A$559:$A$645,"Current Yr")</f>
        <v>0.61</v>
      </c>
      <c r="AE272" s="56">
        <f>SUMIFS(Other!$M$559:$M$645,Other!$D$559:$D$645,calc!AE$263,Other!$A$559:$A$645,"Current Yr")</f>
        <v>0.59</v>
      </c>
      <c r="AF272" s="56">
        <f>SUMIFS(Other!$M$559:$M$645,Other!$D$559:$D$645,calc!AF$263,Other!$A$559:$A$645,"Current Yr")</f>
        <v>0.21</v>
      </c>
      <c r="AG272" s="56">
        <f>SUMIFS(Other!$M$559:$M$645,Other!$D$559:$D$645,calc!AG$263,Other!$A$559:$A$645,"Current Yr")</f>
        <v>0.66</v>
      </c>
      <c r="AH272" s="56">
        <f>SUMIFS(Other!$M$559:$M$645,Other!$D$559:$D$645,calc!AH$263,Other!$A$559:$A$645,"Current Yr")</f>
        <v>0.6</v>
      </c>
      <c r="AI272" s="56">
        <f>SUMIFS(Other!$M$559:$M$645,Other!$D$559:$D$645,calc!AI$263,Other!$A$559:$A$645,"Current Yr")</f>
        <v>0.34</v>
      </c>
      <c r="AJ272" s="56">
        <f>SUMIFS(Other!$M$559:$M$645,Other!$D$559:$D$645,calc!AJ$263,Other!$A$559:$A$645,"Current Yr")</f>
        <v>0.61</v>
      </c>
      <c r="AK272" s="56">
        <f>SUMIFS(Other!$M$559:$M$645,Other!$D$559:$D$645,calc!AK$263,Other!$A$559:$A$645,"Current Yr")</f>
        <v>0.54</v>
      </c>
      <c r="AL272" s="56">
        <f>SUMIFS(Other!$M$559:$M$645,Other!$D$559:$D$645,calc!AL$263,Other!$A$559:$A$645,"Current Yr")</f>
        <v>0.73</v>
      </c>
      <c r="AM272" s="56">
        <f>SUMIFS(Other!$M$559:$M$645,Other!$D$559:$D$645,calc!AM$263,Other!$A$559:$A$645,"Current Yr")</f>
        <v>0.78</v>
      </c>
      <c r="AN272" s="56">
        <f>SUMIFS(Other!$M$559:$M$645,Other!$D$559:$D$645,calc!AN$263,Other!$A$559:$A$645,"Current Yr")</f>
        <v>0.51</v>
      </c>
      <c r="AO272" s="56">
        <f>SUMIFS(Other!$M$559:$M$645,Other!$D$559:$D$645,calc!AO$263,Other!$A$559:$A$645,"Current Yr")</f>
        <v>0.64</v>
      </c>
      <c r="AP272" s="56">
        <f>SUMIFS(Other!$M$559:$M$645,Other!$D$559:$D$645,calc!AP$263,Other!$A$559:$A$645,"Current Yr")</f>
        <v>0.2</v>
      </c>
      <c r="AQ272" s="56">
        <f>SUMIFS(Other!$M$559:$M$645,Other!$D$559:$D$645,calc!AQ$263,Other!$A$559:$A$645,"Current Yr")</f>
        <v>0.26</v>
      </c>
    </row>
    <row r="273" spans="1:43" x14ac:dyDescent="0.3">
      <c r="A273" t="s">
        <v>88</v>
      </c>
      <c r="C273" s="7" t="s">
        <v>41</v>
      </c>
      <c r="D273" s="56">
        <f>SUMIFS(Other!$N$559:$N$645,Other!$D$559:$D$645,calc!D$263,Other!$A$559:$A$645,"Current Yr")</f>
        <v>0.5</v>
      </c>
      <c r="E273" s="56">
        <f>SUMIFS(Other!$N$559:$N$645,Other!$D$559:$D$645,calc!E$263,Other!$A$559:$A$645,"Current Yr")</f>
        <v>0.55000000000000004</v>
      </c>
      <c r="F273" s="56">
        <f>SUMIFS(Other!$N$559:$N$645,Other!$D$559:$D$645,calc!F$263,Other!$A$559:$A$645,"Current Yr")</f>
        <v>0.79</v>
      </c>
      <c r="G273" s="56">
        <f>SUMIFS(Other!$N$559:$N$645,Other!$D$559:$D$645,calc!G$263,Other!$A$559:$A$645,"Current Yr")</f>
        <v>0.32</v>
      </c>
      <c r="H273" s="56">
        <f>SUMIFS(Other!$N$559:$N$645,Other!$D$559:$D$645,calc!H$263,Other!$A$559:$A$645,"Current Yr")</f>
        <v>0.43</v>
      </c>
      <c r="I273" s="56">
        <f>SUMIFS(Other!$N$559:$N$645,Other!$D$559:$D$645,calc!I$263,Other!$A$559:$A$645,"Current Yr")</f>
        <v>0.33</v>
      </c>
      <c r="J273" s="56">
        <f>SUMIFS(Other!$N$559:$N$645,Other!$D$559:$D$645,calc!J$263,Other!$A$559:$A$645,"Current Yr")</f>
        <v>0.4</v>
      </c>
      <c r="K273" s="56">
        <f>SUMIFS(Other!$N$559:$N$645,Other!$D$559:$D$645,calc!K$263,Other!$A$559:$A$645,"Current Yr")</f>
        <v>0.38</v>
      </c>
      <c r="L273" s="56">
        <f>SUMIFS(Other!$N$559:$N$645,Other!$D$559:$D$645,calc!L$263,Other!$A$559:$A$645,"Current Yr")</f>
        <v>0.53</v>
      </c>
      <c r="M273" s="56">
        <f>SUMIFS(Other!$N$559:$N$645,Other!$D$559:$D$645,calc!M$263,Other!$A$559:$A$645,"Current Yr")</f>
        <v>0.55000000000000004</v>
      </c>
      <c r="N273" s="56">
        <f>SUMIFS(Other!$N$559:$N$645,Other!$D$559:$D$645,calc!N$263,Other!$A$559:$A$645,"Current Yr")</f>
        <v>0.72</v>
      </c>
      <c r="O273" s="56">
        <f>SUMIFS(Other!$N$559:$N$645,Other!$D$559:$D$645,calc!O$263,Other!$A$559:$A$645,"Current Yr")</f>
        <v>0.62</v>
      </c>
      <c r="P273" s="56">
        <f>SUMIFS(Other!$N$559:$N$645,Other!$D$559:$D$645,calc!P$263,Other!$A$559:$A$645,"Current Yr")</f>
        <v>0.78</v>
      </c>
      <c r="Q273" s="56">
        <f>SUMIFS(Other!$N$559:$N$645,Other!$D$559:$D$645,calc!Q$263,Other!$A$559:$A$645,"Current Yr")</f>
        <v>0.76</v>
      </c>
      <c r="R273" s="56">
        <f>SUMIFS(Other!$N$559:$N$645,Other!$D$559:$D$645,calc!R$263,Other!$A$559:$A$645,"Current Yr")</f>
        <v>0.33</v>
      </c>
      <c r="S273" s="56">
        <f>SUMIFS(Other!$N$559:$N$645,Other!$D$559:$D$645,calc!S$263,Other!$A$559:$A$645,"Current Yr")</f>
        <v>0.76</v>
      </c>
      <c r="T273" s="56">
        <f>SUMIFS(Other!$N$559:$N$645,Other!$D$559:$D$645,calc!T$263,Other!$A$559:$A$645,"Current Yr")</f>
        <v>0.82</v>
      </c>
      <c r="U273" s="56">
        <f>SUMIFS(Other!$N$559:$N$645,Other!$D$559:$D$645,calc!U$263,Other!$A$559:$A$645,"Current Yr")</f>
        <v>0.41</v>
      </c>
      <c r="V273" s="56">
        <f>SUMIFS(Other!$N$559:$N$645,Other!$D$559:$D$645,calc!V$263,Other!$A$559:$A$645,"Current Yr")</f>
        <v>0.54</v>
      </c>
      <c r="W273" s="56">
        <f>SUMIFS(Other!$N$559:$N$645,Other!$D$559:$D$645,calc!W$263,Other!$A$559:$A$645,"Current Yr")</f>
        <v>0.41</v>
      </c>
      <c r="X273" s="56">
        <f>SUMIFS(Other!$N$559:$N$645,Other!$D$559:$D$645,calc!X$263,Other!$A$559:$A$645,"Current Yr")</f>
        <v>0.42</v>
      </c>
      <c r="Y273" s="56">
        <f>SUMIFS(Other!$N$559:$N$645,Other!$D$559:$D$645,calc!Y$263,Other!$A$559:$A$645,"Current Yr")</f>
        <v>0.76</v>
      </c>
      <c r="Z273" s="56">
        <f>SUMIFS(Other!$N$559:$N$645,Other!$D$559:$D$645,calc!Z$263,Other!$A$559:$A$645,"Current Yr")</f>
        <v>0.46</v>
      </c>
      <c r="AA273" s="56">
        <f>SUMIFS(Other!$N$559:$N$645,Other!$D$559:$D$645,calc!AA$263,Other!$A$559:$A$645,"Current Yr")</f>
        <v>0.57999999999999996</v>
      </c>
      <c r="AB273" s="56">
        <f>SUMIFS(Other!$N$559:$N$645,Other!$D$559:$D$645,calc!AB$263,Other!$A$559:$A$645,"Current Yr")</f>
        <v>0.24</v>
      </c>
      <c r="AC273" s="56">
        <f>SUMIFS(Other!$N$559:$N$645,Other!$D$559:$D$645,calc!AC$263,Other!$A$559:$A$645,"Current Yr")</f>
        <v>0.52</v>
      </c>
      <c r="AD273" s="56">
        <f>SUMIFS(Other!$N$559:$N$645,Other!$D$559:$D$645,calc!AD$263,Other!$A$559:$A$645,"Current Yr")</f>
        <v>0.34</v>
      </c>
      <c r="AE273" s="56">
        <f>SUMIFS(Other!$N$559:$N$645,Other!$D$559:$D$645,calc!AE$263,Other!$A$559:$A$645,"Current Yr")</f>
        <v>0.28999999999999998</v>
      </c>
      <c r="AF273" s="56">
        <f>SUMIFS(Other!$N$559:$N$645,Other!$D$559:$D$645,calc!AF$263,Other!$A$559:$A$645,"Current Yr")</f>
        <v>0.46</v>
      </c>
      <c r="AG273" s="56">
        <f>SUMIFS(Other!$N$559:$N$645,Other!$D$559:$D$645,calc!AG$263,Other!$A$559:$A$645,"Current Yr")</f>
        <v>0.54</v>
      </c>
      <c r="AH273" s="56">
        <f>SUMIFS(Other!$N$559:$N$645,Other!$D$559:$D$645,calc!AH$263,Other!$A$559:$A$645,"Current Yr")</f>
        <v>0.73</v>
      </c>
      <c r="AI273" s="56">
        <f>SUMIFS(Other!$N$559:$N$645,Other!$D$559:$D$645,calc!AI$263,Other!$A$559:$A$645,"Current Yr")</f>
        <v>0.55000000000000004</v>
      </c>
      <c r="AJ273" s="56">
        <f>SUMIFS(Other!$N$559:$N$645,Other!$D$559:$D$645,calc!AJ$263,Other!$A$559:$A$645,"Current Yr")</f>
        <v>0.45</v>
      </c>
      <c r="AK273" s="56">
        <f>SUMIFS(Other!$N$559:$N$645,Other!$D$559:$D$645,calc!AK$263,Other!$A$559:$A$645,"Current Yr")</f>
        <v>0.24</v>
      </c>
      <c r="AL273" s="56">
        <f>SUMIFS(Other!$N$559:$N$645,Other!$D$559:$D$645,calc!AL$263,Other!$A$559:$A$645,"Current Yr")</f>
        <v>0.78</v>
      </c>
      <c r="AM273" s="56">
        <f>SUMIFS(Other!$N$559:$N$645,Other!$D$559:$D$645,calc!AM$263,Other!$A$559:$A$645,"Current Yr")</f>
        <v>0.59</v>
      </c>
      <c r="AN273" s="56">
        <f>SUMIFS(Other!$N$559:$N$645,Other!$D$559:$D$645,calc!AN$263,Other!$A$559:$A$645,"Current Yr")</f>
        <v>0.57999999999999996</v>
      </c>
      <c r="AO273" s="56">
        <f>SUMIFS(Other!$N$559:$N$645,Other!$D$559:$D$645,calc!AO$263,Other!$A$559:$A$645,"Current Yr")</f>
        <v>0.25</v>
      </c>
      <c r="AP273" s="56">
        <f>SUMIFS(Other!$N$559:$N$645,Other!$D$559:$D$645,calc!AP$263,Other!$A$559:$A$645,"Current Yr")</f>
        <v>0.2</v>
      </c>
      <c r="AQ273" s="56">
        <f>SUMIFS(Other!$N$559:$N$645,Other!$D$559:$D$645,calc!AQ$263,Other!$A$559:$A$645,"Current Yr")</f>
        <v>0.57999999999999996</v>
      </c>
    </row>
    <row r="274" spans="1:43" x14ac:dyDescent="0.3">
      <c r="A274" t="s">
        <v>71</v>
      </c>
      <c r="C274" s="7" t="s">
        <v>6</v>
      </c>
      <c r="D274" s="56">
        <f>SUMIFS(Other!$O$559:$O$645,Other!$D$559:$D$645,calc!D$263,Other!$A$559:$A$645,"Current Yr")</f>
        <v>0.75</v>
      </c>
      <c r="E274" s="56">
        <f>SUMIFS(Other!$O$559:$O$645,Other!$D$559:$D$645,calc!E$263,Other!$A$559:$A$645,"Current Yr")</f>
        <v>0.57999999999999996</v>
      </c>
      <c r="F274" s="56">
        <f>SUMIFS(Other!$O$559:$O$645,Other!$D$559:$D$645,calc!F$263,Other!$A$559:$A$645,"Current Yr")</f>
        <v>0.79</v>
      </c>
      <c r="G274" s="56">
        <f>SUMIFS(Other!$O$559:$O$645,Other!$D$559:$D$645,calc!G$263,Other!$A$559:$A$645,"Current Yr")</f>
        <v>0.85</v>
      </c>
      <c r="H274" s="56">
        <f>SUMIFS(Other!$O$559:$O$645,Other!$D$559:$D$645,calc!H$263,Other!$A$559:$A$645,"Current Yr")</f>
        <v>0.62</v>
      </c>
      <c r="I274" s="56">
        <f>SUMIFS(Other!$O$559:$O$645,Other!$D$559:$D$645,calc!I$263,Other!$A$559:$A$645,"Current Yr")</f>
        <v>0.21</v>
      </c>
      <c r="J274" s="56">
        <f>SUMIFS(Other!$O$559:$O$645,Other!$D$559:$D$645,calc!J$263,Other!$A$559:$A$645,"Current Yr")</f>
        <v>0.72</v>
      </c>
      <c r="K274" s="56">
        <f>SUMIFS(Other!$O$559:$O$645,Other!$D$559:$D$645,calc!K$263,Other!$A$559:$A$645,"Current Yr")</f>
        <v>0.71</v>
      </c>
      <c r="L274" s="56">
        <f>SUMIFS(Other!$O$559:$O$645,Other!$D$559:$D$645,calc!L$263,Other!$A$559:$A$645,"Current Yr")</f>
        <v>0.32</v>
      </c>
      <c r="M274" s="56">
        <f>SUMIFS(Other!$O$559:$O$645,Other!$D$559:$D$645,calc!M$263,Other!$A$559:$A$645,"Current Yr")</f>
        <v>0.56000000000000005</v>
      </c>
      <c r="N274" s="56">
        <f>SUMIFS(Other!$O$559:$O$645,Other!$D$559:$D$645,calc!N$263,Other!$A$559:$A$645,"Current Yr")</f>
        <v>0.57999999999999996</v>
      </c>
      <c r="O274" s="56">
        <f>SUMIFS(Other!$O$559:$O$645,Other!$D$559:$D$645,calc!O$263,Other!$A$559:$A$645,"Current Yr")</f>
        <v>0.43</v>
      </c>
      <c r="P274" s="56">
        <f>SUMIFS(Other!$O$559:$O$645,Other!$D$559:$D$645,calc!P$263,Other!$A$559:$A$645,"Current Yr")</f>
        <v>0.74</v>
      </c>
      <c r="Q274" s="56">
        <f>SUMIFS(Other!$O$559:$O$645,Other!$D$559:$D$645,calc!Q$263,Other!$A$559:$A$645,"Current Yr")</f>
        <v>0.47</v>
      </c>
      <c r="R274" s="56">
        <f>SUMIFS(Other!$O$559:$O$645,Other!$D$559:$D$645,calc!R$263,Other!$A$559:$A$645,"Current Yr")</f>
        <v>0.54</v>
      </c>
      <c r="S274" s="56">
        <f>SUMIFS(Other!$O$559:$O$645,Other!$D$559:$D$645,calc!S$263,Other!$A$559:$A$645,"Current Yr")</f>
        <v>0.3</v>
      </c>
      <c r="T274" s="56">
        <f>SUMIFS(Other!$O$559:$O$645,Other!$D$559:$D$645,calc!T$263,Other!$A$559:$A$645,"Current Yr")</f>
        <v>0.32</v>
      </c>
      <c r="U274" s="56">
        <f>SUMIFS(Other!$O$559:$O$645,Other!$D$559:$D$645,calc!U$263,Other!$A$559:$A$645,"Current Yr")</f>
        <v>0.68</v>
      </c>
      <c r="V274" s="56">
        <f>SUMIFS(Other!$O$559:$O$645,Other!$D$559:$D$645,calc!V$263,Other!$A$559:$A$645,"Current Yr")</f>
        <v>0.83</v>
      </c>
      <c r="W274" s="56">
        <f>SUMIFS(Other!$O$559:$O$645,Other!$D$559:$D$645,calc!W$263,Other!$A$559:$A$645,"Current Yr")</f>
        <v>0.22</v>
      </c>
      <c r="X274" s="56">
        <f>SUMIFS(Other!$O$559:$O$645,Other!$D$559:$D$645,calc!X$263,Other!$A$559:$A$645,"Current Yr")</f>
        <v>0.56000000000000005</v>
      </c>
      <c r="Y274" s="56">
        <f>SUMIFS(Other!$O$559:$O$645,Other!$D$559:$D$645,calc!Y$263,Other!$A$559:$A$645,"Current Yr")</f>
        <v>0.27</v>
      </c>
      <c r="Z274" s="56">
        <f>SUMIFS(Other!$O$559:$O$645,Other!$D$559:$D$645,calc!Z$263,Other!$A$559:$A$645,"Current Yr")</f>
        <v>0.82</v>
      </c>
      <c r="AA274" s="56">
        <f>SUMIFS(Other!$O$559:$O$645,Other!$D$559:$D$645,calc!AA$263,Other!$A$559:$A$645,"Current Yr")</f>
        <v>0.71</v>
      </c>
      <c r="AB274" s="56">
        <f>SUMIFS(Other!$O$559:$O$645,Other!$D$559:$D$645,calc!AB$263,Other!$A$559:$A$645,"Current Yr")</f>
        <v>0.6</v>
      </c>
      <c r="AC274" s="56">
        <f>SUMIFS(Other!$O$559:$O$645,Other!$D$559:$D$645,calc!AC$263,Other!$A$559:$A$645,"Current Yr")</f>
        <v>0.45</v>
      </c>
      <c r="AD274" s="56">
        <f>SUMIFS(Other!$O$559:$O$645,Other!$D$559:$D$645,calc!AD$263,Other!$A$559:$A$645,"Current Yr")</f>
        <v>0.36</v>
      </c>
      <c r="AE274" s="56">
        <f>SUMIFS(Other!$O$559:$O$645,Other!$D$559:$D$645,calc!AE$263,Other!$A$559:$A$645,"Current Yr")</f>
        <v>0.36</v>
      </c>
      <c r="AF274" s="56">
        <f>SUMIFS(Other!$O$559:$O$645,Other!$D$559:$D$645,calc!AF$263,Other!$A$559:$A$645,"Current Yr")</f>
        <v>0.67</v>
      </c>
      <c r="AG274" s="56">
        <f>SUMIFS(Other!$O$559:$O$645,Other!$D$559:$D$645,calc!AG$263,Other!$A$559:$A$645,"Current Yr")</f>
        <v>0.71</v>
      </c>
      <c r="AH274" s="56">
        <f>SUMIFS(Other!$O$559:$O$645,Other!$D$559:$D$645,calc!AH$263,Other!$A$559:$A$645,"Current Yr")</f>
        <v>0.66</v>
      </c>
      <c r="AI274" s="56">
        <f>SUMIFS(Other!$O$559:$O$645,Other!$D$559:$D$645,calc!AI$263,Other!$A$559:$A$645,"Current Yr")</f>
        <v>0.67</v>
      </c>
      <c r="AJ274" s="56">
        <f>SUMIFS(Other!$O$559:$O$645,Other!$D$559:$D$645,calc!AJ$263,Other!$A$559:$A$645,"Current Yr")</f>
        <v>0.28000000000000003</v>
      </c>
      <c r="AK274" s="56">
        <f>SUMIFS(Other!$O$559:$O$645,Other!$D$559:$D$645,calc!AK$263,Other!$A$559:$A$645,"Current Yr")</f>
        <v>0.68</v>
      </c>
      <c r="AL274" s="56">
        <f>SUMIFS(Other!$O$559:$O$645,Other!$D$559:$D$645,calc!AL$263,Other!$A$559:$A$645,"Current Yr")</f>
        <v>0.48</v>
      </c>
      <c r="AM274" s="56">
        <f>SUMIFS(Other!$O$559:$O$645,Other!$D$559:$D$645,calc!AM$263,Other!$A$559:$A$645,"Current Yr")</f>
        <v>0.56000000000000005</v>
      </c>
      <c r="AN274" s="56">
        <f>SUMIFS(Other!$O$559:$O$645,Other!$D$559:$D$645,calc!AN$263,Other!$A$559:$A$645,"Current Yr")</f>
        <v>0.39</v>
      </c>
      <c r="AO274" s="56">
        <f>SUMIFS(Other!$O$559:$O$645,Other!$D$559:$D$645,calc!AO$263,Other!$A$559:$A$645,"Current Yr")</f>
        <v>0.21</v>
      </c>
      <c r="AP274" s="56">
        <f>SUMIFS(Other!$O$559:$O$645,Other!$D$559:$D$645,calc!AP$263,Other!$A$559:$A$645,"Current Yr")</f>
        <v>0.85</v>
      </c>
      <c r="AQ274" s="56">
        <f>SUMIFS(Other!$O$559:$O$645,Other!$D$559:$D$645,calc!AQ$263,Other!$A$559:$A$645,"Current Yr")</f>
        <v>0.73</v>
      </c>
    </row>
    <row r="275" spans="1:43" x14ac:dyDescent="0.3">
      <c r="A275" t="s">
        <v>72</v>
      </c>
      <c r="C275" s="7" t="s">
        <v>42</v>
      </c>
      <c r="D275" s="56">
        <f>SUMIFS(Other!$P$559:$P$645,Other!$D$559:$D$645,calc!D$263,Other!$A$559:$A$645,"Current Yr")</f>
        <v>0.71</v>
      </c>
      <c r="E275" s="56">
        <f>SUMIFS(Other!$P$559:$P$645,Other!$D$559:$D$645,calc!E$263,Other!$A$559:$A$645,"Current Yr")</f>
        <v>0.65</v>
      </c>
      <c r="F275" s="56">
        <f>SUMIFS(Other!$P$559:$P$645,Other!$D$559:$D$645,calc!F$263,Other!$A$559:$A$645,"Current Yr")</f>
        <v>0.67</v>
      </c>
      <c r="G275" s="56">
        <f>SUMIFS(Other!$P$559:$P$645,Other!$D$559:$D$645,calc!G$263,Other!$A$559:$A$645,"Current Yr")</f>
        <v>0.33</v>
      </c>
      <c r="H275" s="56">
        <f>SUMIFS(Other!$P$559:$P$645,Other!$D$559:$D$645,calc!H$263,Other!$A$559:$A$645,"Current Yr")</f>
        <v>0.43</v>
      </c>
      <c r="I275" s="56">
        <f>SUMIFS(Other!$P$559:$P$645,Other!$D$559:$D$645,calc!I$263,Other!$A$559:$A$645,"Current Yr")</f>
        <v>0.28999999999999998</v>
      </c>
      <c r="J275" s="56">
        <f>SUMIFS(Other!$P$559:$P$645,Other!$D$559:$D$645,calc!J$263,Other!$A$559:$A$645,"Current Yr")</f>
        <v>0.55000000000000004</v>
      </c>
      <c r="K275" s="56">
        <f>SUMIFS(Other!$P$559:$P$645,Other!$D$559:$D$645,calc!K$263,Other!$A$559:$A$645,"Current Yr")</f>
        <v>0.21</v>
      </c>
      <c r="L275" s="56">
        <f>SUMIFS(Other!$P$559:$P$645,Other!$D$559:$D$645,calc!L$263,Other!$A$559:$A$645,"Current Yr")</f>
        <v>0.55000000000000004</v>
      </c>
      <c r="M275" s="56">
        <f>SUMIFS(Other!$P$559:$P$645,Other!$D$559:$D$645,calc!M$263,Other!$A$559:$A$645,"Current Yr")</f>
        <v>0.52</v>
      </c>
      <c r="N275" s="56">
        <f>SUMIFS(Other!$P$559:$P$645,Other!$D$559:$D$645,calc!N$263,Other!$A$559:$A$645,"Current Yr")</f>
        <v>0.69</v>
      </c>
      <c r="O275" s="56">
        <f>SUMIFS(Other!$P$559:$P$645,Other!$D$559:$D$645,calc!O$263,Other!$A$559:$A$645,"Current Yr")</f>
        <v>0.57999999999999996</v>
      </c>
      <c r="P275" s="56">
        <f>SUMIFS(Other!$P$559:$P$645,Other!$D$559:$D$645,calc!P$263,Other!$A$559:$A$645,"Current Yr")</f>
        <v>0.38</v>
      </c>
      <c r="Q275" s="56">
        <f>SUMIFS(Other!$P$559:$P$645,Other!$D$559:$D$645,calc!Q$263,Other!$A$559:$A$645,"Current Yr")</f>
        <v>0.54</v>
      </c>
      <c r="R275" s="56">
        <f>SUMIFS(Other!$P$559:$P$645,Other!$D$559:$D$645,calc!R$263,Other!$A$559:$A$645,"Current Yr")</f>
        <v>0.56999999999999995</v>
      </c>
      <c r="S275" s="56">
        <f>SUMIFS(Other!$P$559:$P$645,Other!$D$559:$D$645,calc!S$263,Other!$A$559:$A$645,"Current Yr")</f>
        <v>0.57999999999999996</v>
      </c>
      <c r="T275" s="56">
        <f>SUMIFS(Other!$P$559:$P$645,Other!$D$559:$D$645,calc!T$263,Other!$A$559:$A$645,"Current Yr")</f>
        <v>0.69</v>
      </c>
      <c r="U275" s="56">
        <f>SUMIFS(Other!$P$559:$P$645,Other!$D$559:$D$645,calc!U$263,Other!$A$559:$A$645,"Current Yr")</f>
        <v>0.28000000000000003</v>
      </c>
      <c r="V275" s="56">
        <f>SUMIFS(Other!$P$559:$P$645,Other!$D$559:$D$645,calc!V$263,Other!$A$559:$A$645,"Current Yr")</f>
        <v>0.31</v>
      </c>
      <c r="W275" s="56">
        <f>SUMIFS(Other!$P$559:$P$645,Other!$D$559:$D$645,calc!W$263,Other!$A$559:$A$645,"Current Yr")</f>
        <v>0.52</v>
      </c>
      <c r="X275" s="56">
        <f>SUMIFS(Other!$P$559:$P$645,Other!$D$559:$D$645,calc!X$263,Other!$A$559:$A$645,"Current Yr")</f>
        <v>0.43</v>
      </c>
      <c r="Y275" s="56">
        <f>SUMIFS(Other!$P$559:$P$645,Other!$D$559:$D$645,calc!Y$263,Other!$A$559:$A$645,"Current Yr")</f>
        <v>0.41</v>
      </c>
      <c r="Z275" s="56">
        <f>SUMIFS(Other!$P$559:$P$645,Other!$D$559:$D$645,calc!Z$263,Other!$A$559:$A$645,"Current Yr")</f>
        <v>0.64</v>
      </c>
      <c r="AA275" s="56">
        <f>SUMIFS(Other!$P$559:$P$645,Other!$D$559:$D$645,calc!AA$263,Other!$A$559:$A$645,"Current Yr")</f>
        <v>0.82</v>
      </c>
      <c r="AB275" s="56">
        <f>SUMIFS(Other!$P$559:$P$645,Other!$D$559:$D$645,calc!AB$263,Other!$A$559:$A$645,"Current Yr")</f>
        <v>0.33</v>
      </c>
      <c r="AC275" s="56">
        <f>SUMIFS(Other!$P$559:$P$645,Other!$D$559:$D$645,calc!AC$263,Other!$A$559:$A$645,"Current Yr")</f>
        <v>0.62</v>
      </c>
      <c r="AD275" s="56">
        <f>SUMIFS(Other!$P$559:$P$645,Other!$D$559:$D$645,calc!AD$263,Other!$A$559:$A$645,"Current Yr")</f>
        <v>0.64</v>
      </c>
      <c r="AE275" s="56">
        <f>SUMIFS(Other!$P$559:$P$645,Other!$D$559:$D$645,calc!AE$263,Other!$A$559:$A$645,"Current Yr")</f>
        <v>0.52</v>
      </c>
      <c r="AF275" s="56">
        <f>SUMIFS(Other!$P$559:$P$645,Other!$D$559:$D$645,calc!AF$263,Other!$A$559:$A$645,"Current Yr")</f>
        <v>0.36</v>
      </c>
      <c r="AG275" s="56">
        <f>SUMIFS(Other!$P$559:$P$645,Other!$D$559:$D$645,calc!AG$263,Other!$A$559:$A$645,"Current Yr")</f>
        <v>0.56999999999999995</v>
      </c>
      <c r="AH275" s="56">
        <f>SUMIFS(Other!$P$559:$P$645,Other!$D$559:$D$645,calc!AH$263,Other!$A$559:$A$645,"Current Yr")</f>
        <v>0.6</v>
      </c>
      <c r="AI275" s="56">
        <f>SUMIFS(Other!$P$559:$P$645,Other!$D$559:$D$645,calc!AI$263,Other!$A$559:$A$645,"Current Yr")</f>
        <v>0.82</v>
      </c>
      <c r="AJ275" s="56">
        <f>SUMIFS(Other!$P$559:$P$645,Other!$D$559:$D$645,calc!AJ$263,Other!$A$559:$A$645,"Current Yr")</f>
        <v>0.32</v>
      </c>
      <c r="AK275" s="56">
        <f>SUMIFS(Other!$P$559:$P$645,Other!$D$559:$D$645,calc!AK$263,Other!$A$559:$A$645,"Current Yr")</f>
        <v>0.34</v>
      </c>
      <c r="AL275" s="56">
        <f>SUMIFS(Other!$P$559:$P$645,Other!$D$559:$D$645,calc!AL$263,Other!$A$559:$A$645,"Current Yr")</f>
        <v>0.68</v>
      </c>
      <c r="AM275" s="56">
        <f>SUMIFS(Other!$P$559:$P$645,Other!$D$559:$D$645,calc!AM$263,Other!$A$559:$A$645,"Current Yr")</f>
        <v>0.55000000000000004</v>
      </c>
      <c r="AN275" s="56">
        <f>SUMIFS(Other!$P$559:$P$645,Other!$D$559:$D$645,calc!AN$263,Other!$A$559:$A$645,"Current Yr")</f>
        <v>0.43</v>
      </c>
      <c r="AO275" s="56">
        <f>SUMIFS(Other!$P$559:$P$645,Other!$D$559:$D$645,calc!AO$263,Other!$A$559:$A$645,"Current Yr")</f>
        <v>0.74</v>
      </c>
      <c r="AP275" s="56">
        <f>SUMIFS(Other!$P$559:$P$645,Other!$D$559:$D$645,calc!AP$263,Other!$A$559:$A$645,"Current Yr")</f>
        <v>0.79</v>
      </c>
      <c r="AQ275" s="56">
        <f>SUMIFS(Other!$P$559:$P$645,Other!$D$559:$D$645,calc!AQ$263,Other!$A$559:$A$645,"Current Yr")</f>
        <v>0.51</v>
      </c>
    </row>
    <row r="276" spans="1:43" x14ac:dyDescent="0.3">
      <c r="A276" t="s">
        <v>94</v>
      </c>
      <c r="D276" s="41"/>
      <c r="E276" s="41"/>
    </row>
    <row r="277" spans="1:43" x14ac:dyDescent="0.3">
      <c r="A277" t="s">
        <v>91</v>
      </c>
      <c r="D277" s="52" t="s">
        <v>194</v>
      </c>
      <c r="E277" s="43" t="s">
        <v>193</v>
      </c>
    </row>
    <row r="278" spans="1:43" x14ac:dyDescent="0.3">
      <c r="A278" t="s">
        <v>92</v>
      </c>
      <c r="C278" s="7" t="s">
        <v>32</v>
      </c>
      <c r="D278" s="92">
        <f>VLOOKUP($C278,$C$263:$AQ$275,$B$195+1,FALSE)</f>
        <v>0.47</v>
      </c>
      <c r="E278" s="92">
        <f>VLOOKUP($C278,$C$292:$AQ$304,$B$195+1,FALSE)</f>
        <v>0.18</v>
      </c>
    </row>
    <row r="279" spans="1:43" x14ac:dyDescent="0.3">
      <c r="A279" t="s">
        <v>95</v>
      </c>
      <c r="C279" s="7" t="s">
        <v>33</v>
      </c>
      <c r="D279" s="92">
        <f t="shared" ref="D279:D289" si="43">VLOOKUP($C279,$C$263:$AQ$275,$B$195+1,FALSE)</f>
        <v>0.57999999999999996</v>
      </c>
      <c r="E279" s="92">
        <f t="shared" ref="E279:E289" si="44">VLOOKUP($C279,$C$292:$AQ$304,$B$195+1,FALSE)</f>
        <v>0.56000000000000005</v>
      </c>
    </row>
    <row r="280" spans="1:43" x14ac:dyDescent="0.3">
      <c r="A280" t="s">
        <v>89</v>
      </c>
      <c r="C280" s="7" t="s">
        <v>34</v>
      </c>
      <c r="D280" s="92">
        <f t="shared" si="43"/>
        <v>0.35</v>
      </c>
      <c r="E280" s="92">
        <f t="shared" si="44"/>
        <v>0.7</v>
      </c>
    </row>
    <row r="281" spans="1:43" x14ac:dyDescent="0.3">
      <c r="A281" t="s">
        <v>93</v>
      </c>
      <c r="C281" s="7" t="s">
        <v>35</v>
      </c>
      <c r="D281" s="92">
        <f t="shared" si="43"/>
        <v>0.47</v>
      </c>
      <c r="E281" s="92">
        <f t="shared" si="44"/>
        <v>0.64</v>
      </c>
    </row>
    <row r="282" spans="1:43" x14ac:dyDescent="0.3">
      <c r="A282" t="s">
        <v>90</v>
      </c>
      <c r="C282" s="7" t="s">
        <v>36</v>
      </c>
      <c r="D282" s="92">
        <f t="shared" si="43"/>
        <v>0.64</v>
      </c>
      <c r="E282" s="92">
        <f t="shared" si="44"/>
        <v>0.37</v>
      </c>
    </row>
    <row r="283" spans="1:43" x14ac:dyDescent="0.3">
      <c r="A283" t="s">
        <v>68</v>
      </c>
      <c r="C283" s="7" t="s">
        <v>37</v>
      </c>
      <c r="D283" s="92">
        <f t="shared" si="43"/>
        <v>0.75</v>
      </c>
      <c r="E283" s="92">
        <f t="shared" si="44"/>
        <v>0.28000000000000003</v>
      </c>
    </row>
    <row r="284" spans="1:43" x14ac:dyDescent="0.3">
      <c r="A284" t="s">
        <v>107</v>
      </c>
      <c r="C284" s="7" t="s">
        <v>38</v>
      </c>
      <c r="D284" s="92">
        <f t="shared" si="43"/>
        <v>0.74</v>
      </c>
      <c r="E284" s="92">
        <f t="shared" si="44"/>
        <v>0.23</v>
      </c>
    </row>
    <row r="285" spans="1:43" x14ac:dyDescent="0.3">
      <c r="A285" t="s">
        <v>109</v>
      </c>
      <c r="C285" s="7" t="s">
        <v>39</v>
      </c>
      <c r="D285" s="92">
        <f t="shared" si="43"/>
        <v>0.56999999999999995</v>
      </c>
      <c r="E285" s="92">
        <f t="shared" si="44"/>
        <v>0.65</v>
      </c>
    </row>
    <row r="286" spans="1:43" x14ac:dyDescent="0.3">
      <c r="A286" t="s">
        <v>69</v>
      </c>
      <c r="C286" s="7" t="s">
        <v>40</v>
      </c>
      <c r="D286" s="92">
        <f t="shared" si="43"/>
        <v>0.43</v>
      </c>
      <c r="E286" s="92">
        <f t="shared" si="44"/>
        <v>0.55000000000000004</v>
      </c>
    </row>
    <row r="287" spans="1:43" x14ac:dyDescent="0.3">
      <c r="A287" t="s">
        <v>105</v>
      </c>
      <c r="C287" s="7" t="s">
        <v>41</v>
      </c>
      <c r="D287" s="92">
        <f t="shared" si="43"/>
        <v>0.62</v>
      </c>
      <c r="E287" s="92">
        <f t="shared" si="44"/>
        <v>0.25</v>
      </c>
    </row>
    <row r="288" spans="1:43" x14ac:dyDescent="0.3">
      <c r="A288" t="s">
        <v>70</v>
      </c>
      <c r="C288" s="7" t="s">
        <v>6</v>
      </c>
      <c r="D288" s="92">
        <f t="shared" si="43"/>
        <v>0.43</v>
      </c>
      <c r="E288" s="92">
        <f t="shared" si="44"/>
        <v>0.59</v>
      </c>
    </row>
    <row r="289" spans="1:43" x14ac:dyDescent="0.3">
      <c r="A289" t="s">
        <v>110</v>
      </c>
      <c r="C289" s="7" t="s">
        <v>42</v>
      </c>
      <c r="D289" s="92">
        <f t="shared" si="43"/>
        <v>0.57999999999999996</v>
      </c>
      <c r="E289" s="92">
        <f t="shared" si="44"/>
        <v>0.52</v>
      </c>
    </row>
    <row r="290" spans="1:43" x14ac:dyDescent="0.3">
      <c r="A290" t="s">
        <v>104</v>
      </c>
    </row>
    <row r="291" spans="1:43" x14ac:dyDescent="0.3">
      <c r="A291" t="s">
        <v>106</v>
      </c>
    </row>
    <row r="292" spans="1:43" x14ac:dyDescent="0.3">
      <c r="A292" t="s">
        <v>108</v>
      </c>
      <c r="B292" s="41" t="s">
        <v>187</v>
      </c>
      <c r="C292" s="116"/>
      <c r="D292" t="s">
        <v>103</v>
      </c>
      <c r="E292" t="s">
        <v>98</v>
      </c>
      <c r="F292" t="s">
        <v>67</v>
      </c>
      <c r="G292" t="s">
        <v>99</v>
      </c>
      <c r="H292" t="s">
        <v>97</v>
      </c>
      <c r="I292" t="s">
        <v>101</v>
      </c>
      <c r="J292" t="s">
        <v>96</v>
      </c>
      <c r="K292" t="s">
        <v>102</v>
      </c>
      <c r="L292" t="s">
        <v>66</v>
      </c>
      <c r="M292" t="s">
        <v>100</v>
      </c>
      <c r="N292" t="s">
        <v>88</v>
      </c>
      <c r="O292" t="s">
        <v>71</v>
      </c>
      <c r="P292" t="s">
        <v>72</v>
      </c>
      <c r="Q292" t="s">
        <v>94</v>
      </c>
      <c r="R292" t="s">
        <v>91</v>
      </c>
      <c r="S292" t="s">
        <v>92</v>
      </c>
      <c r="T292" t="s">
        <v>95</v>
      </c>
      <c r="U292" t="s">
        <v>89</v>
      </c>
      <c r="V292" t="s">
        <v>93</v>
      </c>
      <c r="W292" t="s">
        <v>90</v>
      </c>
      <c r="X292" t="s">
        <v>68</v>
      </c>
      <c r="Y292" t="s">
        <v>107</v>
      </c>
      <c r="Z292" t="s">
        <v>109</v>
      </c>
      <c r="AA292" t="s">
        <v>69</v>
      </c>
      <c r="AB292" t="s">
        <v>105</v>
      </c>
      <c r="AC292" t="s">
        <v>70</v>
      </c>
      <c r="AD292" t="s">
        <v>110</v>
      </c>
      <c r="AE292" t="s">
        <v>104</v>
      </c>
      <c r="AF292" t="s">
        <v>106</v>
      </c>
      <c r="AG292" t="s">
        <v>108</v>
      </c>
      <c r="AH292" t="s">
        <v>116</v>
      </c>
      <c r="AI292" t="s">
        <v>120</v>
      </c>
      <c r="AJ292" t="s">
        <v>117</v>
      </c>
      <c r="AK292" t="s">
        <v>115</v>
      </c>
      <c r="AL292" t="s">
        <v>119</v>
      </c>
      <c r="AM292" t="s">
        <v>121</v>
      </c>
      <c r="AN292" t="s">
        <v>114</v>
      </c>
      <c r="AO292" t="s">
        <v>112</v>
      </c>
      <c r="AP292" t="s">
        <v>118</v>
      </c>
      <c r="AQ292" t="s">
        <v>113</v>
      </c>
    </row>
    <row r="293" spans="1:43" x14ac:dyDescent="0.3">
      <c r="A293" t="s">
        <v>116</v>
      </c>
      <c r="C293" s="7" t="s">
        <v>32</v>
      </c>
      <c r="D293" s="91">
        <f>SUMIFS(Other!$E$559:$E$645,Other!$D$559:$D$645,calc!D$263,Other!$A$559:$A$645,"Prior Yr")</f>
        <v>0.3</v>
      </c>
      <c r="E293" s="91">
        <f>SUMIFS(Other!$E$559:$E$645,Other!$D$559:$D$645,calc!E$263,Other!$A$559:$A$645,"Prior Yr")</f>
        <v>0.7</v>
      </c>
      <c r="F293" s="91">
        <f>SUMIFS(Other!$E$559:$E$645,Other!$D$559:$D$645,calc!F$263,Other!$A$559:$A$645,"Prior Yr")</f>
        <v>0.61</v>
      </c>
      <c r="G293" s="91">
        <f>SUMIFS(Other!$E$559:$E$645,Other!$D$559:$D$645,calc!G$263,Other!$A$559:$A$645,"Prior Yr")</f>
        <v>0.61</v>
      </c>
      <c r="H293" s="91">
        <f>SUMIFS(Other!$E$559:$E$645,Other!$D$559:$D$645,calc!H$263,Other!$A$559:$A$645,"Prior Yr")</f>
        <v>0.56999999999999995</v>
      </c>
      <c r="I293" s="91">
        <f>SUMIFS(Other!$E$559:$E$645,Other!$D$559:$D$645,calc!I$263,Other!$A$559:$A$645,"Prior Yr")</f>
        <v>0.36</v>
      </c>
      <c r="J293" s="91">
        <f>SUMIFS(Other!$E$559:$E$645,Other!$D$559:$D$645,calc!J$263,Other!$A$559:$A$645,"Prior Yr")</f>
        <v>0.3</v>
      </c>
      <c r="K293" s="91">
        <f>SUMIFS(Other!$E$559:$E$645,Other!$D$559:$D$645,calc!K$263,Other!$A$559:$A$645,"Prior Yr")</f>
        <v>0.55000000000000004</v>
      </c>
      <c r="L293" s="91">
        <f>SUMIFS(Other!$E$559:$E$645,Other!$D$559:$D$645,calc!L$263,Other!$A$559:$A$645,"Prior Yr")</f>
        <v>0.23</v>
      </c>
      <c r="M293" s="91">
        <f>SUMIFS(Other!$E$559:$E$645,Other!$D$559:$D$645,calc!M$263,Other!$A$559:$A$645,"Prior Yr")</f>
        <v>0.45</v>
      </c>
      <c r="N293" s="91">
        <f>SUMIFS(Other!$E$559:$E$645,Other!$D$559:$D$645,calc!N$263,Other!$A$559:$A$645,"Prior Yr")</f>
        <v>0.6</v>
      </c>
      <c r="O293" s="91">
        <f>SUMIFS(Other!$E$559:$E$645,Other!$D$559:$D$645,calc!O$263,Other!$A$559:$A$645,"Prior Yr")</f>
        <v>0.18</v>
      </c>
      <c r="P293" s="91">
        <f>SUMIFS(Other!$E$559:$E$645,Other!$D$559:$D$645,calc!P$263,Other!$A$559:$A$645,"Prior Yr")</f>
        <v>0.48</v>
      </c>
      <c r="Q293" s="91">
        <f>SUMIFS(Other!$E$559:$E$645,Other!$D$559:$D$645,calc!Q$263,Other!$A$559:$A$645,"Prior Yr")</f>
        <v>0.2</v>
      </c>
      <c r="R293" s="91">
        <f>SUMIFS(Other!$E$559:$E$645,Other!$D$559:$D$645,calc!R$263,Other!$A$559:$A$645,"Prior Yr")</f>
        <v>0.27</v>
      </c>
      <c r="S293" s="91">
        <f>SUMIFS(Other!$E$559:$E$645,Other!$D$559:$D$645,calc!S$263,Other!$A$559:$A$645,"Prior Yr")</f>
        <v>0.18</v>
      </c>
      <c r="T293" s="91">
        <f>SUMIFS(Other!$E$559:$E$645,Other!$D$559:$D$645,calc!T$263,Other!$A$559:$A$645,"Prior Yr")</f>
        <v>0.39</v>
      </c>
      <c r="U293" s="91">
        <f>SUMIFS(Other!$E$559:$E$645,Other!$D$559:$D$645,calc!U$263,Other!$A$559:$A$645,"Prior Yr")</f>
        <v>0.32</v>
      </c>
      <c r="V293" s="91">
        <f>SUMIFS(Other!$E$559:$E$645,Other!$D$559:$D$645,calc!V$263,Other!$A$559:$A$645,"Prior Yr")</f>
        <v>0.28999999999999998</v>
      </c>
      <c r="W293" s="91">
        <f>SUMIFS(Other!$E$559:$E$645,Other!$D$559:$D$645,calc!W$263,Other!$A$559:$A$645,"Prior Yr")</f>
        <v>0.52</v>
      </c>
      <c r="X293" s="91">
        <f>SUMIFS(Other!$E$559:$E$645,Other!$D$559:$D$645,calc!X$263,Other!$A$559:$A$645,"Prior Yr")</f>
        <v>0.46</v>
      </c>
      <c r="Y293" s="91">
        <f>SUMIFS(Other!$E$559:$E$645,Other!$D$559:$D$645,calc!Y$263,Other!$A$559:$A$645,"Prior Yr")</f>
        <v>0.34</v>
      </c>
      <c r="Z293" s="91">
        <f>SUMIFS(Other!$E$559:$E$645,Other!$D$559:$D$645,calc!Z$263,Other!$A$559:$A$645,"Prior Yr")</f>
        <v>0.5</v>
      </c>
      <c r="AA293" s="91">
        <f>SUMIFS(Other!$E$559:$E$645,Other!$D$559:$D$645,calc!AA$263,Other!$A$559:$A$645,"Prior Yr")</f>
        <v>0.34</v>
      </c>
      <c r="AB293" s="91">
        <f>SUMIFS(Other!$E$559:$E$645,Other!$D$559:$D$645,calc!AB$263,Other!$A$559:$A$645,"Prior Yr")</f>
        <v>0.18</v>
      </c>
      <c r="AC293" s="91">
        <f>SUMIFS(Other!$E$559:$E$645,Other!$D$559:$D$645,calc!AC$263,Other!$A$559:$A$645,"Prior Yr")</f>
        <v>0.64</v>
      </c>
      <c r="AD293" s="91">
        <f>SUMIFS(Other!$E$559:$E$645,Other!$D$559:$D$645,calc!AD$263,Other!$A$559:$A$645,"Prior Yr")</f>
        <v>0.54</v>
      </c>
      <c r="AE293" s="91">
        <f>SUMIFS(Other!$E$559:$E$645,Other!$D$559:$D$645,calc!AE$263,Other!$A$559:$A$645,"Prior Yr")</f>
        <v>0.2</v>
      </c>
      <c r="AF293" s="91">
        <f>SUMIFS(Other!$E$559:$E$645,Other!$D$559:$D$645,calc!AF$263,Other!$A$559:$A$645,"Prior Yr")</f>
        <v>0.24</v>
      </c>
      <c r="AG293" s="91">
        <f>SUMIFS(Other!$E$559:$E$645,Other!$D$559:$D$645,calc!AG$263,Other!$A$559:$A$645,"Prior Yr")</f>
        <v>0.5</v>
      </c>
      <c r="AH293" s="91">
        <f>SUMIFS(Other!$E$559:$E$645,Other!$D$559:$D$645,calc!AH$263,Other!$A$559:$A$645,"Prior Yr")</f>
        <v>0.2</v>
      </c>
      <c r="AI293" s="91">
        <f>SUMIFS(Other!$E$559:$E$645,Other!$D$559:$D$645,calc!AI$263,Other!$A$559:$A$645,"Prior Yr")</f>
        <v>0.3</v>
      </c>
      <c r="AJ293" s="91">
        <f>SUMIFS(Other!$E$559:$E$645,Other!$D$559:$D$645,calc!AJ$263,Other!$A$559:$A$645,"Prior Yr")</f>
        <v>0.2</v>
      </c>
      <c r="AK293" s="91">
        <f>SUMIFS(Other!$E$559:$E$645,Other!$D$559:$D$645,calc!AK$263,Other!$A$559:$A$645,"Prior Yr")</f>
        <v>0.59</v>
      </c>
      <c r="AL293" s="91">
        <f>SUMIFS(Other!$E$559:$E$645,Other!$D$559:$D$645,calc!AL$263,Other!$A$559:$A$645,"Prior Yr")</f>
        <v>0.37</v>
      </c>
      <c r="AM293" s="91">
        <f>SUMIFS(Other!$E$559:$E$645,Other!$D$559:$D$645,calc!AM$263,Other!$A$559:$A$645,"Prior Yr")</f>
        <v>0.49</v>
      </c>
      <c r="AN293" s="91">
        <f>SUMIFS(Other!$E$559:$E$645,Other!$D$559:$D$645,calc!AN$263,Other!$A$559:$A$645,"Prior Yr")</f>
        <v>0.67</v>
      </c>
      <c r="AO293" s="91">
        <f>SUMIFS(Other!$E$559:$E$645,Other!$D$559:$D$645,calc!AO$263,Other!$A$559:$A$645,"Prior Yr")</f>
        <v>0.56000000000000005</v>
      </c>
      <c r="AP293" s="91">
        <f>SUMIFS(Other!$E$559:$E$645,Other!$D$559:$D$645,calc!AP$263,Other!$A$559:$A$645,"Prior Yr")</f>
        <v>0.7</v>
      </c>
      <c r="AQ293" s="91">
        <f>SUMIFS(Other!$E$559:$E$645,Other!$D$559:$D$645,calc!AQ$263,Other!$A$559:$A$645,"Prior Yr")</f>
        <v>0.41</v>
      </c>
    </row>
    <row r="294" spans="1:43" x14ac:dyDescent="0.3">
      <c r="A294" t="s">
        <v>120</v>
      </c>
      <c r="C294" s="7" t="s">
        <v>33</v>
      </c>
      <c r="D294" s="91">
        <f>SUMIFS(Other!$F$559:$F$645,Other!$D$559:$D$645,calc!D$263,Other!$A$559:$A$645,"Prior Yr")</f>
        <v>0.37</v>
      </c>
      <c r="E294" s="114">
        <f>SUMIFS(Other!$F$559:$F$645,Other!$D$559:$D$645,calc!E$263,Other!$A$559:$A$645,"Prior Yr")</f>
        <v>0.27</v>
      </c>
      <c r="F294" s="114">
        <f>SUMIFS(Other!$F$559:$F$645,Other!$D$559:$D$645,calc!F$263,Other!$A$559:$A$645,"Prior Yr")</f>
        <v>0.65</v>
      </c>
      <c r="G294" s="114">
        <f>SUMIFS(Other!$F$559:$F$645,Other!$D$559:$D$645,calc!G$263,Other!$A$559:$A$645,"Prior Yr")</f>
        <v>0.53</v>
      </c>
      <c r="H294" s="114">
        <f>SUMIFS(Other!$F$559:$F$645,Other!$D$559:$D$645,calc!H$263,Other!$A$559:$A$645,"Prior Yr")</f>
        <v>0.56000000000000005</v>
      </c>
      <c r="I294" s="114">
        <f>SUMIFS(Other!$F$559:$F$645,Other!$D$559:$D$645,calc!I$263,Other!$A$559:$A$645,"Prior Yr")</f>
        <v>0.68</v>
      </c>
      <c r="J294" s="114">
        <f>SUMIFS(Other!$F$559:$F$645,Other!$D$559:$D$645,calc!J$263,Other!$A$559:$A$645,"Prior Yr")</f>
        <v>0.31</v>
      </c>
      <c r="K294" s="114">
        <f>SUMIFS(Other!$F$559:$F$645,Other!$D$559:$D$645,calc!K$263,Other!$A$559:$A$645,"Prior Yr")</f>
        <v>0.37</v>
      </c>
      <c r="L294" s="114">
        <f>SUMIFS(Other!$F$559:$F$645,Other!$D$559:$D$645,calc!L$263,Other!$A$559:$A$645,"Prior Yr")</f>
        <v>0.56999999999999995</v>
      </c>
      <c r="M294" s="114">
        <f>SUMIFS(Other!$F$559:$F$645,Other!$D$559:$D$645,calc!M$263,Other!$A$559:$A$645,"Prior Yr")</f>
        <v>0.25</v>
      </c>
      <c r="N294" s="114">
        <f>SUMIFS(Other!$F$559:$F$645,Other!$D$559:$D$645,calc!N$263,Other!$A$559:$A$645,"Prior Yr")</f>
        <v>0.67</v>
      </c>
      <c r="O294" s="114">
        <f>SUMIFS(Other!$F$559:$F$645,Other!$D$559:$D$645,calc!O$263,Other!$A$559:$A$645,"Prior Yr")</f>
        <v>0.56000000000000005</v>
      </c>
      <c r="P294" s="114">
        <f>SUMIFS(Other!$F$559:$F$645,Other!$D$559:$D$645,calc!P$263,Other!$A$559:$A$645,"Prior Yr")</f>
        <v>0.24</v>
      </c>
      <c r="Q294" s="114">
        <f>SUMIFS(Other!$F$559:$F$645,Other!$D$559:$D$645,calc!Q$263,Other!$A$559:$A$645,"Prior Yr")</f>
        <v>0.26</v>
      </c>
      <c r="R294" s="114">
        <f>SUMIFS(Other!$F$559:$F$645,Other!$D$559:$D$645,calc!R$263,Other!$A$559:$A$645,"Prior Yr")</f>
        <v>0.46</v>
      </c>
      <c r="S294" s="114">
        <f>SUMIFS(Other!$F$559:$F$645,Other!$D$559:$D$645,calc!S$263,Other!$A$559:$A$645,"Prior Yr")</f>
        <v>0.65</v>
      </c>
      <c r="T294" s="114">
        <f>SUMIFS(Other!$F$559:$F$645,Other!$D$559:$D$645,calc!T$263,Other!$A$559:$A$645,"Prior Yr")</f>
        <v>0.25</v>
      </c>
      <c r="U294" s="114">
        <f>SUMIFS(Other!$F$559:$F$645,Other!$D$559:$D$645,calc!U$263,Other!$A$559:$A$645,"Prior Yr")</f>
        <v>0.47</v>
      </c>
      <c r="V294" s="114">
        <f>SUMIFS(Other!$F$559:$F$645,Other!$D$559:$D$645,calc!V$263,Other!$A$559:$A$645,"Prior Yr")</f>
        <v>0.44</v>
      </c>
      <c r="W294" s="114">
        <f>SUMIFS(Other!$F$559:$F$645,Other!$D$559:$D$645,calc!W$263,Other!$A$559:$A$645,"Prior Yr")</f>
        <v>0.24</v>
      </c>
      <c r="X294" s="114">
        <f>SUMIFS(Other!$F$559:$F$645,Other!$D$559:$D$645,calc!X$263,Other!$A$559:$A$645,"Prior Yr")</f>
        <v>0.35</v>
      </c>
      <c r="Y294" s="114">
        <f>SUMIFS(Other!$F$559:$F$645,Other!$D$559:$D$645,calc!Y$263,Other!$A$559:$A$645,"Prior Yr")</f>
        <v>0.55000000000000004</v>
      </c>
      <c r="Z294" s="114">
        <f>SUMIFS(Other!$F$559:$F$645,Other!$D$559:$D$645,calc!Z$263,Other!$A$559:$A$645,"Prior Yr")</f>
        <v>0.38</v>
      </c>
      <c r="AA294" s="114">
        <f>SUMIFS(Other!$F$559:$F$645,Other!$D$559:$D$645,calc!AA$263,Other!$A$559:$A$645,"Prior Yr")</f>
        <v>0.5</v>
      </c>
      <c r="AB294" s="114">
        <f>SUMIFS(Other!$F$559:$F$645,Other!$D$559:$D$645,calc!AB$263,Other!$A$559:$A$645,"Prior Yr")</f>
        <v>0.64</v>
      </c>
      <c r="AC294" s="114">
        <f>SUMIFS(Other!$F$559:$F$645,Other!$D$559:$D$645,calc!AC$263,Other!$A$559:$A$645,"Prior Yr")</f>
        <v>0.53</v>
      </c>
      <c r="AD294" s="114">
        <f>SUMIFS(Other!$F$559:$F$645,Other!$D$559:$D$645,calc!AD$263,Other!$A$559:$A$645,"Prior Yr")</f>
        <v>0.53</v>
      </c>
      <c r="AE294" s="114">
        <f>SUMIFS(Other!$F$559:$F$645,Other!$D$559:$D$645,calc!AE$263,Other!$A$559:$A$645,"Prior Yr")</f>
        <v>0.51</v>
      </c>
      <c r="AF294" s="114">
        <f>SUMIFS(Other!$F$559:$F$645,Other!$D$559:$D$645,calc!AF$263,Other!$A$559:$A$645,"Prior Yr")</f>
        <v>0.56999999999999995</v>
      </c>
      <c r="AG294" s="114">
        <f>SUMIFS(Other!$F$559:$F$645,Other!$D$559:$D$645,calc!AG$263,Other!$A$559:$A$645,"Prior Yr")</f>
        <v>0.56999999999999995</v>
      </c>
      <c r="AH294" s="114">
        <f>SUMIFS(Other!$F$559:$F$645,Other!$D$559:$D$645,calc!AH$263,Other!$A$559:$A$645,"Prior Yr")</f>
        <v>0.59</v>
      </c>
      <c r="AI294" s="114">
        <f>SUMIFS(Other!$F$559:$F$645,Other!$D$559:$D$645,calc!AI$263,Other!$A$559:$A$645,"Prior Yr")</f>
        <v>0.3</v>
      </c>
      <c r="AJ294" s="114">
        <f>SUMIFS(Other!$F$559:$F$645,Other!$D$559:$D$645,calc!AJ$263,Other!$A$559:$A$645,"Prior Yr")</f>
        <v>0.53</v>
      </c>
      <c r="AK294" s="114">
        <f>SUMIFS(Other!$F$559:$F$645,Other!$D$559:$D$645,calc!AK$263,Other!$A$559:$A$645,"Prior Yr")</f>
        <v>0.27</v>
      </c>
      <c r="AL294" s="114">
        <f>SUMIFS(Other!$F$559:$F$645,Other!$D$559:$D$645,calc!AL$263,Other!$A$559:$A$645,"Prior Yr")</f>
        <v>0.47</v>
      </c>
      <c r="AM294" s="114">
        <f>SUMIFS(Other!$F$559:$F$645,Other!$D$559:$D$645,calc!AM$263,Other!$A$559:$A$645,"Prior Yr")</f>
        <v>0.39</v>
      </c>
      <c r="AN294" s="114">
        <f>SUMIFS(Other!$F$559:$F$645,Other!$D$559:$D$645,calc!AN$263,Other!$A$559:$A$645,"Prior Yr")</f>
        <v>0.28000000000000003</v>
      </c>
      <c r="AO294" s="114">
        <f>SUMIFS(Other!$F$559:$F$645,Other!$D$559:$D$645,calc!AO$263,Other!$A$559:$A$645,"Prior Yr")</f>
        <v>0.2</v>
      </c>
      <c r="AP294" s="114">
        <f>SUMIFS(Other!$F$559:$F$645,Other!$D$559:$D$645,calc!AP$263,Other!$A$559:$A$645,"Prior Yr")</f>
        <v>0.69</v>
      </c>
      <c r="AQ294" s="114">
        <f>SUMIFS(Other!$F$559:$F$645,Other!$D$559:$D$645,calc!AQ$263,Other!$A$559:$A$645,"Prior Yr")</f>
        <v>0.38</v>
      </c>
    </row>
    <row r="295" spans="1:43" x14ac:dyDescent="0.3">
      <c r="A295" t="s">
        <v>117</v>
      </c>
      <c r="C295" s="7" t="s">
        <v>34</v>
      </c>
      <c r="D295" s="91">
        <f>SUMIFS(Other!$G$559:$G$645,Other!$D$559:$D$645,calc!D$263,Other!$A$559:$A$645,"Prior Yr")</f>
        <v>0.25</v>
      </c>
      <c r="E295" s="56">
        <f>SUMIFS(Other!$G$559:$G$645,Other!$D$559:$D$645,calc!E$263,Other!$A$559:$A$645,"Prior Yr")</f>
        <v>0.38</v>
      </c>
      <c r="F295" s="56">
        <f>SUMIFS(Other!$G$559:$G$645,Other!$D$559:$D$645,calc!F$263,Other!$A$559:$A$645,"Prior Yr")</f>
        <v>0.48</v>
      </c>
      <c r="G295" s="56">
        <f>SUMIFS(Other!$G$559:$G$645,Other!$D$559:$D$645,calc!G$263,Other!$A$559:$A$645,"Prior Yr")</f>
        <v>0.59</v>
      </c>
      <c r="H295" s="56">
        <f>SUMIFS(Other!$G$559:$G$645,Other!$D$559:$D$645,calc!H$263,Other!$A$559:$A$645,"Prior Yr")</f>
        <v>0.46</v>
      </c>
      <c r="I295" s="56">
        <f>SUMIFS(Other!$G$559:$G$645,Other!$D$559:$D$645,calc!I$263,Other!$A$559:$A$645,"Prior Yr")</f>
        <v>0.25</v>
      </c>
      <c r="J295" s="56">
        <f>SUMIFS(Other!$G$559:$G$645,Other!$D$559:$D$645,calc!J$263,Other!$A$559:$A$645,"Prior Yr")</f>
        <v>0.62</v>
      </c>
      <c r="K295" s="56">
        <f>SUMIFS(Other!$G$559:$G$645,Other!$D$559:$D$645,calc!K$263,Other!$A$559:$A$645,"Prior Yr")</f>
        <v>0.4</v>
      </c>
      <c r="L295" s="56">
        <f>SUMIFS(Other!$G$559:$G$645,Other!$D$559:$D$645,calc!L$263,Other!$A$559:$A$645,"Prior Yr")</f>
        <v>0.33</v>
      </c>
      <c r="M295" s="56">
        <f>SUMIFS(Other!$G$559:$G$645,Other!$D$559:$D$645,calc!M$263,Other!$A$559:$A$645,"Prior Yr")</f>
        <v>0.19</v>
      </c>
      <c r="N295" s="56">
        <f>SUMIFS(Other!$G$559:$G$645,Other!$D$559:$D$645,calc!N$263,Other!$A$559:$A$645,"Prior Yr")</f>
        <v>0.54</v>
      </c>
      <c r="O295" s="56">
        <f>SUMIFS(Other!$G$559:$G$645,Other!$D$559:$D$645,calc!O$263,Other!$A$559:$A$645,"Prior Yr")</f>
        <v>0.7</v>
      </c>
      <c r="P295" s="56">
        <f>SUMIFS(Other!$G$559:$G$645,Other!$D$559:$D$645,calc!P$263,Other!$A$559:$A$645,"Prior Yr")</f>
        <v>0.51</v>
      </c>
      <c r="Q295" s="56">
        <f>SUMIFS(Other!$G$559:$G$645,Other!$D$559:$D$645,calc!Q$263,Other!$A$559:$A$645,"Prior Yr")</f>
        <v>0.63</v>
      </c>
      <c r="R295" s="56">
        <f>SUMIFS(Other!$G$559:$G$645,Other!$D$559:$D$645,calc!R$263,Other!$A$559:$A$645,"Prior Yr")</f>
        <v>0.19</v>
      </c>
      <c r="S295" s="56">
        <f>SUMIFS(Other!$G$559:$G$645,Other!$D$559:$D$645,calc!S$263,Other!$A$559:$A$645,"Prior Yr")</f>
        <v>0.65</v>
      </c>
      <c r="T295" s="56">
        <f>SUMIFS(Other!$G$559:$G$645,Other!$D$559:$D$645,calc!T$263,Other!$A$559:$A$645,"Prior Yr")</f>
        <v>0.38</v>
      </c>
      <c r="U295" s="56">
        <f>SUMIFS(Other!$G$559:$G$645,Other!$D$559:$D$645,calc!U$263,Other!$A$559:$A$645,"Prior Yr")</f>
        <v>0.39</v>
      </c>
      <c r="V295" s="56">
        <f>SUMIFS(Other!$G$559:$G$645,Other!$D$559:$D$645,calc!V$263,Other!$A$559:$A$645,"Prior Yr")</f>
        <v>0.35</v>
      </c>
      <c r="W295" s="56">
        <f>SUMIFS(Other!$G$559:$G$645,Other!$D$559:$D$645,calc!W$263,Other!$A$559:$A$645,"Prior Yr")</f>
        <v>0.36</v>
      </c>
      <c r="X295" s="56">
        <f>SUMIFS(Other!$G$559:$G$645,Other!$D$559:$D$645,calc!X$263,Other!$A$559:$A$645,"Prior Yr")</f>
        <v>0.46</v>
      </c>
      <c r="Y295" s="56">
        <f>SUMIFS(Other!$G$559:$G$645,Other!$D$559:$D$645,calc!Y$263,Other!$A$559:$A$645,"Prior Yr")</f>
        <v>0.27</v>
      </c>
      <c r="Z295" s="56">
        <f>SUMIFS(Other!$G$559:$G$645,Other!$D$559:$D$645,calc!Z$263,Other!$A$559:$A$645,"Prior Yr")</f>
        <v>0.54</v>
      </c>
      <c r="AA295" s="56">
        <f>SUMIFS(Other!$G$559:$G$645,Other!$D$559:$D$645,calc!AA$263,Other!$A$559:$A$645,"Prior Yr")</f>
        <v>0.21</v>
      </c>
      <c r="AB295" s="56">
        <f>SUMIFS(Other!$G$559:$G$645,Other!$D$559:$D$645,calc!AB$263,Other!$A$559:$A$645,"Prior Yr")</f>
        <v>0.56999999999999995</v>
      </c>
      <c r="AC295" s="56">
        <f>SUMIFS(Other!$G$559:$G$645,Other!$D$559:$D$645,calc!AC$263,Other!$A$559:$A$645,"Prior Yr")</f>
        <v>0.39</v>
      </c>
      <c r="AD295" s="56">
        <f>SUMIFS(Other!$G$559:$G$645,Other!$D$559:$D$645,calc!AD$263,Other!$A$559:$A$645,"Prior Yr")</f>
        <v>0.31</v>
      </c>
      <c r="AE295" s="56">
        <f>SUMIFS(Other!$G$559:$G$645,Other!$D$559:$D$645,calc!AE$263,Other!$A$559:$A$645,"Prior Yr")</f>
        <v>0.7</v>
      </c>
      <c r="AF295" s="56">
        <f>SUMIFS(Other!$G$559:$G$645,Other!$D$559:$D$645,calc!AF$263,Other!$A$559:$A$645,"Prior Yr")</f>
        <v>0.35</v>
      </c>
      <c r="AG295" s="56">
        <f>SUMIFS(Other!$G$559:$G$645,Other!$D$559:$D$645,calc!AG$263,Other!$A$559:$A$645,"Prior Yr")</f>
        <v>0.65</v>
      </c>
      <c r="AH295" s="56">
        <f>SUMIFS(Other!$G$559:$G$645,Other!$D$559:$D$645,calc!AH$263,Other!$A$559:$A$645,"Prior Yr")</f>
        <v>0.15</v>
      </c>
      <c r="AI295" s="56">
        <f>SUMIFS(Other!$G$559:$G$645,Other!$D$559:$D$645,calc!AI$263,Other!$A$559:$A$645,"Prior Yr")</f>
        <v>0.61</v>
      </c>
      <c r="AJ295" s="56">
        <f>SUMIFS(Other!$G$559:$G$645,Other!$D$559:$D$645,calc!AJ$263,Other!$A$559:$A$645,"Prior Yr")</f>
        <v>0.61</v>
      </c>
      <c r="AK295" s="56">
        <f>SUMIFS(Other!$G$559:$G$645,Other!$D$559:$D$645,calc!AK$263,Other!$A$559:$A$645,"Prior Yr")</f>
        <v>0.18</v>
      </c>
      <c r="AL295" s="56">
        <f>SUMIFS(Other!$G$559:$G$645,Other!$D$559:$D$645,calc!AL$263,Other!$A$559:$A$645,"Prior Yr")</f>
        <v>0.33</v>
      </c>
      <c r="AM295" s="56">
        <f>SUMIFS(Other!$G$559:$G$645,Other!$D$559:$D$645,calc!AM$263,Other!$A$559:$A$645,"Prior Yr")</f>
        <v>0.33</v>
      </c>
      <c r="AN295" s="56">
        <f>SUMIFS(Other!$G$559:$G$645,Other!$D$559:$D$645,calc!AN$263,Other!$A$559:$A$645,"Prior Yr")</f>
        <v>0.24</v>
      </c>
      <c r="AO295" s="56">
        <f>SUMIFS(Other!$G$559:$G$645,Other!$D$559:$D$645,calc!AO$263,Other!$A$559:$A$645,"Prior Yr")</f>
        <v>0.2</v>
      </c>
      <c r="AP295" s="56">
        <f>SUMIFS(Other!$G$559:$G$645,Other!$D$559:$D$645,calc!AP$263,Other!$A$559:$A$645,"Prior Yr")</f>
        <v>0.22</v>
      </c>
      <c r="AQ295" s="56">
        <f>SUMIFS(Other!$G$559:$G$645,Other!$D$559:$D$645,calc!AQ$263,Other!$A$559:$A$645,"Prior Yr")</f>
        <v>0.28999999999999998</v>
      </c>
    </row>
    <row r="296" spans="1:43" x14ac:dyDescent="0.3">
      <c r="A296" t="s">
        <v>115</v>
      </c>
      <c r="C296" s="7" t="s">
        <v>35</v>
      </c>
      <c r="D296" s="91">
        <f>SUMIFS(Other!$H$559:$H$645,Other!$D$559:$D$645,calc!D$263,Other!$A$559:$A$645,"Prior Yr")</f>
        <v>0.41</v>
      </c>
      <c r="E296" s="56">
        <f>SUMIFS(Other!$H$559:$H$645,Other!$D$559:$D$645,calc!E$263,Other!$A$559:$A$645,"Prior Yr")</f>
        <v>0.65</v>
      </c>
      <c r="F296" s="56">
        <f>SUMIFS(Other!$H$559:$H$645,Other!$D$559:$D$645,calc!F$263,Other!$A$559:$A$645,"Prior Yr")</f>
        <v>0.36</v>
      </c>
      <c r="G296" s="56">
        <f>SUMIFS(Other!$H$559:$H$645,Other!$D$559:$D$645,calc!G$263,Other!$A$559:$A$645,"Prior Yr")</f>
        <v>0.54</v>
      </c>
      <c r="H296" s="56">
        <f>SUMIFS(Other!$H$559:$H$645,Other!$D$559:$D$645,calc!H$263,Other!$A$559:$A$645,"Prior Yr")</f>
        <v>0.57999999999999996</v>
      </c>
      <c r="I296" s="56">
        <f>SUMIFS(Other!$H$559:$H$645,Other!$D$559:$D$645,calc!I$263,Other!$A$559:$A$645,"Prior Yr")</f>
        <v>0.66</v>
      </c>
      <c r="J296" s="56">
        <f>SUMIFS(Other!$H$559:$H$645,Other!$D$559:$D$645,calc!J$263,Other!$A$559:$A$645,"Prior Yr")</f>
        <v>0.54</v>
      </c>
      <c r="K296" s="56">
        <f>SUMIFS(Other!$H$559:$H$645,Other!$D$559:$D$645,calc!K$263,Other!$A$559:$A$645,"Prior Yr")</f>
        <v>0.52</v>
      </c>
      <c r="L296" s="56">
        <f>SUMIFS(Other!$H$559:$H$645,Other!$D$559:$D$645,calc!L$263,Other!$A$559:$A$645,"Prior Yr")</f>
        <v>0.52</v>
      </c>
      <c r="M296" s="56">
        <f>SUMIFS(Other!$H$559:$H$645,Other!$D$559:$D$645,calc!M$263,Other!$A$559:$A$645,"Prior Yr")</f>
        <v>0.26</v>
      </c>
      <c r="N296" s="56">
        <f>SUMIFS(Other!$H$559:$H$645,Other!$D$559:$D$645,calc!N$263,Other!$A$559:$A$645,"Prior Yr")</f>
        <v>0.56000000000000005</v>
      </c>
      <c r="O296" s="56">
        <f>SUMIFS(Other!$H$559:$H$645,Other!$D$559:$D$645,calc!O$263,Other!$A$559:$A$645,"Prior Yr")</f>
        <v>0.64</v>
      </c>
      <c r="P296" s="56">
        <f>SUMIFS(Other!$H$559:$H$645,Other!$D$559:$D$645,calc!P$263,Other!$A$559:$A$645,"Prior Yr")</f>
        <v>0.28999999999999998</v>
      </c>
      <c r="Q296" s="56">
        <f>SUMIFS(Other!$H$559:$H$645,Other!$D$559:$D$645,calc!Q$263,Other!$A$559:$A$645,"Prior Yr")</f>
        <v>0.32</v>
      </c>
      <c r="R296" s="56">
        <f>SUMIFS(Other!$H$559:$H$645,Other!$D$559:$D$645,calc!R$263,Other!$A$559:$A$645,"Prior Yr")</f>
        <v>0.15</v>
      </c>
      <c r="S296" s="56">
        <f>SUMIFS(Other!$H$559:$H$645,Other!$D$559:$D$645,calc!S$263,Other!$A$559:$A$645,"Prior Yr")</f>
        <v>0.56000000000000005</v>
      </c>
      <c r="T296" s="56">
        <f>SUMIFS(Other!$H$559:$H$645,Other!$D$559:$D$645,calc!T$263,Other!$A$559:$A$645,"Prior Yr")</f>
        <v>0.54</v>
      </c>
      <c r="U296" s="56">
        <f>SUMIFS(Other!$H$559:$H$645,Other!$D$559:$D$645,calc!U$263,Other!$A$559:$A$645,"Prior Yr")</f>
        <v>0.43</v>
      </c>
      <c r="V296" s="56">
        <f>SUMIFS(Other!$H$559:$H$645,Other!$D$559:$D$645,calc!V$263,Other!$A$559:$A$645,"Prior Yr")</f>
        <v>0.18</v>
      </c>
      <c r="W296" s="56">
        <f>SUMIFS(Other!$H$559:$H$645,Other!$D$559:$D$645,calc!W$263,Other!$A$559:$A$645,"Prior Yr")</f>
        <v>0.16</v>
      </c>
      <c r="X296" s="56">
        <f>SUMIFS(Other!$H$559:$H$645,Other!$D$559:$D$645,calc!X$263,Other!$A$559:$A$645,"Prior Yr")</f>
        <v>0.44</v>
      </c>
      <c r="Y296" s="56">
        <f>SUMIFS(Other!$H$559:$H$645,Other!$D$559:$D$645,calc!Y$263,Other!$A$559:$A$645,"Prior Yr")</f>
        <v>0.63</v>
      </c>
      <c r="Z296" s="56">
        <f>SUMIFS(Other!$H$559:$H$645,Other!$D$559:$D$645,calc!Z$263,Other!$A$559:$A$645,"Prior Yr")</f>
        <v>0.16</v>
      </c>
      <c r="AA296" s="56">
        <f>SUMIFS(Other!$H$559:$H$645,Other!$D$559:$D$645,calc!AA$263,Other!$A$559:$A$645,"Prior Yr")</f>
        <v>0.15</v>
      </c>
      <c r="AB296" s="56">
        <f>SUMIFS(Other!$H$559:$H$645,Other!$D$559:$D$645,calc!AB$263,Other!$A$559:$A$645,"Prior Yr")</f>
        <v>0.27</v>
      </c>
      <c r="AC296" s="56">
        <f>SUMIFS(Other!$H$559:$H$645,Other!$D$559:$D$645,calc!AC$263,Other!$A$559:$A$645,"Prior Yr")</f>
        <v>0.42</v>
      </c>
      <c r="AD296" s="56">
        <f>SUMIFS(Other!$H$559:$H$645,Other!$D$559:$D$645,calc!AD$263,Other!$A$559:$A$645,"Prior Yr")</f>
        <v>0.53</v>
      </c>
      <c r="AE296" s="56">
        <f>SUMIFS(Other!$H$559:$H$645,Other!$D$559:$D$645,calc!AE$263,Other!$A$559:$A$645,"Prior Yr")</f>
        <v>0.69</v>
      </c>
      <c r="AF296" s="56">
        <f>SUMIFS(Other!$H$559:$H$645,Other!$D$559:$D$645,calc!AF$263,Other!$A$559:$A$645,"Prior Yr")</f>
        <v>0.64</v>
      </c>
      <c r="AG296" s="56">
        <f>SUMIFS(Other!$H$559:$H$645,Other!$D$559:$D$645,calc!AG$263,Other!$A$559:$A$645,"Prior Yr")</f>
        <v>0.54</v>
      </c>
      <c r="AH296" s="56">
        <f>SUMIFS(Other!$H$559:$H$645,Other!$D$559:$D$645,calc!AH$263,Other!$A$559:$A$645,"Prior Yr")</f>
        <v>0.66</v>
      </c>
      <c r="AI296" s="56">
        <f>SUMIFS(Other!$H$559:$H$645,Other!$D$559:$D$645,calc!AI$263,Other!$A$559:$A$645,"Prior Yr")</f>
        <v>0.7</v>
      </c>
      <c r="AJ296" s="56">
        <f>SUMIFS(Other!$H$559:$H$645,Other!$D$559:$D$645,calc!AJ$263,Other!$A$559:$A$645,"Prior Yr")</f>
        <v>0.7</v>
      </c>
      <c r="AK296" s="56">
        <f>SUMIFS(Other!$H$559:$H$645,Other!$D$559:$D$645,calc!AK$263,Other!$A$559:$A$645,"Prior Yr")</f>
        <v>0.17</v>
      </c>
      <c r="AL296" s="56">
        <f>SUMIFS(Other!$H$559:$H$645,Other!$D$559:$D$645,calc!AL$263,Other!$A$559:$A$645,"Prior Yr")</f>
        <v>0.18</v>
      </c>
      <c r="AM296" s="56">
        <f>SUMIFS(Other!$H$559:$H$645,Other!$D$559:$D$645,calc!AM$263,Other!$A$559:$A$645,"Prior Yr")</f>
        <v>0.22</v>
      </c>
      <c r="AN296" s="56">
        <f>SUMIFS(Other!$H$559:$H$645,Other!$D$559:$D$645,calc!AN$263,Other!$A$559:$A$645,"Prior Yr")</f>
        <v>0.56999999999999995</v>
      </c>
      <c r="AO296" s="56">
        <f>SUMIFS(Other!$H$559:$H$645,Other!$D$559:$D$645,calc!AO$263,Other!$A$559:$A$645,"Prior Yr")</f>
        <v>0.63</v>
      </c>
      <c r="AP296" s="56">
        <f>SUMIFS(Other!$H$559:$H$645,Other!$D$559:$D$645,calc!AP$263,Other!$A$559:$A$645,"Prior Yr")</f>
        <v>0.24</v>
      </c>
      <c r="AQ296" s="56">
        <f>SUMIFS(Other!$H$559:$H$645,Other!$D$559:$D$645,calc!AQ$263,Other!$A$559:$A$645,"Prior Yr")</f>
        <v>0.17</v>
      </c>
    </row>
    <row r="297" spans="1:43" x14ac:dyDescent="0.3">
      <c r="A297" t="s">
        <v>119</v>
      </c>
      <c r="C297" s="7" t="s">
        <v>36</v>
      </c>
      <c r="D297" s="91">
        <f>SUMIFS(Other!$I$559:$I$645,Other!$D$559:$D$645,calc!D$263,Other!$A$559:$A$645,"Prior Yr")</f>
        <v>0.16</v>
      </c>
      <c r="E297" s="56">
        <f>SUMIFS(Other!$I$559:$I$645,Other!$D$559:$D$645,calc!E$263,Other!$A$559:$A$645,"Prior Yr")</f>
        <v>0.2</v>
      </c>
      <c r="F297" s="56">
        <f>SUMIFS(Other!$I$559:$I$645,Other!$D$559:$D$645,calc!F$263,Other!$A$559:$A$645,"Prior Yr")</f>
        <v>0.28999999999999998</v>
      </c>
      <c r="G297" s="56">
        <f>SUMIFS(Other!$I$559:$I$645,Other!$D$559:$D$645,calc!G$263,Other!$A$559:$A$645,"Prior Yr")</f>
        <v>0.62</v>
      </c>
      <c r="H297" s="56">
        <f>SUMIFS(Other!$I$559:$I$645,Other!$D$559:$D$645,calc!H$263,Other!$A$559:$A$645,"Prior Yr")</f>
        <v>0.48</v>
      </c>
      <c r="I297" s="56">
        <f>SUMIFS(Other!$I$559:$I$645,Other!$D$559:$D$645,calc!I$263,Other!$A$559:$A$645,"Prior Yr")</f>
        <v>0.52</v>
      </c>
      <c r="J297" s="56">
        <f>SUMIFS(Other!$I$559:$I$645,Other!$D$559:$D$645,calc!J$263,Other!$A$559:$A$645,"Prior Yr")</f>
        <v>0.28999999999999998</v>
      </c>
      <c r="K297" s="56">
        <f>SUMIFS(Other!$I$559:$I$645,Other!$D$559:$D$645,calc!K$263,Other!$A$559:$A$645,"Prior Yr")</f>
        <v>0.5</v>
      </c>
      <c r="L297" s="56">
        <f>SUMIFS(Other!$I$559:$I$645,Other!$D$559:$D$645,calc!L$263,Other!$A$559:$A$645,"Prior Yr")</f>
        <v>0.27</v>
      </c>
      <c r="M297" s="56">
        <f>SUMIFS(Other!$I$559:$I$645,Other!$D$559:$D$645,calc!M$263,Other!$A$559:$A$645,"Prior Yr")</f>
        <v>0.28000000000000003</v>
      </c>
      <c r="N297" s="56">
        <f>SUMIFS(Other!$I$559:$I$645,Other!$D$559:$D$645,calc!N$263,Other!$A$559:$A$645,"Prior Yr")</f>
        <v>0.54</v>
      </c>
      <c r="O297" s="56">
        <f>SUMIFS(Other!$I$559:$I$645,Other!$D$559:$D$645,calc!O$263,Other!$A$559:$A$645,"Prior Yr")</f>
        <v>0.37</v>
      </c>
      <c r="P297" s="56">
        <f>SUMIFS(Other!$I$559:$I$645,Other!$D$559:$D$645,calc!P$263,Other!$A$559:$A$645,"Prior Yr")</f>
        <v>0.51</v>
      </c>
      <c r="Q297" s="56">
        <f>SUMIFS(Other!$I$559:$I$645,Other!$D$559:$D$645,calc!Q$263,Other!$A$559:$A$645,"Prior Yr")</f>
        <v>0.28000000000000003</v>
      </c>
      <c r="R297" s="56">
        <f>SUMIFS(Other!$I$559:$I$645,Other!$D$559:$D$645,calc!R$263,Other!$A$559:$A$645,"Prior Yr")</f>
        <v>0.55000000000000004</v>
      </c>
      <c r="S297" s="56">
        <f>SUMIFS(Other!$I$559:$I$645,Other!$D$559:$D$645,calc!S$263,Other!$A$559:$A$645,"Prior Yr")</f>
        <v>0.38</v>
      </c>
      <c r="T297" s="56">
        <f>SUMIFS(Other!$I$559:$I$645,Other!$D$559:$D$645,calc!T$263,Other!$A$559:$A$645,"Prior Yr")</f>
        <v>0.48</v>
      </c>
      <c r="U297" s="56">
        <f>SUMIFS(Other!$I$559:$I$645,Other!$D$559:$D$645,calc!U$263,Other!$A$559:$A$645,"Prior Yr")</f>
        <v>0.67</v>
      </c>
      <c r="V297" s="56">
        <f>SUMIFS(Other!$I$559:$I$645,Other!$D$559:$D$645,calc!V$263,Other!$A$559:$A$645,"Prior Yr")</f>
        <v>0.48</v>
      </c>
      <c r="W297" s="56">
        <f>SUMIFS(Other!$I$559:$I$645,Other!$D$559:$D$645,calc!W$263,Other!$A$559:$A$645,"Prior Yr")</f>
        <v>0.22</v>
      </c>
      <c r="X297" s="56">
        <f>SUMIFS(Other!$I$559:$I$645,Other!$D$559:$D$645,calc!X$263,Other!$A$559:$A$645,"Prior Yr")</f>
        <v>0.25</v>
      </c>
      <c r="Y297" s="56">
        <f>SUMIFS(Other!$I$559:$I$645,Other!$D$559:$D$645,calc!Y$263,Other!$A$559:$A$645,"Prior Yr")</f>
        <v>0.51</v>
      </c>
      <c r="Z297" s="56">
        <f>SUMIFS(Other!$I$559:$I$645,Other!$D$559:$D$645,calc!Z$263,Other!$A$559:$A$645,"Prior Yr")</f>
        <v>0.62</v>
      </c>
      <c r="AA297" s="56">
        <f>SUMIFS(Other!$I$559:$I$645,Other!$D$559:$D$645,calc!AA$263,Other!$A$559:$A$645,"Prior Yr")</f>
        <v>0.28999999999999998</v>
      </c>
      <c r="AB297" s="56">
        <f>SUMIFS(Other!$I$559:$I$645,Other!$D$559:$D$645,calc!AB$263,Other!$A$559:$A$645,"Prior Yr")</f>
        <v>0.51</v>
      </c>
      <c r="AC297" s="56">
        <f>SUMIFS(Other!$I$559:$I$645,Other!$D$559:$D$645,calc!AC$263,Other!$A$559:$A$645,"Prior Yr")</f>
        <v>0.22</v>
      </c>
      <c r="AD297" s="56">
        <f>SUMIFS(Other!$I$559:$I$645,Other!$D$559:$D$645,calc!AD$263,Other!$A$559:$A$645,"Prior Yr")</f>
        <v>0.34</v>
      </c>
      <c r="AE297" s="56">
        <f>SUMIFS(Other!$I$559:$I$645,Other!$D$559:$D$645,calc!AE$263,Other!$A$559:$A$645,"Prior Yr")</f>
        <v>0.65</v>
      </c>
      <c r="AF297" s="56">
        <f>SUMIFS(Other!$I$559:$I$645,Other!$D$559:$D$645,calc!AF$263,Other!$A$559:$A$645,"Prior Yr")</f>
        <v>0.67</v>
      </c>
      <c r="AG297" s="56">
        <f>SUMIFS(Other!$I$559:$I$645,Other!$D$559:$D$645,calc!AG$263,Other!$A$559:$A$645,"Prior Yr")</f>
        <v>0.47</v>
      </c>
      <c r="AH297" s="56">
        <f>SUMIFS(Other!$I$559:$I$645,Other!$D$559:$D$645,calc!AH$263,Other!$A$559:$A$645,"Prior Yr")</f>
        <v>0.37</v>
      </c>
      <c r="AI297" s="56">
        <f>SUMIFS(Other!$I$559:$I$645,Other!$D$559:$D$645,calc!AI$263,Other!$A$559:$A$645,"Prior Yr")</f>
        <v>0.59</v>
      </c>
      <c r="AJ297" s="56">
        <f>SUMIFS(Other!$I$559:$I$645,Other!$D$559:$D$645,calc!AJ$263,Other!$A$559:$A$645,"Prior Yr")</f>
        <v>0.31</v>
      </c>
      <c r="AK297" s="56">
        <f>SUMIFS(Other!$I$559:$I$645,Other!$D$559:$D$645,calc!AK$263,Other!$A$559:$A$645,"Prior Yr")</f>
        <v>0.54</v>
      </c>
      <c r="AL297" s="56">
        <f>SUMIFS(Other!$I$559:$I$645,Other!$D$559:$D$645,calc!AL$263,Other!$A$559:$A$645,"Prior Yr")</f>
        <v>0.25</v>
      </c>
      <c r="AM297" s="56">
        <f>SUMIFS(Other!$I$559:$I$645,Other!$D$559:$D$645,calc!AM$263,Other!$A$559:$A$645,"Prior Yr")</f>
        <v>0.48</v>
      </c>
      <c r="AN297" s="56">
        <f>SUMIFS(Other!$I$559:$I$645,Other!$D$559:$D$645,calc!AN$263,Other!$A$559:$A$645,"Prior Yr")</f>
        <v>0.62</v>
      </c>
      <c r="AO297" s="56">
        <f>SUMIFS(Other!$I$559:$I$645,Other!$D$559:$D$645,calc!AO$263,Other!$A$559:$A$645,"Prior Yr")</f>
        <v>0.38</v>
      </c>
      <c r="AP297" s="56">
        <f>SUMIFS(Other!$I$559:$I$645,Other!$D$559:$D$645,calc!AP$263,Other!$A$559:$A$645,"Prior Yr")</f>
        <v>0.51</v>
      </c>
      <c r="AQ297" s="56">
        <f>SUMIFS(Other!$I$559:$I$645,Other!$D$559:$D$645,calc!AQ$263,Other!$A$559:$A$645,"Prior Yr")</f>
        <v>0.22</v>
      </c>
    </row>
    <row r="298" spans="1:43" x14ac:dyDescent="0.3">
      <c r="A298" t="s">
        <v>121</v>
      </c>
      <c r="C298" s="7" t="s">
        <v>37</v>
      </c>
      <c r="D298" s="91">
        <f>SUMIFS(Other!$J$559:$J$645,Other!$D$559:$D$645,calc!D$263,Other!$A$559:$A$645,"Prior Yr")</f>
        <v>0.64</v>
      </c>
      <c r="E298" s="56">
        <f>SUMIFS(Other!$J$559:$J$645,Other!$D$559:$D$645,calc!E$263,Other!$A$559:$A$645,"Prior Yr")</f>
        <v>0.16</v>
      </c>
      <c r="F298" s="56">
        <f>SUMIFS(Other!$J$559:$J$645,Other!$D$559:$D$645,calc!F$263,Other!$A$559:$A$645,"Prior Yr")</f>
        <v>0.23</v>
      </c>
      <c r="G298" s="56">
        <f>SUMIFS(Other!$J$559:$J$645,Other!$D$559:$D$645,calc!G$263,Other!$A$559:$A$645,"Prior Yr")</f>
        <v>0.63</v>
      </c>
      <c r="H298" s="56">
        <f>SUMIFS(Other!$J$559:$J$645,Other!$D$559:$D$645,calc!H$263,Other!$A$559:$A$645,"Prior Yr")</f>
        <v>0.55000000000000004</v>
      </c>
      <c r="I298" s="56">
        <f>SUMIFS(Other!$J$559:$J$645,Other!$D$559:$D$645,calc!I$263,Other!$A$559:$A$645,"Prior Yr")</f>
        <v>0.23</v>
      </c>
      <c r="J298" s="56">
        <f>SUMIFS(Other!$J$559:$J$645,Other!$D$559:$D$645,calc!J$263,Other!$A$559:$A$645,"Prior Yr")</f>
        <v>0.41</v>
      </c>
      <c r="K298" s="56">
        <f>SUMIFS(Other!$J$559:$J$645,Other!$D$559:$D$645,calc!K$263,Other!$A$559:$A$645,"Prior Yr")</f>
        <v>0.24</v>
      </c>
      <c r="L298" s="56">
        <f>SUMIFS(Other!$J$559:$J$645,Other!$D$559:$D$645,calc!L$263,Other!$A$559:$A$645,"Prior Yr")</f>
        <v>0.45</v>
      </c>
      <c r="M298" s="56">
        <f>SUMIFS(Other!$J$559:$J$645,Other!$D$559:$D$645,calc!M$263,Other!$A$559:$A$645,"Prior Yr")</f>
        <v>0.34</v>
      </c>
      <c r="N298" s="56">
        <f>SUMIFS(Other!$J$559:$J$645,Other!$D$559:$D$645,calc!N$263,Other!$A$559:$A$645,"Prior Yr")</f>
        <v>0.7</v>
      </c>
      <c r="O298" s="56">
        <f>SUMIFS(Other!$J$559:$J$645,Other!$D$559:$D$645,calc!O$263,Other!$A$559:$A$645,"Prior Yr")</f>
        <v>0.28000000000000003</v>
      </c>
      <c r="P298" s="56">
        <f>SUMIFS(Other!$J$559:$J$645,Other!$D$559:$D$645,calc!P$263,Other!$A$559:$A$645,"Prior Yr")</f>
        <v>0.7</v>
      </c>
      <c r="Q298" s="56">
        <f>SUMIFS(Other!$J$559:$J$645,Other!$D$559:$D$645,calc!Q$263,Other!$A$559:$A$645,"Prior Yr")</f>
        <v>0.45</v>
      </c>
      <c r="R298" s="56">
        <f>SUMIFS(Other!$J$559:$J$645,Other!$D$559:$D$645,calc!R$263,Other!$A$559:$A$645,"Prior Yr")</f>
        <v>0.16</v>
      </c>
      <c r="S298" s="56">
        <f>SUMIFS(Other!$J$559:$J$645,Other!$D$559:$D$645,calc!S$263,Other!$A$559:$A$645,"Prior Yr")</f>
        <v>0.32</v>
      </c>
      <c r="T298" s="56">
        <f>SUMIFS(Other!$J$559:$J$645,Other!$D$559:$D$645,calc!T$263,Other!$A$559:$A$645,"Prior Yr")</f>
        <v>0.37</v>
      </c>
      <c r="U298" s="56">
        <f>SUMIFS(Other!$J$559:$J$645,Other!$D$559:$D$645,calc!U$263,Other!$A$559:$A$645,"Prior Yr")</f>
        <v>0.52</v>
      </c>
      <c r="V298" s="56">
        <f>SUMIFS(Other!$J$559:$J$645,Other!$D$559:$D$645,calc!V$263,Other!$A$559:$A$645,"Prior Yr")</f>
        <v>0.51</v>
      </c>
      <c r="W298" s="56">
        <f>SUMIFS(Other!$J$559:$J$645,Other!$D$559:$D$645,calc!W$263,Other!$A$559:$A$645,"Prior Yr")</f>
        <v>0.51</v>
      </c>
      <c r="X298" s="56">
        <f>SUMIFS(Other!$J$559:$J$645,Other!$D$559:$D$645,calc!X$263,Other!$A$559:$A$645,"Prior Yr")</f>
        <v>0.15</v>
      </c>
      <c r="Y298" s="56">
        <f>SUMIFS(Other!$J$559:$J$645,Other!$D$559:$D$645,calc!Y$263,Other!$A$559:$A$645,"Prior Yr")</f>
        <v>0.41</v>
      </c>
      <c r="Z298" s="56">
        <f>SUMIFS(Other!$J$559:$J$645,Other!$D$559:$D$645,calc!Z$263,Other!$A$559:$A$645,"Prior Yr")</f>
        <v>0.51</v>
      </c>
      <c r="AA298" s="56">
        <f>SUMIFS(Other!$J$559:$J$645,Other!$D$559:$D$645,calc!AA$263,Other!$A$559:$A$645,"Prior Yr")</f>
        <v>0.56999999999999995</v>
      </c>
      <c r="AB298" s="56">
        <f>SUMIFS(Other!$J$559:$J$645,Other!$D$559:$D$645,calc!AB$263,Other!$A$559:$A$645,"Prior Yr")</f>
        <v>0.39</v>
      </c>
      <c r="AC298" s="56">
        <f>SUMIFS(Other!$J$559:$J$645,Other!$D$559:$D$645,calc!AC$263,Other!$A$559:$A$645,"Prior Yr")</f>
        <v>0.43</v>
      </c>
      <c r="AD298" s="56">
        <f>SUMIFS(Other!$J$559:$J$645,Other!$D$559:$D$645,calc!AD$263,Other!$A$559:$A$645,"Prior Yr")</f>
        <v>0.16</v>
      </c>
      <c r="AE298" s="56">
        <f>SUMIFS(Other!$J$559:$J$645,Other!$D$559:$D$645,calc!AE$263,Other!$A$559:$A$645,"Prior Yr")</f>
        <v>0.43</v>
      </c>
      <c r="AF298" s="56">
        <f>SUMIFS(Other!$J$559:$J$645,Other!$D$559:$D$645,calc!AF$263,Other!$A$559:$A$645,"Prior Yr")</f>
        <v>0.68</v>
      </c>
      <c r="AG298" s="56">
        <f>SUMIFS(Other!$J$559:$J$645,Other!$D$559:$D$645,calc!AG$263,Other!$A$559:$A$645,"Prior Yr")</f>
        <v>0.25</v>
      </c>
      <c r="AH298" s="56">
        <f>SUMIFS(Other!$J$559:$J$645,Other!$D$559:$D$645,calc!AH$263,Other!$A$559:$A$645,"Prior Yr")</f>
        <v>0.22</v>
      </c>
      <c r="AI298" s="56">
        <f>SUMIFS(Other!$J$559:$J$645,Other!$D$559:$D$645,calc!AI$263,Other!$A$559:$A$645,"Prior Yr")</f>
        <v>0.66</v>
      </c>
      <c r="AJ298" s="56">
        <f>SUMIFS(Other!$J$559:$J$645,Other!$D$559:$D$645,calc!AJ$263,Other!$A$559:$A$645,"Prior Yr")</f>
        <v>0.52</v>
      </c>
      <c r="AK298" s="56">
        <f>SUMIFS(Other!$J$559:$J$645,Other!$D$559:$D$645,calc!AK$263,Other!$A$559:$A$645,"Prior Yr")</f>
        <v>0.46</v>
      </c>
      <c r="AL298" s="56">
        <f>SUMIFS(Other!$J$559:$J$645,Other!$D$559:$D$645,calc!AL$263,Other!$A$559:$A$645,"Prior Yr")</f>
        <v>0.55000000000000004</v>
      </c>
      <c r="AM298" s="56">
        <f>SUMIFS(Other!$J$559:$J$645,Other!$D$559:$D$645,calc!AM$263,Other!$A$559:$A$645,"Prior Yr")</f>
        <v>0.5</v>
      </c>
      <c r="AN298" s="56">
        <f>SUMIFS(Other!$J$559:$J$645,Other!$D$559:$D$645,calc!AN$263,Other!$A$559:$A$645,"Prior Yr")</f>
        <v>0.48</v>
      </c>
      <c r="AO298" s="56">
        <f>SUMIFS(Other!$J$559:$J$645,Other!$D$559:$D$645,calc!AO$263,Other!$A$559:$A$645,"Prior Yr")</f>
        <v>0.18</v>
      </c>
      <c r="AP298" s="56">
        <f>SUMIFS(Other!$J$559:$J$645,Other!$D$559:$D$645,calc!AP$263,Other!$A$559:$A$645,"Prior Yr")</f>
        <v>0.3</v>
      </c>
      <c r="AQ298" s="56">
        <f>SUMIFS(Other!$J$559:$J$645,Other!$D$559:$D$645,calc!AQ$263,Other!$A$559:$A$645,"Prior Yr")</f>
        <v>0.45</v>
      </c>
    </row>
    <row r="299" spans="1:43" x14ac:dyDescent="0.3">
      <c r="A299" t="s">
        <v>114</v>
      </c>
      <c r="C299" s="7" t="s">
        <v>38</v>
      </c>
      <c r="D299" s="91">
        <f>SUMIFS(Other!$K$559:$K$645,Other!$D$559:$D$645,calc!D$263,Other!$A$559:$A$645,"Prior Yr")</f>
        <v>0.51</v>
      </c>
      <c r="E299" s="56">
        <f>SUMIFS(Other!$K$559:$K$645,Other!$D$559:$D$645,calc!E$263,Other!$A$559:$A$645,"Prior Yr")</f>
        <v>0.67</v>
      </c>
      <c r="F299" s="56">
        <f>SUMIFS(Other!$K$559:$K$645,Other!$D$559:$D$645,calc!F$263,Other!$A$559:$A$645,"Prior Yr")</f>
        <v>0.56000000000000005</v>
      </c>
      <c r="G299" s="56">
        <f>SUMIFS(Other!$K$559:$K$645,Other!$D$559:$D$645,calc!G$263,Other!$A$559:$A$645,"Prior Yr")</f>
        <v>0.24</v>
      </c>
      <c r="H299" s="56">
        <f>SUMIFS(Other!$K$559:$K$645,Other!$D$559:$D$645,calc!H$263,Other!$A$559:$A$645,"Prior Yr")</f>
        <v>0.3</v>
      </c>
      <c r="I299" s="56">
        <f>SUMIFS(Other!$K$559:$K$645,Other!$D$559:$D$645,calc!I$263,Other!$A$559:$A$645,"Prior Yr")</f>
        <v>0.38</v>
      </c>
      <c r="J299" s="56">
        <f>SUMIFS(Other!$K$559:$K$645,Other!$D$559:$D$645,calc!J$263,Other!$A$559:$A$645,"Prior Yr")</f>
        <v>0.17</v>
      </c>
      <c r="K299" s="56">
        <f>SUMIFS(Other!$K$559:$K$645,Other!$D$559:$D$645,calc!K$263,Other!$A$559:$A$645,"Prior Yr")</f>
        <v>0.26</v>
      </c>
      <c r="L299" s="56">
        <f>SUMIFS(Other!$K$559:$K$645,Other!$D$559:$D$645,calc!L$263,Other!$A$559:$A$645,"Prior Yr")</f>
        <v>0.68</v>
      </c>
      <c r="M299" s="56">
        <f>SUMIFS(Other!$K$559:$K$645,Other!$D$559:$D$645,calc!M$263,Other!$A$559:$A$645,"Prior Yr")</f>
        <v>0.28000000000000003</v>
      </c>
      <c r="N299" s="56">
        <f>SUMIFS(Other!$K$559:$K$645,Other!$D$559:$D$645,calc!N$263,Other!$A$559:$A$645,"Prior Yr")</f>
        <v>0.31</v>
      </c>
      <c r="O299" s="56">
        <f>SUMIFS(Other!$K$559:$K$645,Other!$D$559:$D$645,calc!O$263,Other!$A$559:$A$645,"Prior Yr")</f>
        <v>0.23</v>
      </c>
      <c r="P299" s="56">
        <f>SUMIFS(Other!$K$559:$K$645,Other!$D$559:$D$645,calc!P$263,Other!$A$559:$A$645,"Prior Yr")</f>
        <v>0.31</v>
      </c>
      <c r="Q299" s="56">
        <f>SUMIFS(Other!$K$559:$K$645,Other!$D$559:$D$645,calc!Q$263,Other!$A$559:$A$645,"Prior Yr")</f>
        <v>0.5</v>
      </c>
      <c r="R299" s="56">
        <f>SUMIFS(Other!$K$559:$K$645,Other!$D$559:$D$645,calc!R$263,Other!$A$559:$A$645,"Prior Yr")</f>
        <v>0.46</v>
      </c>
      <c r="S299" s="56">
        <f>SUMIFS(Other!$K$559:$K$645,Other!$D$559:$D$645,calc!S$263,Other!$A$559:$A$645,"Prior Yr")</f>
        <v>0.67</v>
      </c>
      <c r="T299" s="56">
        <f>SUMIFS(Other!$K$559:$K$645,Other!$D$559:$D$645,calc!T$263,Other!$A$559:$A$645,"Prior Yr")</f>
        <v>0.47</v>
      </c>
      <c r="U299" s="56">
        <f>SUMIFS(Other!$K$559:$K$645,Other!$D$559:$D$645,calc!U$263,Other!$A$559:$A$645,"Prior Yr")</f>
        <v>0.48</v>
      </c>
      <c r="V299" s="56">
        <f>SUMIFS(Other!$K$559:$K$645,Other!$D$559:$D$645,calc!V$263,Other!$A$559:$A$645,"Prior Yr")</f>
        <v>0.68</v>
      </c>
      <c r="W299" s="56">
        <f>SUMIFS(Other!$K$559:$K$645,Other!$D$559:$D$645,calc!W$263,Other!$A$559:$A$645,"Prior Yr")</f>
        <v>0.65</v>
      </c>
      <c r="X299" s="56">
        <f>SUMIFS(Other!$K$559:$K$645,Other!$D$559:$D$645,calc!X$263,Other!$A$559:$A$645,"Prior Yr")</f>
        <v>0.6</v>
      </c>
      <c r="Y299" s="56">
        <f>SUMIFS(Other!$K$559:$K$645,Other!$D$559:$D$645,calc!Y$263,Other!$A$559:$A$645,"Prior Yr")</f>
        <v>0.62</v>
      </c>
      <c r="Z299" s="56">
        <f>SUMIFS(Other!$K$559:$K$645,Other!$D$559:$D$645,calc!Z$263,Other!$A$559:$A$645,"Prior Yr")</f>
        <v>0.65</v>
      </c>
      <c r="AA299" s="56">
        <f>SUMIFS(Other!$K$559:$K$645,Other!$D$559:$D$645,calc!AA$263,Other!$A$559:$A$645,"Prior Yr")</f>
        <v>0.52</v>
      </c>
      <c r="AB299" s="56">
        <f>SUMIFS(Other!$K$559:$K$645,Other!$D$559:$D$645,calc!AB$263,Other!$A$559:$A$645,"Prior Yr")</f>
        <v>0.33</v>
      </c>
      <c r="AC299" s="56">
        <f>SUMIFS(Other!$K$559:$K$645,Other!$D$559:$D$645,calc!AC$263,Other!$A$559:$A$645,"Prior Yr")</f>
        <v>0.38</v>
      </c>
      <c r="AD299" s="56">
        <f>SUMIFS(Other!$K$559:$K$645,Other!$D$559:$D$645,calc!AD$263,Other!$A$559:$A$645,"Prior Yr")</f>
        <v>0.34</v>
      </c>
      <c r="AE299" s="56">
        <f>SUMIFS(Other!$K$559:$K$645,Other!$D$559:$D$645,calc!AE$263,Other!$A$559:$A$645,"Prior Yr")</f>
        <v>0.27</v>
      </c>
      <c r="AF299" s="56">
        <f>SUMIFS(Other!$K$559:$K$645,Other!$D$559:$D$645,calc!AF$263,Other!$A$559:$A$645,"Prior Yr")</f>
        <v>0.68</v>
      </c>
      <c r="AG299" s="56">
        <f>SUMIFS(Other!$K$559:$K$645,Other!$D$559:$D$645,calc!AG$263,Other!$A$559:$A$645,"Prior Yr")</f>
        <v>0.52</v>
      </c>
      <c r="AH299" s="56">
        <f>SUMIFS(Other!$K$559:$K$645,Other!$D$559:$D$645,calc!AH$263,Other!$A$559:$A$645,"Prior Yr")</f>
        <v>0.28999999999999998</v>
      </c>
      <c r="AI299" s="56">
        <f>SUMIFS(Other!$K$559:$K$645,Other!$D$559:$D$645,calc!AI$263,Other!$A$559:$A$645,"Prior Yr")</f>
        <v>0.5</v>
      </c>
      <c r="AJ299" s="56">
        <f>SUMIFS(Other!$K$559:$K$645,Other!$D$559:$D$645,calc!AJ$263,Other!$A$559:$A$645,"Prior Yr")</f>
        <v>0.67</v>
      </c>
      <c r="AK299" s="56">
        <f>SUMIFS(Other!$K$559:$K$645,Other!$D$559:$D$645,calc!AK$263,Other!$A$559:$A$645,"Prior Yr")</f>
        <v>0.28000000000000003</v>
      </c>
      <c r="AL299" s="56">
        <f>SUMIFS(Other!$K$559:$K$645,Other!$D$559:$D$645,calc!AL$263,Other!$A$559:$A$645,"Prior Yr")</f>
        <v>0.43</v>
      </c>
      <c r="AM299" s="56">
        <f>SUMIFS(Other!$K$559:$K$645,Other!$D$559:$D$645,calc!AM$263,Other!$A$559:$A$645,"Prior Yr")</f>
        <v>0.61</v>
      </c>
      <c r="AN299" s="56">
        <f>SUMIFS(Other!$K$559:$K$645,Other!$D$559:$D$645,calc!AN$263,Other!$A$559:$A$645,"Prior Yr")</f>
        <v>0.48</v>
      </c>
      <c r="AO299" s="56">
        <f>SUMIFS(Other!$K$559:$K$645,Other!$D$559:$D$645,calc!AO$263,Other!$A$559:$A$645,"Prior Yr")</f>
        <v>0.21</v>
      </c>
      <c r="AP299" s="56">
        <f>SUMIFS(Other!$K$559:$K$645,Other!$D$559:$D$645,calc!AP$263,Other!$A$559:$A$645,"Prior Yr")</f>
        <v>0.48</v>
      </c>
      <c r="AQ299" s="56">
        <f>SUMIFS(Other!$K$559:$K$645,Other!$D$559:$D$645,calc!AQ$263,Other!$A$559:$A$645,"Prior Yr")</f>
        <v>0.69</v>
      </c>
    </row>
    <row r="300" spans="1:43" x14ac:dyDescent="0.3">
      <c r="A300" t="s">
        <v>112</v>
      </c>
      <c r="C300" s="7" t="s">
        <v>39</v>
      </c>
      <c r="D300" s="91">
        <f>SUMIFS(Other!$L$559:$L$645,Other!$D$559:$D$645,calc!D$263,Other!$A$559:$A$645,"Prior Yr")</f>
        <v>0.56999999999999995</v>
      </c>
      <c r="E300" s="56">
        <f>SUMIFS(Other!$L$559:$L$645,Other!$D$559:$D$645,calc!E$263,Other!$A$559:$A$645,"Prior Yr")</f>
        <v>0.5</v>
      </c>
      <c r="F300" s="56">
        <f>SUMIFS(Other!$L$559:$L$645,Other!$D$559:$D$645,calc!F$263,Other!$A$559:$A$645,"Prior Yr")</f>
        <v>0.64</v>
      </c>
      <c r="G300" s="56">
        <f>SUMIFS(Other!$L$559:$L$645,Other!$D$559:$D$645,calc!G$263,Other!$A$559:$A$645,"Prior Yr")</f>
        <v>0.39</v>
      </c>
      <c r="H300" s="56">
        <f>SUMIFS(Other!$L$559:$L$645,Other!$D$559:$D$645,calc!H$263,Other!$A$559:$A$645,"Prior Yr")</f>
        <v>0.35</v>
      </c>
      <c r="I300" s="56">
        <f>SUMIFS(Other!$L$559:$L$645,Other!$D$559:$D$645,calc!I$263,Other!$A$559:$A$645,"Prior Yr")</f>
        <v>0.45</v>
      </c>
      <c r="J300" s="56">
        <f>SUMIFS(Other!$L$559:$L$645,Other!$D$559:$D$645,calc!J$263,Other!$A$559:$A$645,"Prior Yr")</f>
        <v>0.61</v>
      </c>
      <c r="K300" s="56">
        <f>SUMIFS(Other!$L$559:$L$645,Other!$D$559:$D$645,calc!K$263,Other!$A$559:$A$645,"Prior Yr")</f>
        <v>0.36</v>
      </c>
      <c r="L300" s="56">
        <f>SUMIFS(Other!$L$559:$L$645,Other!$D$559:$D$645,calc!L$263,Other!$A$559:$A$645,"Prior Yr")</f>
        <v>0.67</v>
      </c>
      <c r="M300" s="56">
        <f>SUMIFS(Other!$L$559:$L$645,Other!$D$559:$D$645,calc!M$263,Other!$A$559:$A$645,"Prior Yr")</f>
        <v>0.23</v>
      </c>
      <c r="N300" s="56">
        <f>SUMIFS(Other!$L$559:$L$645,Other!$D$559:$D$645,calc!N$263,Other!$A$559:$A$645,"Prior Yr")</f>
        <v>0.54</v>
      </c>
      <c r="O300" s="56">
        <f>SUMIFS(Other!$L$559:$L$645,Other!$D$559:$D$645,calc!O$263,Other!$A$559:$A$645,"Prior Yr")</f>
        <v>0.65</v>
      </c>
      <c r="P300" s="56">
        <f>SUMIFS(Other!$L$559:$L$645,Other!$D$559:$D$645,calc!P$263,Other!$A$559:$A$645,"Prior Yr")</f>
        <v>0.64</v>
      </c>
      <c r="Q300" s="56">
        <f>SUMIFS(Other!$L$559:$L$645,Other!$D$559:$D$645,calc!Q$263,Other!$A$559:$A$645,"Prior Yr")</f>
        <v>0.47</v>
      </c>
      <c r="R300" s="56">
        <f>SUMIFS(Other!$L$559:$L$645,Other!$D$559:$D$645,calc!R$263,Other!$A$559:$A$645,"Prior Yr")</f>
        <v>0.53</v>
      </c>
      <c r="S300" s="56">
        <f>SUMIFS(Other!$L$559:$L$645,Other!$D$559:$D$645,calc!S$263,Other!$A$559:$A$645,"Prior Yr")</f>
        <v>0.38</v>
      </c>
      <c r="T300" s="56">
        <f>SUMIFS(Other!$L$559:$L$645,Other!$D$559:$D$645,calc!T$263,Other!$A$559:$A$645,"Prior Yr")</f>
        <v>0.59</v>
      </c>
      <c r="U300" s="56">
        <f>SUMIFS(Other!$L$559:$L$645,Other!$D$559:$D$645,calc!U$263,Other!$A$559:$A$645,"Prior Yr")</f>
        <v>0.53</v>
      </c>
      <c r="V300" s="56">
        <f>SUMIFS(Other!$L$559:$L$645,Other!$D$559:$D$645,calc!V$263,Other!$A$559:$A$645,"Prior Yr")</f>
        <v>0.25</v>
      </c>
      <c r="W300" s="56">
        <f>SUMIFS(Other!$L$559:$L$645,Other!$D$559:$D$645,calc!W$263,Other!$A$559:$A$645,"Prior Yr")</f>
        <v>0.64</v>
      </c>
      <c r="X300" s="56">
        <f>SUMIFS(Other!$L$559:$L$645,Other!$D$559:$D$645,calc!X$263,Other!$A$559:$A$645,"Prior Yr")</f>
        <v>0.17</v>
      </c>
      <c r="Y300" s="56">
        <f>SUMIFS(Other!$L$559:$L$645,Other!$D$559:$D$645,calc!Y$263,Other!$A$559:$A$645,"Prior Yr")</f>
        <v>0.63</v>
      </c>
      <c r="Z300" s="56">
        <f>SUMIFS(Other!$L$559:$L$645,Other!$D$559:$D$645,calc!Z$263,Other!$A$559:$A$645,"Prior Yr")</f>
        <v>0.44</v>
      </c>
      <c r="AA300" s="56">
        <f>SUMIFS(Other!$L$559:$L$645,Other!$D$559:$D$645,calc!AA$263,Other!$A$559:$A$645,"Prior Yr")</f>
        <v>0.42</v>
      </c>
      <c r="AB300" s="56">
        <f>SUMIFS(Other!$L$559:$L$645,Other!$D$559:$D$645,calc!AB$263,Other!$A$559:$A$645,"Prior Yr")</f>
        <v>0.19</v>
      </c>
      <c r="AC300" s="56">
        <f>SUMIFS(Other!$L$559:$L$645,Other!$D$559:$D$645,calc!AC$263,Other!$A$559:$A$645,"Prior Yr")</f>
        <v>0.34</v>
      </c>
      <c r="AD300" s="56">
        <f>SUMIFS(Other!$L$559:$L$645,Other!$D$559:$D$645,calc!AD$263,Other!$A$559:$A$645,"Prior Yr")</f>
        <v>0.69</v>
      </c>
      <c r="AE300" s="56">
        <f>SUMIFS(Other!$L$559:$L$645,Other!$D$559:$D$645,calc!AE$263,Other!$A$559:$A$645,"Prior Yr")</f>
        <v>0.48</v>
      </c>
      <c r="AF300" s="56">
        <f>SUMIFS(Other!$L$559:$L$645,Other!$D$559:$D$645,calc!AF$263,Other!$A$559:$A$645,"Prior Yr")</f>
        <v>0.55000000000000004</v>
      </c>
      <c r="AG300" s="56">
        <f>SUMIFS(Other!$L$559:$L$645,Other!$D$559:$D$645,calc!AG$263,Other!$A$559:$A$645,"Prior Yr")</f>
        <v>0.22</v>
      </c>
      <c r="AH300" s="56">
        <f>SUMIFS(Other!$L$559:$L$645,Other!$D$559:$D$645,calc!AH$263,Other!$A$559:$A$645,"Prior Yr")</f>
        <v>0.21</v>
      </c>
      <c r="AI300" s="56">
        <f>SUMIFS(Other!$L$559:$L$645,Other!$D$559:$D$645,calc!AI$263,Other!$A$559:$A$645,"Prior Yr")</f>
        <v>0.3</v>
      </c>
      <c r="AJ300" s="56">
        <f>SUMIFS(Other!$L$559:$L$645,Other!$D$559:$D$645,calc!AJ$263,Other!$A$559:$A$645,"Prior Yr")</f>
        <v>0.56000000000000005</v>
      </c>
      <c r="AK300" s="56">
        <f>SUMIFS(Other!$L$559:$L$645,Other!$D$559:$D$645,calc!AK$263,Other!$A$559:$A$645,"Prior Yr")</f>
        <v>0.38</v>
      </c>
      <c r="AL300" s="56">
        <f>SUMIFS(Other!$L$559:$L$645,Other!$D$559:$D$645,calc!AL$263,Other!$A$559:$A$645,"Prior Yr")</f>
        <v>0.17</v>
      </c>
      <c r="AM300" s="56">
        <f>SUMIFS(Other!$L$559:$L$645,Other!$D$559:$D$645,calc!AM$263,Other!$A$559:$A$645,"Prior Yr")</f>
        <v>0.57999999999999996</v>
      </c>
      <c r="AN300" s="56">
        <f>SUMIFS(Other!$L$559:$L$645,Other!$D$559:$D$645,calc!AN$263,Other!$A$559:$A$645,"Prior Yr")</f>
        <v>0.38</v>
      </c>
      <c r="AO300" s="56">
        <f>SUMIFS(Other!$L$559:$L$645,Other!$D$559:$D$645,calc!AO$263,Other!$A$559:$A$645,"Prior Yr")</f>
        <v>0.51</v>
      </c>
      <c r="AP300" s="56">
        <f>SUMIFS(Other!$L$559:$L$645,Other!$D$559:$D$645,calc!AP$263,Other!$A$559:$A$645,"Prior Yr")</f>
        <v>0.66</v>
      </c>
      <c r="AQ300" s="56">
        <f>SUMIFS(Other!$L$559:$L$645,Other!$D$559:$D$645,calc!AQ$263,Other!$A$559:$A$645,"Prior Yr")</f>
        <v>0.3</v>
      </c>
    </row>
    <row r="301" spans="1:43" x14ac:dyDescent="0.3">
      <c r="A301" t="s">
        <v>118</v>
      </c>
      <c r="C301" s="7" t="s">
        <v>40</v>
      </c>
      <c r="D301" s="91">
        <f>SUMIFS(Other!$M$559:$M$645,Other!$D$559:$D$645,calc!D$263,Other!$A$559:$A$645,"Prior Yr")</f>
        <v>0.54</v>
      </c>
      <c r="E301" s="56">
        <f>SUMIFS(Other!$M$559:$M$645,Other!$D$559:$D$645,calc!E$263,Other!$A$559:$A$645,"Prior Yr")</f>
        <v>0.18</v>
      </c>
      <c r="F301" s="56">
        <f>SUMIFS(Other!$M$559:$M$645,Other!$D$559:$D$645,calc!F$263,Other!$A$559:$A$645,"Prior Yr")</f>
        <v>0.22</v>
      </c>
      <c r="G301" s="56">
        <f>SUMIFS(Other!$M$559:$M$645,Other!$D$559:$D$645,calc!G$263,Other!$A$559:$A$645,"Prior Yr")</f>
        <v>0.54</v>
      </c>
      <c r="H301" s="56">
        <f>SUMIFS(Other!$M$559:$M$645,Other!$D$559:$D$645,calc!H$263,Other!$A$559:$A$645,"Prior Yr")</f>
        <v>0.25</v>
      </c>
      <c r="I301" s="56">
        <f>SUMIFS(Other!$M$559:$M$645,Other!$D$559:$D$645,calc!I$263,Other!$A$559:$A$645,"Prior Yr")</f>
        <v>0.49</v>
      </c>
      <c r="J301" s="56">
        <f>SUMIFS(Other!$M$559:$M$645,Other!$D$559:$D$645,calc!J$263,Other!$A$559:$A$645,"Prior Yr")</f>
        <v>0.27</v>
      </c>
      <c r="K301" s="56">
        <f>SUMIFS(Other!$M$559:$M$645,Other!$D$559:$D$645,calc!K$263,Other!$A$559:$A$645,"Prior Yr")</f>
        <v>0.43</v>
      </c>
      <c r="L301" s="56">
        <f>SUMIFS(Other!$M$559:$M$645,Other!$D$559:$D$645,calc!L$263,Other!$A$559:$A$645,"Prior Yr")</f>
        <v>0.23</v>
      </c>
      <c r="M301" s="56">
        <f>SUMIFS(Other!$M$559:$M$645,Other!$D$559:$D$645,calc!M$263,Other!$A$559:$A$645,"Prior Yr")</f>
        <v>0.23</v>
      </c>
      <c r="N301" s="56">
        <f>SUMIFS(Other!$M$559:$M$645,Other!$D$559:$D$645,calc!N$263,Other!$A$559:$A$645,"Prior Yr")</f>
        <v>0.16</v>
      </c>
      <c r="O301" s="56">
        <f>SUMIFS(Other!$M$559:$M$645,Other!$D$559:$D$645,calc!O$263,Other!$A$559:$A$645,"Prior Yr")</f>
        <v>0.55000000000000004</v>
      </c>
      <c r="P301" s="56">
        <f>SUMIFS(Other!$M$559:$M$645,Other!$D$559:$D$645,calc!P$263,Other!$A$559:$A$645,"Prior Yr")</f>
        <v>0.18</v>
      </c>
      <c r="Q301" s="56">
        <f>SUMIFS(Other!$M$559:$M$645,Other!$D$559:$D$645,calc!Q$263,Other!$A$559:$A$645,"Prior Yr")</f>
        <v>0.61</v>
      </c>
      <c r="R301" s="56">
        <f>SUMIFS(Other!$M$559:$M$645,Other!$D$559:$D$645,calc!R$263,Other!$A$559:$A$645,"Prior Yr")</f>
        <v>0.62</v>
      </c>
      <c r="S301" s="56">
        <f>SUMIFS(Other!$M$559:$M$645,Other!$D$559:$D$645,calc!S$263,Other!$A$559:$A$645,"Prior Yr")</f>
        <v>0.55000000000000004</v>
      </c>
      <c r="T301" s="56">
        <f>SUMIFS(Other!$M$559:$M$645,Other!$D$559:$D$645,calc!T$263,Other!$A$559:$A$645,"Prior Yr")</f>
        <v>0.44</v>
      </c>
      <c r="U301" s="56">
        <f>SUMIFS(Other!$M$559:$M$645,Other!$D$559:$D$645,calc!U$263,Other!$A$559:$A$645,"Prior Yr")</f>
        <v>0.18</v>
      </c>
      <c r="V301" s="56">
        <f>SUMIFS(Other!$M$559:$M$645,Other!$D$559:$D$645,calc!V$263,Other!$A$559:$A$645,"Prior Yr")</f>
        <v>0.59</v>
      </c>
      <c r="W301" s="56">
        <f>SUMIFS(Other!$M$559:$M$645,Other!$D$559:$D$645,calc!W$263,Other!$A$559:$A$645,"Prior Yr")</f>
        <v>0.26</v>
      </c>
      <c r="X301" s="56">
        <f>SUMIFS(Other!$M$559:$M$645,Other!$D$559:$D$645,calc!X$263,Other!$A$559:$A$645,"Prior Yr")</f>
        <v>0.39</v>
      </c>
      <c r="Y301" s="56">
        <f>SUMIFS(Other!$M$559:$M$645,Other!$D$559:$D$645,calc!Y$263,Other!$A$559:$A$645,"Prior Yr")</f>
        <v>0.53</v>
      </c>
      <c r="Z301" s="56">
        <f>SUMIFS(Other!$M$559:$M$645,Other!$D$559:$D$645,calc!Z$263,Other!$A$559:$A$645,"Prior Yr")</f>
        <v>0.27</v>
      </c>
      <c r="AA301" s="56">
        <f>SUMIFS(Other!$M$559:$M$645,Other!$D$559:$D$645,calc!AA$263,Other!$A$559:$A$645,"Prior Yr")</f>
        <v>0.5</v>
      </c>
      <c r="AB301" s="56">
        <f>SUMIFS(Other!$M$559:$M$645,Other!$D$559:$D$645,calc!AB$263,Other!$A$559:$A$645,"Prior Yr")</f>
        <v>0.35</v>
      </c>
      <c r="AC301" s="56">
        <f>SUMIFS(Other!$M$559:$M$645,Other!$D$559:$D$645,calc!AC$263,Other!$A$559:$A$645,"Prior Yr")</f>
        <v>0.32</v>
      </c>
      <c r="AD301" s="56">
        <f>SUMIFS(Other!$M$559:$M$645,Other!$D$559:$D$645,calc!AD$263,Other!$A$559:$A$645,"Prior Yr")</f>
        <v>0.46</v>
      </c>
      <c r="AE301" s="56">
        <f>SUMIFS(Other!$M$559:$M$645,Other!$D$559:$D$645,calc!AE$263,Other!$A$559:$A$645,"Prior Yr")</f>
        <v>0.69</v>
      </c>
      <c r="AF301" s="56">
        <f>SUMIFS(Other!$M$559:$M$645,Other!$D$559:$D$645,calc!AF$263,Other!$A$559:$A$645,"Prior Yr")</f>
        <v>0.43</v>
      </c>
      <c r="AG301" s="56">
        <f>SUMIFS(Other!$M$559:$M$645,Other!$D$559:$D$645,calc!AG$263,Other!$A$559:$A$645,"Prior Yr")</f>
        <v>0.2</v>
      </c>
      <c r="AH301" s="56">
        <f>SUMIFS(Other!$M$559:$M$645,Other!$D$559:$D$645,calc!AH$263,Other!$A$559:$A$645,"Prior Yr")</f>
        <v>0.42</v>
      </c>
      <c r="AI301" s="56">
        <f>SUMIFS(Other!$M$559:$M$645,Other!$D$559:$D$645,calc!AI$263,Other!$A$559:$A$645,"Prior Yr")</f>
        <v>0.43</v>
      </c>
      <c r="AJ301" s="56">
        <f>SUMIFS(Other!$M$559:$M$645,Other!$D$559:$D$645,calc!AJ$263,Other!$A$559:$A$645,"Prior Yr")</f>
        <v>0.3</v>
      </c>
      <c r="AK301" s="56">
        <f>SUMIFS(Other!$M$559:$M$645,Other!$D$559:$D$645,calc!AK$263,Other!$A$559:$A$645,"Prior Yr")</f>
        <v>0.45</v>
      </c>
      <c r="AL301" s="56">
        <f>SUMIFS(Other!$M$559:$M$645,Other!$D$559:$D$645,calc!AL$263,Other!$A$559:$A$645,"Prior Yr")</f>
        <v>0.4</v>
      </c>
      <c r="AM301" s="56">
        <f>SUMIFS(Other!$M$559:$M$645,Other!$D$559:$D$645,calc!AM$263,Other!$A$559:$A$645,"Prior Yr")</f>
        <v>0.28999999999999998</v>
      </c>
      <c r="AN301" s="56">
        <f>SUMIFS(Other!$M$559:$M$645,Other!$D$559:$D$645,calc!AN$263,Other!$A$559:$A$645,"Prior Yr")</f>
        <v>0.18</v>
      </c>
      <c r="AO301" s="56">
        <f>SUMIFS(Other!$M$559:$M$645,Other!$D$559:$D$645,calc!AO$263,Other!$A$559:$A$645,"Prior Yr")</f>
        <v>0.39</v>
      </c>
      <c r="AP301" s="56">
        <f>SUMIFS(Other!$M$559:$M$645,Other!$D$559:$D$645,calc!AP$263,Other!$A$559:$A$645,"Prior Yr")</f>
        <v>0.36</v>
      </c>
      <c r="AQ301" s="56">
        <f>SUMIFS(Other!$M$559:$M$645,Other!$D$559:$D$645,calc!AQ$263,Other!$A$559:$A$645,"Prior Yr")</f>
        <v>0.2</v>
      </c>
    </row>
    <row r="302" spans="1:43" x14ac:dyDescent="0.3">
      <c r="A302" t="s">
        <v>113</v>
      </c>
      <c r="C302" s="7" t="s">
        <v>41</v>
      </c>
      <c r="D302" s="91">
        <f>SUMIFS(Other!$N$559:$N$645,Other!$D$559:$D$645,calc!D$263,Other!$A$559:$A$645,"Prior Yr")</f>
        <v>0.65</v>
      </c>
      <c r="E302" s="56">
        <f>SUMIFS(Other!$N$559:$N$645,Other!$D$559:$D$645,calc!E$263,Other!$A$559:$A$645,"Prior Yr")</f>
        <v>0.2</v>
      </c>
      <c r="F302" s="56">
        <f>SUMIFS(Other!$N$559:$N$645,Other!$D$559:$D$645,calc!F$263,Other!$A$559:$A$645,"Prior Yr")</f>
        <v>0.46</v>
      </c>
      <c r="G302" s="56">
        <f>SUMIFS(Other!$N$559:$N$645,Other!$D$559:$D$645,calc!G$263,Other!$A$559:$A$645,"Prior Yr")</f>
        <v>0.4</v>
      </c>
      <c r="H302" s="56">
        <f>SUMIFS(Other!$N$559:$N$645,Other!$D$559:$D$645,calc!H$263,Other!$A$559:$A$645,"Prior Yr")</f>
        <v>0.62</v>
      </c>
      <c r="I302" s="56">
        <f>SUMIFS(Other!$N$559:$N$645,Other!$D$559:$D$645,calc!I$263,Other!$A$559:$A$645,"Prior Yr")</f>
        <v>0.35</v>
      </c>
      <c r="J302" s="56">
        <f>SUMIFS(Other!$N$559:$N$645,Other!$D$559:$D$645,calc!J$263,Other!$A$559:$A$645,"Prior Yr")</f>
        <v>0.67</v>
      </c>
      <c r="K302" s="56">
        <f>SUMIFS(Other!$N$559:$N$645,Other!$D$559:$D$645,calc!K$263,Other!$A$559:$A$645,"Prior Yr")</f>
        <v>0.23</v>
      </c>
      <c r="L302" s="56">
        <f>SUMIFS(Other!$N$559:$N$645,Other!$D$559:$D$645,calc!L$263,Other!$A$559:$A$645,"Prior Yr")</f>
        <v>0.2</v>
      </c>
      <c r="M302" s="56">
        <f>SUMIFS(Other!$N$559:$N$645,Other!$D$559:$D$645,calc!M$263,Other!$A$559:$A$645,"Prior Yr")</f>
        <v>0.69</v>
      </c>
      <c r="N302" s="56">
        <f>SUMIFS(Other!$N$559:$N$645,Other!$D$559:$D$645,calc!N$263,Other!$A$559:$A$645,"Prior Yr")</f>
        <v>0.32</v>
      </c>
      <c r="O302" s="56">
        <f>SUMIFS(Other!$N$559:$N$645,Other!$D$559:$D$645,calc!O$263,Other!$A$559:$A$645,"Prior Yr")</f>
        <v>0.25</v>
      </c>
      <c r="P302" s="56">
        <f>SUMIFS(Other!$N$559:$N$645,Other!$D$559:$D$645,calc!P$263,Other!$A$559:$A$645,"Prior Yr")</f>
        <v>0.36</v>
      </c>
      <c r="Q302" s="56">
        <f>SUMIFS(Other!$N$559:$N$645,Other!$D$559:$D$645,calc!Q$263,Other!$A$559:$A$645,"Prior Yr")</f>
        <v>0.44</v>
      </c>
      <c r="R302" s="56">
        <f>SUMIFS(Other!$N$559:$N$645,Other!$D$559:$D$645,calc!R$263,Other!$A$559:$A$645,"Prior Yr")</f>
        <v>0.41</v>
      </c>
      <c r="S302" s="56">
        <f>SUMIFS(Other!$N$559:$N$645,Other!$D$559:$D$645,calc!S$263,Other!$A$559:$A$645,"Prior Yr")</f>
        <v>0.34</v>
      </c>
      <c r="T302" s="56">
        <f>SUMIFS(Other!$N$559:$N$645,Other!$D$559:$D$645,calc!T$263,Other!$A$559:$A$645,"Prior Yr")</f>
        <v>0.25</v>
      </c>
      <c r="U302" s="56">
        <f>SUMIFS(Other!$N$559:$N$645,Other!$D$559:$D$645,calc!U$263,Other!$A$559:$A$645,"Prior Yr")</f>
        <v>0.27</v>
      </c>
      <c r="V302" s="56">
        <f>SUMIFS(Other!$N$559:$N$645,Other!$D$559:$D$645,calc!V$263,Other!$A$559:$A$645,"Prior Yr")</f>
        <v>0.69</v>
      </c>
      <c r="W302" s="56">
        <f>SUMIFS(Other!$N$559:$N$645,Other!$D$559:$D$645,calc!W$263,Other!$A$559:$A$645,"Prior Yr")</f>
        <v>0.21</v>
      </c>
      <c r="X302" s="56">
        <f>SUMIFS(Other!$N$559:$N$645,Other!$D$559:$D$645,calc!X$263,Other!$A$559:$A$645,"Prior Yr")</f>
        <v>0.5</v>
      </c>
      <c r="Y302" s="56">
        <f>SUMIFS(Other!$N$559:$N$645,Other!$D$559:$D$645,calc!Y$263,Other!$A$559:$A$645,"Prior Yr")</f>
        <v>0.25</v>
      </c>
      <c r="Z302" s="56">
        <f>SUMIFS(Other!$N$559:$N$645,Other!$D$559:$D$645,calc!Z$263,Other!$A$559:$A$645,"Prior Yr")</f>
        <v>0.41</v>
      </c>
      <c r="AA302" s="56">
        <f>SUMIFS(Other!$N$559:$N$645,Other!$D$559:$D$645,calc!AA$263,Other!$A$559:$A$645,"Prior Yr")</f>
        <v>0.38</v>
      </c>
      <c r="AB302" s="56">
        <f>SUMIFS(Other!$N$559:$N$645,Other!$D$559:$D$645,calc!AB$263,Other!$A$559:$A$645,"Prior Yr")</f>
        <v>0.53</v>
      </c>
      <c r="AC302" s="56">
        <f>SUMIFS(Other!$N$559:$N$645,Other!$D$559:$D$645,calc!AC$263,Other!$A$559:$A$645,"Prior Yr")</f>
        <v>0.59</v>
      </c>
      <c r="AD302" s="56">
        <f>SUMIFS(Other!$N$559:$N$645,Other!$D$559:$D$645,calc!AD$263,Other!$A$559:$A$645,"Prior Yr")</f>
        <v>0.57999999999999996</v>
      </c>
      <c r="AE302" s="56">
        <f>SUMIFS(Other!$N$559:$N$645,Other!$D$559:$D$645,calc!AE$263,Other!$A$559:$A$645,"Prior Yr")</f>
        <v>0.35</v>
      </c>
      <c r="AF302" s="56">
        <f>SUMIFS(Other!$N$559:$N$645,Other!$D$559:$D$645,calc!AF$263,Other!$A$559:$A$645,"Prior Yr")</f>
        <v>0.43</v>
      </c>
      <c r="AG302" s="56">
        <f>SUMIFS(Other!$N$559:$N$645,Other!$D$559:$D$645,calc!AG$263,Other!$A$559:$A$645,"Prior Yr")</f>
        <v>0.38</v>
      </c>
      <c r="AH302" s="56">
        <f>SUMIFS(Other!$N$559:$N$645,Other!$D$559:$D$645,calc!AH$263,Other!$A$559:$A$645,"Prior Yr")</f>
        <v>0.28999999999999998</v>
      </c>
      <c r="AI302" s="56">
        <f>SUMIFS(Other!$N$559:$N$645,Other!$D$559:$D$645,calc!AI$263,Other!$A$559:$A$645,"Prior Yr")</f>
        <v>0.44</v>
      </c>
      <c r="AJ302" s="56">
        <f>SUMIFS(Other!$N$559:$N$645,Other!$D$559:$D$645,calc!AJ$263,Other!$A$559:$A$645,"Prior Yr")</f>
        <v>0.49</v>
      </c>
      <c r="AK302" s="56">
        <f>SUMIFS(Other!$N$559:$N$645,Other!$D$559:$D$645,calc!AK$263,Other!$A$559:$A$645,"Prior Yr")</f>
        <v>0.17</v>
      </c>
      <c r="AL302" s="56">
        <f>SUMIFS(Other!$N$559:$N$645,Other!$D$559:$D$645,calc!AL$263,Other!$A$559:$A$645,"Prior Yr")</f>
        <v>0.45</v>
      </c>
      <c r="AM302" s="56">
        <f>SUMIFS(Other!$N$559:$N$645,Other!$D$559:$D$645,calc!AM$263,Other!$A$559:$A$645,"Prior Yr")</f>
        <v>0.25</v>
      </c>
      <c r="AN302" s="56">
        <f>SUMIFS(Other!$N$559:$N$645,Other!$D$559:$D$645,calc!AN$263,Other!$A$559:$A$645,"Prior Yr")</f>
        <v>0.56000000000000005</v>
      </c>
      <c r="AO302" s="56">
        <f>SUMIFS(Other!$N$559:$N$645,Other!$D$559:$D$645,calc!AO$263,Other!$A$559:$A$645,"Prior Yr")</f>
        <v>0.51</v>
      </c>
      <c r="AP302" s="56">
        <f>SUMIFS(Other!$N$559:$N$645,Other!$D$559:$D$645,calc!AP$263,Other!$A$559:$A$645,"Prior Yr")</f>
        <v>0.24</v>
      </c>
      <c r="AQ302" s="56">
        <f>SUMIFS(Other!$N$559:$N$645,Other!$D$559:$D$645,calc!AQ$263,Other!$A$559:$A$645,"Prior Yr")</f>
        <v>0.27</v>
      </c>
    </row>
    <row r="303" spans="1:43" x14ac:dyDescent="0.3">
      <c r="C303" s="7" t="s">
        <v>6</v>
      </c>
      <c r="D303" s="91">
        <f>SUMIFS(Other!$O$559:$O$645,Other!$D$559:$D$645,calc!D$263,Other!$A$559:$A$645,"Prior Yr")</f>
        <v>0.56000000000000005</v>
      </c>
      <c r="E303" s="56">
        <f>SUMIFS(Other!$O$559:$O$645,Other!$D$559:$D$645,calc!E$263,Other!$A$559:$A$645,"Prior Yr")</f>
        <v>0.28000000000000003</v>
      </c>
      <c r="F303" s="56">
        <f>SUMIFS(Other!$O$559:$O$645,Other!$D$559:$D$645,calc!F$263,Other!$A$559:$A$645,"Prior Yr")</f>
        <v>0.66</v>
      </c>
      <c r="G303" s="56">
        <f>SUMIFS(Other!$O$559:$O$645,Other!$D$559:$D$645,calc!G$263,Other!$A$559:$A$645,"Prior Yr")</f>
        <v>0.47</v>
      </c>
      <c r="H303" s="56">
        <f>SUMIFS(Other!$O$559:$O$645,Other!$D$559:$D$645,calc!H$263,Other!$A$559:$A$645,"Prior Yr")</f>
        <v>0.32</v>
      </c>
      <c r="I303" s="56">
        <f>SUMIFS(Other!$O$559:$O$645,Other!$D$559:$D$645,calc!I$263,Other!$A$559:$A$645,"Prior Yr")</f>
        <v>0.48</v>
      </c>
      <c r="J303" s="56">
        <f>SUMIFS(Other!$O$559:$O$645,Other!$D$559:$D$645,calc!J$263,Other!$A$559:$A$645,"Prior Yr")</f>
        <v>0.24</v>
      </c>
      <c r="K303" s="56">
        <f>SUMIFS(Other!$O$559:$O$645,Other!$D$559:$D$645,calc!K$263,Other!$A$559:$A$645,"Prior Yr")</f>
        <v>0.31</v>
      </c>
      <c r="L303" s="56">
        <f>SUMIFS(Other!$O$559:$O$645,Other!$D$559:$D$645,calc!L$263,Other!$A$559:$A$645,"Prior Yr")</f>
        <v>0.47</v>
      </c>
      <c r="M303" s="56">
        <f>SUMIFS(Other!$O$559:$O$645,Other!$D$559:$D$645,calc!M$263,Other!$A$559:$A$645,"Prior Yr")</f>
        <v>0.2</v>
      </c>
      <c r="N303" s="56">
        <f>SUMIFS(Other!$O$559:$O$645,Other!$D$559:$D$645,calc!N$263,Other!$A$559:$A$645,"Prior Yr")</f>
        <v>0.56000000000000005</v>
      </c>
      <c r="O303" s="56">
        <f>SUMIFS(Other!$O$559:$O$645,Other!$D$559:$D$645,calc!O$263,Other!$A$559:$A$645,"Prior Yr")</f>
        <v>0.59</v>
      </c>
      <c r="P303" s="56">
        <f>SUMIFS(Other!$O$559:$O$645,Other!$D$559:$D$645,calc!P$263,Other!$A$559:$A$645,"Prior Yr")</f>
        <v>0.54</v>
      </c>
      <c r="Q303" s="56">
        <f>SUMIFS(Other!$O$559:$O$645,Other!$D$559:$D$645,calc!Q$263,Other!$A$559:$A$645,"Prior Yr")</f>
        <v>0.54</v>
      </c>
      <c r="R303" s="56">
        <f>SUMIFS(Other!$O$559:$O$645,Other!$D$559:$D$645,calc!R$263,Other!$A$559:$A$645,"Prior Yr")</f>
        <v>0.52</v>
      </c>
      <c r="S303" s="56">
        <f>SUMIFS(Other!$O$559:$O$645,Other!$D$559:$D$645,calc!S$263,Other!$A$559:$A$645,"Prior Yr")</f>
        <v>0.24</v>
      </c>
      <c r="T303" s="56">
        <f>SUMIFS(Other!$O$559:$O$645,Other!$D$559:$D$645,calc!T$263,Other!$A$559:$A$645,"Prior Yr")</f>
        <v>0.39</v>
      </c>
      <c r="U303" s="56">
        <f>SUMIFS(Other!$O$559:$O$645,Other!$D$559:$D$645,calc!U$263,Other!$A$559:$A$645,"Prior Yr")</f>
        <v>0.4</v>
      </c>
      <c r="V303" s="56">
        <f>SUMIFS(Other!$O$559:$O$645,Other!$D$559:$D$645,calc!V$263,Other!$A$559:$A$645,"Prior Yr")</f>
        <v>0.7</v>
      </c>
      <c r="W303" s="56">
        <f>SUMIFS(Other!$O$559:$O$645,Other!$D$559:$D$645,calc!W$263,Other!$A$559:$A$645,"Prior Yr")</f>
        <v>0.65</v>
      </c>
      <c r="X303" s="56">
        <f>SUMIFS(Other!$O$559:$O$645,Other!$D$559:$D$645,calc!X$263,Other!$A$559:$A$645,"Prior Yr")</f>
        <v>0.33</v>
      </c>
      <c r="Y303" s="56">
        <f>SUMIFS(Other!$O$559:$O$645,Other!$D$559:$D$645,calc!Y$263,Other!$A$559:$A$645,"Prior Yr")</f>
        <v>0.2</v>
      </c>
      <c r="Z303" s="56">
        <f>SUMIFS(Other!$O$559:$O$645,Other!$D$559:$D$645,calc!Z$263,Other!$A$559:$A$645,"Prior Yr")</f>
        <v>0.57999999999999996</v>
      </c>
      <c r="AA303" s="56">
        <f>SUMIFS(Other!$O$559:$O$645,Other!$D$559:$D$645,calc!AA$263,Other!$A$559:$A$645,"Prior Yr")</f>
        <v>0.62</v>
      </c>
      <c r="AB303" s="56">
        <f>SUMIFS(Other!$O$559:$O$645,Other!$D$559:$D$645,calc!AB$263,Other!$A$559:$A$645,"Prior Yr")</f>
        <v>0.17</v>
      </c>
      <c r="AC303" s="56">
        <f>SUMIFS(Other!$O$559:$O$645,Other!$D$559:$D$645,calc!AC$263,Other!$A$559:$A$645,"Prior Yr")</f>
        <v>0.68</v>
      </c>
      <c r="AD303" s="56">
        <f>SUMIFS(Other!$O$559:$O$645,Other!$D$559:$D$645,calc!AD$263,Other!$A$559:$A$645,"Prior Yr")</f>
        <v>0.37</v>
      </c>
      <c r="AE303" s="56">
        <f>SUMIFS(Other!$O$559:$O$645,Other!$D$559:$D$645,calc!AE$263,Other!$A$559:$A$645,"Prior Yr")</f>
        <v>0.23</v>
      </c>
      <c r="AF303" s="56">
        <f>SUMIFS(Other!$O$559:$O$645,Other!$D$559:$D$645,calc!AF$263,Other!$A$559:$A$645,"Prior Yr")</f>
        <v>0.16</v>
      </c>
      <c r="AG303" s="56">
        <f>SUMIFS(Other!$O$559:$O$645,Other!$D$559:$D$645,calc!AG$263,Other!$A$559:$A$645,"Prior Yr")</f>
        <v>0.37</v>
      </c>
      <c r="AH303" s="56">
        <f>SUMIFS(Other!$O$559:$O$645,Other!$D$559:$D$645,calc!AH$263,Other!$A$559:$A$645,"Prior Yr")</f>
        <v>0.7</v>
      </c>
      <c r="AI303" s="56">
        <f>SUMIFS(Other!$O$559:$O$645,Other!$D$559:$D$645,calc!AI$263,Other!$A$559:$A$645,"Prior Yr")</f>
        <v>0.4</v>
      </c>
      <c r="AJ303" s="56">
        <f>SUMIFS(Other!$O$559:$O$645,Other!$D$559:$D$645,calc!AJ$263,Other!$A$559:$A$645,"Prior Yr")</f>
        <v>0.6</v>
      </c>
      <c r="AK303" s="56">
        <f>SUMIFS(Other!$O$559:$O$645,Other!$D$559:$D$645,calc!AK$263,Other!$A$559:$A$645,"Prior Yr")</f>
        <v>0.61</v>
      </c>
      <c r="AL303" s="56">
        <f>SUMIFS(Other!$O$559:$O$645,Other!$D$559:$D$645,calc!AL$263,Other!$A$559:$A$645,"Prior Yr")</f>
        <v>0.69</v>
      </c>
      <c r="AM303" s="56">
        <f>SUMIFS(Other!$O$559:$O$645,Other!$D$559:$D$645,calc!AM$263,Other!$A$559:$A$645,"Prior Yr")</f>
        <v>0.53</v>
      </c>
      <c r="AN303" s="56">
        <f>SUMIFS(Other!$O$559:$O$645,Other!$D$559:$D$645,calc!AN$263,Other!$A$559:$A$645,"Prior Yr")</f>
        <v>0.52</v>
      </c>
      <c r="AO303" s="56">
        <f>SUMIFS(Other!$O$559:$O$645,Other!$D$559:$D$645,calc!AO$263,Other!$A$559:$A$645,"Prior Yr")</f>
        <v>0.5</v>
      </c>
      <c r="AP303" s="56">
        <f>SUMIFS(Other!$O$559:$O$645,Other!$D$559:$D$645,calc!AP$263,Other!$A$559:$A$645,"Prior Yr")</f>
        <v>0.47</v>
      </c>
      <c r="AQ303" s="56">
        <f>SUMIFS(Other!$O$559:$O$645,Other!$D$559:$D$645,calc!AQ$263,Other!$A$559:$A$645,"Prior Yr")</f>
        <v>0.3</v>
      </c>
    </row>
    <row r="304" spans="1:43" x14ac:dyDescent="0.3">
      <c r="C304" s="7" t="s">
        <v>42</v>
      </c>
      <c r="D304" s="91">
        <f>SUMIFS(Other!$P$559:$P$645,Other!$D$559:$D$645,calc!D$263,Other!$A$559:$A$645,"Prior Yr")</f>
        <v>0.51</v>
      </c>
      <c r="E304" s="56">
        <f>SUMIFS(Other!$P$559:$P$645,Other!$D$559:$D$645,calc!E$263,Other!$A$559:$A$645,"Prior Yr")</f>
        <v>0.21</v>
      </c>
      <c r="F304" s="56">
        <f>SUMIFS(Other!$P$559:$P$645,Other!$D$559:$D$645,calc!F$263,Other!$A$559:$A$645,"Prior Yr")</f>
        <v>0.35</v>
      </c>
      <c r="G304" s="56">
        <f>SUMIFS(Other!$P$559:$P$645,Other!$D$559:$D$645,calc!G$263,Other!$A$559:$A$645,"Prior Yr")</f>
        <v>0.36</v>
      </c>
      <c r="H304" s="56">
        <f>SUMIFS(Other!$P$559:$P$645,Other!$D$559:$D$645,calc!H$263,Other!$A$559:$A$645,"Prior Yr")</f>
        <v>0.44</v>
      </c>
      <c r="I304" s="56">
        <f>SUMIFS(Other!$P$559:$P$645,Other!$D$559:$D$645,calc!I$263,Other!$A$559:$A$645,"Prior Yr")</f>
        <v>0.18</v>
      </c>
      <c r="J304" s="56">
        <f>SUMIFS(Other!$P$559:$P$645,Other!$D$559:$D$645,calc!J$263,Other!$A$559:$A$645,"Prior Yr")</f>
        <v>0.38</v>
      </c>
      <c r="K304" s="56">
        <f>SUMIFS(Other!$P$559:$P$645,Other!$D$559:$D$645,calc!K$263,Other!$A$559:$A$645,"Prior Yr")</f>
        <v>0.56999999999999995</v>
      </c>
      <c r="L304" s="56">
        <f>SUMIFS(Other!$P$559:$P$645,Other!$D$559:$D$645,calc!L$263,Other!$A$559:$A$645,"Prior Yr")</f>
        <v>0.49</v>
      </c>
      <c r="M304" s="56">
        <f>SUMIFS(Other!$P$559:$P$645,Other!$D$559:$D$645,calc!M$263,Other!$A$559:$A$645,"Prior Yr")</f>
        <v>0.34</v>
      </c>
      <c r="N304" s="56">
        <f>SUMIFS(Other!$P$559:$P$645,Other!$D$559:$D$645,calc!N$263,Other!$A$559:$A$645,"Prior Yr")</f>
        <v>0.22</v>
      </c>
      <c r="O304" s="56">
        <f>SUMIFS(Other!$P$559:$P$645,Other!$D$559:$D$645,calc!O$263,Other!$A$559:$A$645,"Prior Yr")</f>
        <v>0.52</v>
      </c>
      <c r="P304" s="56">
        <f>SUMIFS(Other!$P$559:$P$645,Other!$D$559:$D$645,calc!P$263,Other!$A$559:$A$645,"Prior Yr")</f>
        <v>0.54</v>
      </c>
      <c r="Q304" s="56">
        <f>SUMIFS(Other!$P$559:$P$645,Other!$D$559:$D$645,calc!Q$263,Other!$A$559:$A$645,"Prior Yr")</f>
        <v>0.43</v>
      </c>
      <c r="R304" s="56">
        <f>SUMIFS(Other!$P$559:$P$645,Other!$D$559:$D$645,calc!R$263,Other!$A$559:$A$645,"Prior Yr")</f>
        <v>0.45</v>
      </c>
      <c r="S304" s="56">
        <f>SUMIFS(Other!$P$559:$P$645,Other!$D$559:$D$645,calc!S$263,Other!$A$559:$A$645,"Prior Yr")</f>
        <v>0.51</v>
      </c>
      <c r="T304" s="56">
        <f>SUMIFS(Other!$P$559:$P$645,Other!$D$559:$D$645,calc!T$263,Other!$A$559:$A$645,"Prior Yr")</f>
        <v>0.3</v>
      </c>
      <c r="U304" s="56">
        <f>SUMIFS(Other!$P$559:$P$645,Other!$D$559:$D$645,calc!U$263,Other!$A$559:$A$645,"Prior Yr")</f>
        <v>0.21</v>
      </c>
      <c r="V304" s="56">
        <f>SUMIFS(Other!$P$559:$P$645,Other!$D$559:$D$645,calc!V$263,Other!$A$559:$A$645,"Prior Yr")</f>
        <v>0.47</v>
      </c>
      <c r="W304" s="56">
        <f>SUMIFS(Other!$P$559:$P$645,Other!$D$559:$D$645,calc!W$263,Other!$A$559:$A$645,"Prior Yr")</f>
        <v>0.5</v>
      </c>
      <c r="X304" s="56">
        <f>SUMIFS(Other!$P$559:$P$645,Other!$D$559:$D$645,calc!X$263,Other!$A$559:$A$645,"Prior Yr")</f>
        <v>0.59</v>
      </c>
      <c r="Y304" s="56">
        <f>SUMIFS(Other!$P$559:$P$645,Other!$D$559:$D$645,calc!Y$263,Other!$A$559:$A$645,"Prior Yr")</f>
        <v>0.6</v>
      </c>
      <c r="Z304" s="56">
        <f>SUMIFS(Other!$P$559:$P$645,Other!$D$559:$D$645,calc!Z$263,Other!$A$559:$A$645,"Prior Yr")</f>
        <v>0.36</v>
      </c>
      <c r="AA304" s="56">
        <f>SUMIFS(Other!$P$559:$P$645,Other!$D$559:$D$645,calc!AA$263,Other!$A$559:$A$645,"Prior Yr")</f>
        <v>0.46</v>
      </c>
      <c r="AB304" s="56">
        <f>SUMIFS(Other!$P$559:$P$645,Other!$D$559:$D$645,calc!AB$263,Other!$A$559:$A$645,"Prior Yr")</f>
        <v>0.24</v>
      </c>
      <c r="AC304" s="56">
        <f>SUMIFS(Other!$P$559:$P$645,Other!$D$559:$D$645,calc!AC$263,Other!$A$559:$A$645,"Prior Yr")</f>
        <v>0.44</v>
      </c>
      <c r="AD304" s="56">
        <f>SUMIFS(Other!$P$559:$P$645,Other!$D$559:$D$645,calc!AD$263,Other!$A$559:$A$645,"Prior Yr")</f>
        <v>0.5</v>
      </c>
      <c r="AE304" s="56">
        <f>SUMIFS(Other!$P$559:$P$645,Other!$D$559:$D$645,calc!AE$263,Other!$A$559:$A$645,"Prior Yr")</f>
        <v>0.37</v>
      </c>
      <c r="AF304" s="56">
        <f>SUMIFS(Other!$P$559:$P$645,Other!$D$559:$D$645,calc!AF$263,Other!$A$559:$A$645,"Prior Yr")</f>
        <v>0.54</v>
      </c>
      <c r="AG304" s="56">
        <f>SUMIFS(Other!$P$559:$P$645,Other!$D$559:$D$645,calc!AG$263,Other!$A$559:$A$645,"Prior Yr")</f>
        <v>0.24</v>
      </c>
      <c r="AH304" s="56">
        <f>SUMIFS(Other!$P$559:$P$645,Other!$D$559:$D$645,calc!AH$263,Other!$A$559:$A$645,"Prior Yr")</f>
        <v>0.56999999999999995</v>
      </c>
      <c r="AI304" s="56">
        <f>SUMIFS(Other!$P$559:$P$645,Other!$D$559:$D$645,calc!AI$263,Other!$A$559:$A$645,"Prior Yr")</f>
        <v>0.41</v>
      </c>
      <c r="AJ304" s="56">
        <f>SUMIFS(Other!$P$559:$P$645,Other!$D$559:$D$645,calc!AJ$263,Other!$A$559:$A$645,"Prior Yr")</f>
        <v>0.5</v>
      </c>
      <c r="AK304" s="56">
        <f>SUMIFS(Other!$P$559:$P$645,Other!$D$559:$D$645,calc!AK$263,Other!$A$559:$A$645,"Prior Yr")</f>
        <v>0.5</v>
      </c>
      <c r="AL304" s="56">
        <f>SUMIFS(Other!$P$559:$P$645,Other!$D$559:$D$645,calc!AL$263,Other!$A$559:$A$645,"Prior Yr")</f>
        <v>0.4</v>
      </c>
      <c r="AM304" s="56">
        <f>SUMIFS(Other!$P$559:$P$645,Other!$D$559:$D$645,calc!AM$263,Other!$A$559:$A$645,"Prior Yr")</f>
        <v>0.6</v>
      </c>
      <c r="AN304" s="56">
        <f>SUMIFS(Other!$P$559:$P$645,Other!$D$559:$D$645,calc!AN$263,Other!$A$559:$A$645,"Prior Yr")</f>
        <v>0.15</v>
      </c>
      <c r="AO304" s="56">
        <f>SUMIFS(Other!$P$559:$P$645,Other!$D$559:$D$645,calc!AO$263,Other!$A$559:$A$645,"Prior Yr")</f>
        <v>0.54</v>
      </c>
      <c r="AP304" s="56">
        <f>SUMIFS(Other!$P$559:$P$645,Other!$D$559:$D$645,calc!AP$263,Other!$A$559:$A$645,"Prior Yr")</f>
        <v>0.42</v>
      </c>
      <c r="AQ304" s="56">
        <f>SUMIFS(Other!$P$559:$P$645,Other!$D$559:$D$645,calc!AQ$263,Other!$A$559:$A$645,"Prior Yr")</f>
        <v>0.51</v>
      </c>
    </row>
    <row r="306" spans="3:4" x14ac:dyDescent="0.3">
      <c r="D306" s="52" t="s">
        <v>45</v>
      </c>
    </row>
    <row r="307" spans="3:4" x14ac:dyDescent="0.3">
      <c r="C307" s="7" t="s">
        <v>32</v>
      </c>
      <c r="D307" s="92">
        <f>VLOOKUP($C307,$C$292:$AQ$304,$B$195+1,FALSE)</f>
        <v>0.18</v>
      </c>
    </row>
    <row r="308" spans="3:4" x14ac:dyDescent="0.3">
      <c r="C308" s="7" t="s">
        <v>33</v>
      </c>
      <c r="D308" s="92">
        <f t="shared" ref="D308:D318" si="45">VLOOKUP($C308,$C$292:$AQ$304,$B$195+1,FALSE)</f>
        <v>0.56000000000000005</v>
      </c>
    </row>
    <row r="309" spans="3:4" x14ac:dyDescent="0.3">
      <c r="C309" s="7" t="s">
        <v>34</v>
      </c>
      <c r="D309" s="92">
        <f t="shared" si="45"/>
        <v>0.7</v>
      </c>
    </row>
    <row r="310" spans="3:4" x14ac:dyDescent="0.3">
      <c r="C310" s="7" t="s">
        <v>35</v>
      </c>
      <c r="D310" s="92">
        <f t="shared" si="45"/>
        <v>0.64</v>
      </c>
    </row>
    <row r="311" spans="3:4" x14ac:dyDescent="0.3">
      <c r="C311" s="7" t="s">
        <v>36</v>
      </c>
      <c r="D311" s="92">
        <f t="shared" si="45"/>
        <v>0.37</v>
      </c>
    </row>
    <row r="312" spans="3:4" x14ac:dyDescent="0.3">
      <c r="C312" s="7" t="s">
        <v>37</v>
      </c>
      <c r="D312" s="92">
        <f t="shared" si="45"/>
        <v>0.28000000000000003</v>
      </c>
    </row>
    <row r="313" spans="3:4" x14ac:dyDescent="0.3">
      <c r="C313" s="7" t="s">
        <v>38</v>
      </c>
      <c r="D313" s="92">
        <f t="shared" si="45"/>
        <v>0.23</v>
      </c>
    </row>
    <row r="314" spans="3:4" x14ac:dyDescent="0.3">
      <c r="C314" s="7" t="s">
        <v>39</v>
      </c>
      <c r="D314" s="92">
        <f t="shared" si="45"/>
        <v>0.65</v>
      </c>
    </row>
    <row r="315" spans="3:4" x14ac:dyDescent="0.3">
      <c r="C315" s="7" t="s">
        <v>40</v>
      </c>
      <c r="D315" s="92">
        <f t="shared" si="45"/>
        <v>0.55000000000000004</v>
      </c>
    </row>
    <row r="316" spans="3:4" x14ac:dyDescent="0.3">
      <c r="C316" s="7" t="s">
        <v>41</v>
      </c>
      <c r="D316" s="92">
        <f t="shared" si="45"/>
        <v>0.25</v>
      </c>
    </row>
    <row r="317" spans="3:4" x14ac:dyDescent="0.3">
      <c r="C317" s="7" t="s">
        <v>6</v>
      </c>
      <c r="D317" s="92">
        <f t="shared" si="45"/>
        <v>0.59</v>
      </c>
    </row>
    <row r="318" spans="3:4" x14ac:dyDescent="0.3">
      <c r="C318" s="7" t="s">
        <v>42</v>
      </c>
      <c r="D318" s="92">
        <f t="shared" si="45"/>
        <v>0.52</v>
      </c>
    </row>
    <row r="321" spans="3:43" x14ac:dyDescent="0.3">
      <c r="C321" s="15" t="s">
        <v>31</v>
      </c>
      <c r="D321" s="15" t="s">
        <v>44</v>
      </c>
      <c r="E321" s="15" t="s">
        <v>45</v>
      </c>
      <c r="F321" s="8" t="s">
        <v>111</v>
      </c>
      <c r="G321" s="7" t="s">
        <v>32</v>
      </c>
      <c r="H321" s="7" t="s">
        <v>33</v>
      </c>
      <c r="I321" s="7" t="s">
        <v>34</v>
      </c>
      <c r="J321" s="7" t="s">
        <v>35</v>
      </c>
      <c r="K321" s="7" t="s">
        <v>36</v>
      </c>
      <c r="L321" s="7" t="s">
        <v>37</v>
      </c>
      <c r="M321" s="7" t="s">
        <v>38</v>
      </c>
      <c r="N321" s="7" t="s">
        <v>39</v>
      </c>
      <c r="O321" s="7" t="s">
        <v>40</v>
      </c>
      <c r="P321" s="7" t="s">
        <v>41</v>
      </c>
      <c r="Q321" s="7" t="s">
        <v>6</v>
      </c>
      <c r="R321" s="7" t="s">
        <v>42</v>
      </c>
      <c r="S321" t="s">
        <v>92</v>
      </c>
      <c r="T321" t="s">
        <v>95</v>
      </c>
      <c r="U321" t="s">
        <v>89</v>
      </c>
      <c r="V321" t="s">
        <v>93</v>
      </c>
      <c r="W321" t="s">
        <v>90</v>
      </c>
      <c r="X321" t="s">
        <v>68</v>
      </c>
      <c r="Y321" t="s">
        <v>107</v>
      </c>
      <c r="Z321" t="s">
        <v>109</v>
      </c>
      <c r="AA321" t="s">
        <v>69</v>
      </c>
      <c r="AB321" t="s">
        <v>105</v>
      </c>
      <c r="AC321" t="s">
        <v>70</v>
      </c>
      <c r="AD321" t="s">
        <v>110</v>
      </c>
      <c r="AE321" t="s">
        <v>104</v>
      </c>
      <c r="AF321" t="s">
        <v>106</v>
      </c>
      <c r="AG321" t="s">
        <v>108</v>
      </c>
      <c r="AH321" t="s">
        <v>116</v>
      </c>
      <c r="AI321" t="s">
        <v>120</v>
      </c>
      <c r="AJ321" t="s">
        <v>117</v>
      </c>
      <c r="AK321" t="s">
        <v>115</v>
      </c>
      <c r="AL321" t="s">
        <v>119</v>
      </c>
      <c r="AM321" t="s">
        <v>121</v>
      </c>
      <c r="AN321" t="s">
        <v>114</v>
      </c>
      <c r="AO321" t="s">
        <v>112</v>
      </c>
      <c r="AP321" t="s">
        <v>118</v>
      </c>
      <c r="AQ321" t="s">
        <v>113</v>
      </c>
    </row>
    <row r="322" spans="3:43" x14ac:dyDescent="0.3">
      <c r="C322" s="3" t="s">
        <v>18</v>
      </c>
      <c r="D322" s="3" t="s">
        <v>140</v>
      </c>
      <c r="E322" t="s">
        <v>87</v>
      </c>
      <c r="F322" t="s">
        <v>103</v>
      </c>
      <c r="G322">
        <v>1</v>
      </c>
      <c r="H322">
        <v>3</v>
      </c>
      <c r="I322">
        <v>4</v>
      </c>
      <c r="J322">
        <v>1</v>
      </c>
      <c r="K322">
        <v>1</v>
      </c>
      <c r="L322">
        <v>2</v>
      </c>
      <c r="M322">
        <v>1</v>
      </c>
      <c r="N322">
        <v>4</v>
      </c>
      <c r="O322">
        <v>1</v>
      </c>
      <c r="P322">
        <v>3</v>
      </c>
      <c r="Q322">
        <v>1</v>
      </c>
      <c r="R322">
        <v>4</v>
      </c>
    </row>
    <row r="323" spans="3:43" x14ac:dyDescent="0.3">
      <c r="C323" s="3" t="s">
        <v>18</v>
      </c>
      <c r="D323" s="3" t="s">
        <v>140</v>
      </c>
      <c r="E323" t="s">
        <v>87</v>
      </c>
      <c r="F323" t="s">
        <v>98</v>
      </c>
      <c r="G323">
        <v>1</v>
      </c>
      <c r="H323">
        <v>2</v>
      </c>
      <c r="I323">
        <v>4</v>
      </c>
      <c r="J323">
        <v>4</v>
      </c>
      <c r="K323">
        <v>4</v>
      </c>
      <c r="L323">
        <v>2</v>
      </c>
      <c r="M323">
        <v>1</v>
      </c>
      <c r="N323">
        <v>3</v>
      </c>
      <c r="O323">
        <v>3</v>
      </c>
      <c r="P323">
        <v>2</v>
      </c>
      <c r="Q323">
        <v>2</v>
      </c>
      <c r="R323">
        <v>4</v>
      </c>
    </row>
    <row r="324" spans="3:43" x14ac:dyDescent="0.3">
      <c r="C324" s="3" t="s">
        <v>18</v>
      </c>
      <c r="D324" s="3" t="s">
        <v>140</v>
      </c>
      <c r="E324" t="s">
        <v>87</v>
      </c>
      <c r="F324" t="s">
        <v>67</v>
      </c>
      <c r="G324">
        <v>2</v>
      </c>
      <c r="H324">
        <v>3</v>
      </c>
      <c r="I324">
        <v>1</v>
      </c>
      <c r="J324">
        <v>2</v>
      </c>
      <c r="K324">
        <v>1</v>
      </c>
      <c r="L324">
        <v>3</v>
      </c>
      <c r="M324">
        <v>2</v>
      </c>
      <c r="N324">
        <v>3</v>
      </c>
      <c r="O324">
        <v>1</v>
      </c>
      <c r="P324">
        <v>3</v>
      </c>
      <c r="Q324">
        <v>4</v>
      </c>
      <c r="R324">
        <v>4</v>
      </c>
    </row>
    <row r="325" spans="3:43" x14ac:dyDescent="0.3">
      <c r="C325" s="3" t="s">
        <v>18</v>
      </c>
      <c r="D325" s="3" t="s">
        <v>140</v>
      </c>
      <c r="E325" t="s">
        <v>87</v>
      </c>
      <c r="F325" t="s">
        <v>99</v>
      </c>
      <c r="G325">
        <v>1</v>
      </c>
      <c r="H325">
        <v>1</v>
      </c>
      <c r="I325">
        <v>2</v>
      </c>
      <c r="J325">
        <v>4</v>
      </c>
      <c r="K325">
        <v>4</v>
      </c>
      <c r="L325">
        <v>2</v>
      </c>
      <c r="M325">
        <v>4</v>
      </c>
      <c r="N325">
        <v>4</v>
      </c>
      <c r="O325">
        <v>3</v>
      </c>
      <c r="P325">
        <v>1</v>
      </c>
      <c r="Q325">
        <v>3</v>
      </c>
      <c r="R325">
        <v>3</v>
      </c>
    </row>
    <row r="326" spans="3:43" x14ac:dyDescent="0.3">
      <c r="C326" s="3" t="s">
        <v>18</v>
      </c>
      <c r="D326" s="3" t="s">
        <v>140</v>
      </c>
      <c r="E326" t="s">
        <v>87</v>
      </c>
      <c r="F326" t="s">
        <v>97</v>
      </c>
      <c r="G326">
        <v>2</v>
      </c>
      <c r="H326">
        <v>4</v>
      </c>
      <c r="I326">
        <v>4</v>
      </c>
      <c r="J326">
        <v>2</v>
      </c>
      <c r="K326">
        <v>1</v>
      </c>
      <c r="L326">
        <v>3</v>
      </c>
      <c r="M326">
        <v>3</v>
      </c>
      <c r="N326">
        <v>3</v>
      </c>
      <c r="O326">
        <v>2</v>
      </c>
      <c r="P326">
        <v>2</v>
      </c>
      <c r="Q326">
        <v>1</v>
      </c>
      <c r="R326">
        <v>4</v>
      </c>
    </row>
    <row r="327" spans="3:43" x14ac:dyDescent="0.3">
      <c r="C327" s="3" t="s">
        <v>18</v>
      </c>
      <c r="D327" s="3" t="s">
        <v>140</v>
      </c>
      <c r="E327" t="s">
        <v>87</v>
      </c>
      <c r="F327" t="s">
        <v>101</v>
      </c>
      <c r="G327">
        <v>1</v>
      </c>
      <c r="H327">
        <v>1</v>
      </c>
      <c r="I327">
        <v>4</v>
      </c>
      <c r="J327">
        <v>3</v>
      </c>
      <c r="K327">
        <v>2</v>
      </c>
      <c r="L327">
        <v>2</v>
      </c>
      <c r="M327">
        <v>1</v>
      </c>
      <c r="N327">
        <v>4</v>
      </c>
      <c r="O327">
        <v>2</v>
      </c>
      <c r="P327">
        <v>2</v>
      </c>
      <c r="Q327">
        <v>4</v>
      </c>
      <c r="R327">
        <v>3</v>
      </c>
    </row>
    <row r="328" spans="3:43" x14ac:dyDescent="0.3">
      <c r="C328" s="3" t="s">
        <v>18</v>
      </c>
      <c r="D328" s="3" t="s">
        <v>140</v>
      </c>
      <c r="E328" t="s">
        <v>87</v>
      </c>
      <c r="F328" t="s">
        <v>96</v>
      </c>
      <c r="G328">
        <v>2</v>
      </c>
      <c r="H328">
        <v>4</v>
      </c>
      <c r="I328">
        <v>2</v>
      </c>
      <c r="J328">
        <v>1</v>
      </c>
      <c r="K328">
        <v>4</v>
      </c>
      <c r="L328">
        <v>3</v>
      </c>
      <c r="M328">
        <v>3</v>
      </c>
      <c r="N328">
        <v>1</v>
      </c>
      <c r="O328">
        <v>2</v>
      </c>
      <c r="P328">
        <v>4</v>
      </c>
      <c r="Q328">
        <v>2</v>
      </c>
      <c r="R328">
        <v>2</v>
      </c>
    </row>
    <row r="329" spans="3:43" x14ac:dyDescent="0.3">
      <c r="C329" s="3" t="s">
        <v>18</v>
      </c>
      <c r="D329" s="3" t="s">
        <v>140</v>
      </c>
      <c r="E329" t="s">
        <v>87</v>
      </c>
      <c r="F329" t="s">
        <v>102</v>
      </c>
      <c r="G329">
        <v>4</v>
      </c>
      <c r="H329">
        <v>1</v>
      </c>
      <c r="I329">
        <v>1</v>
      </c>
      <c r="J329">
        <v>2</v>
      </c>
      <c r="K329">
        <v>2</v>
      </c>
      <c r="L329">
        <v>3</v>
      </c>
      <c r="M329">
        <v>3</v>
      </c>
      <c r="N329">
        <v>3</v>
      </c>
      <c r="O329">
        <v>2</v>
      </c>
      <c r="P329">
        <v>2</v>
      </c>
      <c r="Q329">
        <v>2</v>
      </c>
      <c r="R329">
        <v>2</v>
      </c>
    </row>
    <row r="330" spans="3:43" x14ac:dyDescent="0.3">
      <c r="C330" s="3" t="s">
        <v>18</v>
      </c>
      <c r="D330" s="3" t="s">
        <v>140</v>
      </c>
      <c r="E330" t="s">
        <v>87</v>
      </c>
      <c r="F330" t="s">
        <v>66</v>
      </c>
      <c r="G330">
        <v>3</v>
      </c>
      <c r="H330">
        <v>2</v>
      </c>
      <c r="I330">
        <v>2</v>
      </c>
      <c r="J330">
        <v>1</v>
      </c>
      <c r="K330">
        <v>4</v>
      </c>
      <c r="L330">
        <v>4</v>
      </c>
      <c r="M330">
        <v>3</v>
      </c>
      <c r="N330">
        <v>3</v>
      </c>
      <c r="O330">
        <v>4</v>
      </c>
      <c r="P330">
        <v>2</v>
      </c>
      <c r="Q330">
        <v>4</v>
      </c>
      <c r="R330">
        <v>1</v>
      </c>
    </row>
    <row r="331" spans="3:43" x14ac:dyDescent="0.3">
      <c r="C331" s="3" t="s">
        <v>18</v>
      </c>
      <c r="D331" s="3" t="s">
        <v>140</v>
      </c>
      <c r="E331" t="s">
        <v>87</v>
      </c>
      <c r="F331" t="s">
        <v>100</v>
      </c>
      <c r="G331">
        <v>1</v>
      </c>
      <c r="H331">
        <v>4</v>
      </c>
      <c r="I331">
        <v>1</v>
      </c>
      <c r="J331">
        <v>1</v>
      </c>
      <c r="K331">
        <v>2</v>
      </c>
      <c r="L331">
        <v>4</v>
      </c>
      <c r="M331">
        <v>1</v>
      </c>
      <c r="N331">
        <v>3</v>
      </c>
      <c r="O331">
        <v>3</v>
      </c>
      <c r="P331">
        <v>2</v>
      </c>
      <c r="Q331">
        <v>1</v>
      </c>
      <c r="R331">
        <v>3</v>
      </c>
    </row>
    <row r="332" spans="3:43" x14ac:dyDescent="0.3">
      <c r="C332" s="3" t="s">
        <v>18</v>
      </c>
      <c r="D332" s="3" t="s">
        <v>140</v>
      </c>
      <c r="E332" t="s">
        <v>87</v>
      </c>
      <c r="F332" t="s">
        <v>15</v>
      </c>
      <c r="G332">
        <v>19</v>
      </c>
      <c r="H332">
        <v>28</v>
      </c>
      <c r="I332">
        <v>26</v>
      </c>
      <c r="J332">
        <v>22</v>
      </c>
      <c r="K332">
        <v>26</v>
      </c>
      <c r="L332">
        <v>27</v>
      </c>
      <c r="M332">
        <v>24</v>
      </c>
      <c r="N332">
        <v>32</v>
      </c>
      <c r="O332">
        <v>23</v>
      </c>
      <c r="P332">
        <v>26</v>
      </c>
      <c r="Q332">
        <v>26</v>
      </c>
      <c r="R332">
        <v>34</v>
      </c>
    </row>
    <row r="333" spans="3:43" x14ac:dyDescent="0.3">
      <c r="C333" s="3" t="s">
        <v>17</v>
      </c>
      <c r="D333" s="3" t="s">
        <v>54</v>
      </c>
      <c r="E333" t="s">
        <v>87</v>
      </c>
      <c r="F333" t="s">
        <v>103</v>
      </c>
      <c r="G333">
        <v>2</v>
      </c>
      <c r="H333">
        <v>2</v>
      </c>
      <c r="I333">
        <v>1</v>
      </c>
      <c r="J333">
        <v>1</v>
      </c>
      <c r="K333">
        <v>2</v>
      </c>
      <c r="L333">
        <v>1</v>
      </c>
      <c r="M333">
        <v>2</v>
      </c>
      <c r="N333">
        <v>2</v>
      </c>
      <c r="O333">
        <v>1</v>
      </c>
      <c r="P333">
        <v>4</v>
      </c>
      <c r="Q333">
        <v>2</v>
      </c>
      <c r="R333">
        <v>3</v>
      </c>
    </row>
    <row r="334" spans="3:43" x14ac:dyDescent="0.3">
      <c r="C334" s="3" t="s">
        <v>17</v>
      </c>
      <c r="D334" s="3" t="s">
        <v>54</v>
      </c>
      <c r="E334" t="s">
        <v>87</v>
      </c>
      <c r="F334" t="s">
        <v>98</v>
      </c>
      <c r="G334">
        <v>4</v>
      </c>
      <c r="H334">
        <v>2</v>
      </c>
      <c r="I334">
        <v>1</v>
      </c>
      <c r="J334">
        <v>4</v>
      </c>
      <c r="K334">
        <v>2</v>
      </c>
      <c r="L334">
        <v>3</v>
      </c>
      <c r="M334">
        <v>4</v>
      </c>
      <c r="N334">
        <v>4</v>
      </c>
      <c r="O334">
        <v>1</v>
      </c>
      <c r="P334">
        <v>3</v>
      </c>
      <c r="Q334">
        <v>1</v>
      </c>
      <c r="R334">
        <v>3</v>
      </c>
    </row>
    <row r="335" spans="3:43" x14ac:dyDescent="0.3">
      <c r="C335" s="3" t="s">
        <v>17</v>
      </c>
      <c r="D335" s="3" t="s">
        <v>54</v>
      </c>
      <c r="E335" t="s">
        <v>87</v>
      </c>
      <c r="F335" t="s">
        <v>67</v>
      </c>
      <c r="G335">
        <v>3</v>
      </c>
      <c r="H335">
        <v>3</v>
      </c>
      <c r="I335">
        <v>2</v>
      </c>
      <c r="J335">
        <v>1</v>
      </c>
      <c r="K335">
        <v>1</v>
      </c>
      <c r="L335">
        <v>4</v>
      </c>
      <c r="M335">
        <v>4</v>
      </c>
      <c r="N335">
        <v>3</v>
      </c>
      <c r="O335">
        <v>1</v>
      </c>
      <c r="P335">
        <v>2</v>
      </c>
      <c r="Q335">
        <v>1</v>
      </c>
      <c r="R335">
        <v>3</v>
      </c>
    </row>
    <row r="336" spans="3:43" x14ac:dyDescent="0.3">
      <c r="C336" s="3" t="s">
        <v>17</v>
      </c>
      <c r="D336" s="3" t="s">
        <v>54</v>
      </c>
      <c r="E336" t="s">
        <v>87</v>
      </c>
      <c r="F336" t="s">
        <v>99</v>
      </c>
      <c r="G336">
        <v>2</v>
      </c>
      <c r="H336">
        <v>4</v>
      </c>
      <c r="I336">
        <v>3</v>
      </c>
      <c r="J336">
        <v>3</v>
      </c>
      <c r="K336">
        <v>2</v>
      </c>
      <c r="L336">
        <v>1</v>
      </c>
      <c r="M336">
        <v>2</v>
      </c>
      <c r="N336">
        <v>4</v>
      </c>
      <c r="O336">
        <v>2</v>
      </c>
      <c r="P336">
        <v>3</v>
      </c>
      <c r="Q336">
        <v>2</v>
      </c>
      <c r="R336">
        <v>2</v>
      </c>
    </row>
    <row r="337" spans="3:18" x14ac:dyDescent="0.3">
      <c r="C337" s="3" t="s">
        <v>17</v>
      </c>
      <c r="D337" s="3" t="s">
        <v>54</v>
      </c>
      <c r="E337" t="s">
        <v>87</v>
      </c>
      <c r="F337" t="s">
        <v>97</v>
      </c>
      <c r="G337">
        <v>4</v>
      </c>
      <c r="H337">
        <v>3</v>
      </c>
      <c r="I337">
        <v>4</v>
      </c>
      <c r="J337">
        <v>3</v>
      </c>
      <c r="K337">
        <v>3</v>
      </c>
      <c r="L337">
        <v>4</v>
      </c>
      <c r="M337">
        <v>3</v>
      </c>
      <c r="N337">
        <v>3</v>
      </c>
      <c r="O337">
        <v>1</v>
      </c>
      <c r="P337">
        <v>2</v>
      </c>
      <c r="Q337">
        <v>4</v>
      </c>
      <c r="R337">
        <v>1</v>
      </c>
    </row>
    <row r="338" spans="3:18" x14ac:dyDescent="0.3">
      <c r="C338" s="3" t="s">
        <v>17</v>
      </c>
      <c r="D338" s="3" t="s">
        <v>54</v>
      </c>
      <c r="E338" t="s">
        <v>87</v>
      </c>
      <c r="F338" t="s">
        <v>101</v>
      </c>
      <c r="G338">
        <v>3</v>
      </c>
      <c r="H338">
        <v>1</v>
      </c>
      <c r="I338">
        <v>2</v>
      </c>
      <c r="J338">
        <v>3</v>
      </c>
      <c r="K338">
        <v>3</v>
      </c>
      <c r="L338">
        <v>4</v>
      </c>
      <c r="M338">
        <v>3</v>
      </c>
      <c r="N338">
        <v>2</v>
      </c>
      <c r="O338">
        <v>4</v>
      </c>
      <c r="P338">
        <v>3</v>
      </c>
      <c r="Q338">
        <v>2</v>
      </c>
      <c r="R338">
        <v>3</v>
      </c>
    </row>
    <row r="339" spans="3:18" x14ac:dyDescent="0.3">
      <c r="C339" s="3" t="s">
        <v>17</v>
      </c>
      <c r="D339" s="3" t="s">
        <v>54</v>
      </c>
      <c r="E339" t="s">
        <v>87</v>
      </c>
      <c r="F339" t="s">
        <v>96</v>
      </c>
      <c r="G339">
        <v>1</v>
      </c>
      <c r="H339">
        <v>1</v>
      </c>
      <c r="I339">
        <v>3</v>
      </c>
      <c r="J339">
        <v>1</v>
      </c>
      <c r="K339">
        <v>2</v>
      </c>
      <c r="L339">
        <v>2</v>
      </c>
      <c r="M339">
        <v>4</v>
      </c>
      <c r="N339">
        <v>3</v>
      </c>
      <c r="O339">
        <v>4</v>
      </c>
      <c r="P339">
        <v>2</v>
      </c>
      <c r="Q339">
        <v>4</v>
      </c>
      <c r="R339">
        <v>1</v>
      </c>
    </row>
    <row r="340" spans="3:18" x14ac:dyDescent="0.3">
      <c r="C340" s="3" t="s">
        <v>17</v>
      </c>
      <c r="D340" s="3" t="s">
        <v>54</v>
      </c>
      <c r="E340" t="s">
        <v>87</v>
      </c>
      <c r="F340" t="s">
        <v>102</v>
      </c>
      <c r="G340">
        <v>3</v>
      </c>
      <c r="H340">
        <v>2</v>
      </c>
      <c r="I340">
        <v>4</v>
      </c>
      <c r="J340">
        <v>3</v>
      </c>
      <c r="K340">
        <v>4</v>
      </c>
      <c r="L340">
        <v>3</v>
      </c>
      <c r="M340">
        <v>1</v>
      </c>
      <c r="N340">
        <v>1</v>
      </c>
      <c r="O340">
        <v>4</v>
      </c>
      <c r="P340">
        <v>2</v>
      </c>
      <c r="Q340">
        <v>2</v>
      </c>
      <c r="R340">
        <v>4</v>
      </c>
    </row>
    <row r="341" spans="3:18" x14ac:dyDescent="0.3">
      <c r="C341" s="3" t="s">
        <v>17</v>
      </c>
      <c r="D341" s="3" t="s">
        <v>54</v>
      </c>
      <c r="E341" t="s">
        <v>87</v>
      </c>
      <c r="F341" t="s">
        <v>66</v>
      </c>
      <c r="G341">
        <v>2</v>
      </c>
      <c r="H341">
        <v>4</v>
      </c>
      <c r="I341">
        <v>3</v>
      </c>
      <c r="J341">
        <v>4</v>
      </c>
      <c r="K341">
        <v>1</v>
      </c>
      <c r="L341">
        <v>2</v>
      </c>
      <c r="M341">
        <v>1</v>
      </c>
      <c r="N341">
        <v>3</v>
      </c>
      <c r="O341">
        <v>1</v>
      </c>
      <c r="P341">
        <v>3</v>
      </c>
      <c r="Q341">
        <v>1</v>
      </c>
      <c r="R341">
        <v>3</v>
      </c>
    </row>
    <row r="342" spans="3:18" x14ac:dyDescent="0.3">
      <c r="C342" s="3" t="s">
        <v>17</v>
      </c>
      <c r="D342" s="3" t="s">
        <v>54</v>
      </c>
      <c r="E342" t="s">
        <v>87</v>
      </c>
      <c r="F342" t="s">
        <v>100</v>
      </c>
      <c r="G342">
        <v>3</v>
      </c>
      <c r="H342">
        <v>2</v>
      </c>
      <c r="I342">
        <v>4</v>
      </c>
      <c r="J342">
        <v>1</v>
      </c>
      <c r="K342">
        <v>3</v>
      </c>
      <c r="L342">
        <v>3</v>
      </c>
      <c r="M342">
        <v>3</v>
      </c>
      <c r="N342">
        <v>1</v>
      </c>
      <c r="O342">
        <v>1</v>
      </c>
      <c r="P342">
        <v>2</v>
      </c>
      <c r="Q342">
        <v>4</v>
      </c>
      <c r="R342">
        <v>1</v>
      </c>
    </row>
    <row r="343" spans="3:18" x14ac:dyDescent="0.3">
      <c r="C343" s="3" t="s">
        <v>17</v>
      </c>
      <c r="D343" s="3" t="s">
        <v>54</v>
      </c>
      <c r="E343" t="s">
        <v>87</v>
      </c>
      <c r="F343" t="s">
        <v>15</v>
      </c>
      <c r="G343">
        <f t="shared" ref="G343:R343" si="46">SUM(G333:G342)</f>
        <v>27</v>
      </c>
      <c r="H343">
        <f t="shared" si="46"/>
        <v>24</v>
      </c>
      <c r="I343">
        <f t="shared" si="46"/>
        <v>27</v>
      </c>
      <c r="J343">
        <f t="shared" si="46"/>
        <v>24</v>
      </c>
      <c r="K343">
        <f t="shared" si="46"/>
        <v>23</v>
      </c>
      <c r="L343">
        <f t="shared" si="46"/>
        <v>27</v>
      </c>
      <c r="M343">
        <f t="shared" si="46"/>
        <v>27</v>
      </c>
      <c r="N343">
        <f t="shared" si="46"/>
        <v>26</v>
      </c>
      <c r="O343">
        <f t="shared" si="46"/>
        <v>20</v>
      </c>
      <c r="P343">
        <f t="shared" si="46"/>
        <v>26</v>
      </c>
      <c r="Q343">
        <f t="shared" si="46"/>
        <v>23</v>
      </c>
      <c r="R343">
        <f t="shared" si="46"/>
        <v>24</v>
      </c>
    </row>
    <row r="344" spans="3:18" x14ac:dyDescent="0.3">
      <c r="C344" t="s">
        <v>18</v>
      </c>
      <c r="D344" t="s">
        <v>25</v>
      </c>
      <c r="E344" t="s">
        <v>63</v>
      </c>
      <c r="F344" t="s">
        <v>88</v>
      </c>
      <c r="G344">
        <v>1</v>
      </c>
      <c r="H344">
        <v>2</v>
      </c>
      <c r="I344">
        <v>2</v>
      </c>
      <c r="J344">
        <v>4</v>
      </c>
      <c r="K344">
        <v>3</v>
      </c>
      <c r="L344">
        <v>1</v>
      </c>
      <c r="M344">
        <v>3</v>
      </c>
      <c r="N344">
        <v>4</v>
      </c>
      <c r="O344">
        <v>2</v>
      </c>
      <c r="P344">
        <v>3</v>
      </c>
      <c r="Q344">
        <v>3</v>
      </c>
      <c r="R344">
        <v>4</v>
      </c>
    </row>
    <row r="345" spans="3:18" x14ac:dyDescent="0.3">
      <c r="C345" t="s">
        <v>18</v>
      </c>
      <c r="D345" t="s">
        <v>25</v>
      </c>
      <c r="E345" t="s">
        <v>63</v>
      </c>
      <c r="F345" t="s">
        <v>71</v>
      </c>
      <c r="G345">
        <v>4</v>
      </c>
      <c r="H345">
        <v>1</v>
      </c>
      <c r="I345">
        <v>1</v>
      </c>
      <c r="J345">
        <v>1</v>
      </c>
      <c r="K345">
        <v>3</v>
      </c>
      <c r="L345">
        <v>3</v>
      </c>
      <c r="M345">
        <v>2</v>
      </c>
      <c r="N345">
        <v>1</v>
      </c>
      <c r="O345">
        <v>2</v>
      </c>
      <c r="P345">
        <v>4</v>
      </c>
      <c r="Q345">
        <v>4</v>
      </c>
      <c r="R345">
        <v>4</v>
      </c>
    </row>
    <row r="346" spans="3:18" x14ac:dyDescent="0.3">
      <c r="C346" t="s">
        <v>18</v>
      </c>
      <c r="D346" t="s">
        <v>25</v>
      </c>
      <c r="E346" t="s">
        <v>63</v>
      </c>
      <c r="F346" t="s">
        <v>72</v>
      </c>
      <c r="G346">
        <v>3</v>
      </c>
      <c r="H346">
        <v>4</v>
      </c>
      <c r="I346">
        <v>2</v>
      </c>
      <c r="J346">
        <v>3</v>
      </c>
      <c r="K346">
        <v>2</v>
      </c>
      <c r="L346">
        <v>4</v>
      </c>
      <c r="M346">
        <v>3</v>
      </c>
      <c r="N346">
        <v>2</v>
      </c>
      <c r="O346">
        <v>3</v>
      </c>
      <c r="P346">
        <v>2</v>
      </c>
      <c r="Q346">
        <v>1</v>
      </c>
      <c r="R346">
        <v>4</v>
      </c>
    </row>
    <row r="347" spans="3:18" x14ac:dyDescent="0.3">
      <c r="C347" t="s">
        <v>18</v>
      </c>
      <c r="D347" t="s">
        <v>25</v>
      </c>
      <c r="E347" t="s">
        <v>63</v>
      </c>
      <c r="F347" t="s">
        <v>94</v>
      </c>
      <c r="G347">
        <v>3</v>
      </c>
      <c r="H347">
        <v>4</v>
      </c>
      <c r="I347">
        <v>2</v>
      </c>
      <c r="J347">
        <v>1</v>
      </c>
      <c r="K347">
        <v>2</v>
      </c>
      <c r="L347">
        <v>3</v>
      </c>
      <c r="M347">
        <v>4</v>
      </c>
      <c r="N347">
        <v>2</v>
      </c>
      <c r="O347">
        <v>4</v>
      </c>
      <c r="P347">
        <v>2</v>
      </c>
      <c r="Q347">
        <v>2</v>
      </c>
      <c r="R347">
        <v>4</v>
      </c>
    </row>
    <row r="348" spans="3:18" x14ac:dyDescent="0.3">
      <c r="C348" t="s">
        <v>18</v>
      </c>
      <c r="D348" t="s">
        <v>25</v>
      </c>
      <c r="E348" t="s">
        <v>63</v>
      </c>
      <c r="F348" t="s">
        <v>91</v>
      </c>
      <c r="G348">
        <v>4</v>
      </c>
      <c r="H348">
        <v>1</v>
      </c>
      <c r="I348">
        <v>3</v>
      </c>
      <c r="J348">
        <v>3</v>
      </c>
      <c r="K348">
        <v>2</v>
      </c>
      <c r="L348">
        <v>1</v>
      </c>
      <c r="M348">
        <v>2</v>
      </c>
      <c r="N348">
        <v>3</v>
      </c>
      <c r="O348">
        <v>4</v>
      </c>
      <c r="P348">
        <v>3</v>
      </c>
      <c r="Q348">
        <v>1</v>
      </c>
      <c r="R348">
        <v>3</v>
      </c>
    </row>
    <row r="349" spans="3:18" x14ac:dyDescent="0.3">
      <c r="C349" t="s">
        <v>18</v>
      </c>
      <c r="D349" t="s">
        <v>25</v>
      </c>
      <c r="E349" t="s">
        <v>63</v>
      </c>
      <c r="F349" t="s">
        <v>92</v>
      </c>
      <c r="G349">
        <v>3</v>
      </c>
      <c r="H349">
        <v>3</v>
      </c>
      <c r="I349">
        <v>3</v>
      </c>
      <c r="J349">
        <v>2</v>
      </c>
      <c r="K349">
        <v>1</v>
      </c>
      <c r="L349">
        <v>4</v>
      </c>
      <c r="M349">
        <v>3</v>
      </c>
      <c r="N349">
        <v>2</v>
      </c>
      <c r="O349">
        <v>2</v>
      </c>
      <c r="P349">
        <v>2</v>
      </c>
      <c r="Q349">
        <v>2</v>
      </c>
      <c r="R349">
        <v>4</v>
      </c>
    </row>
    <row r="350" spans="3:18" x14ac:dyDescent="0.3">
      <c r="C350" t="s">
        <v>18</v>
      </c>
      <c r="D350" t="s">
        <v>25</v>
      </c>
      <c r="E350" t="s">
        <v>63</v>
      </c>
      <c r="F350" t="s">
        <v>95</v>
      </c>
      <c r="G350">
        <v>3</v>
      </c>
      <c r="H350">
        <v>4</v>
      </c>
      <c r="I350">
        <v>3</v>
      </c>
      <c r="J350">
        <v>2</v>
      </c>
      <c r="K350">
        <v>1</v>
      </c>
      <c r="L350">
        <v>2</v>
      </c>
      <c r="M350">
        <v>1</v>
      </c>
      <c r="N350">
        <v>3</v>
      </c>
      <c r="O350">
        <v>4</v>
      </c>
      <c r="P350">
        <v>4</v>
      </c>
      <c r="Q350">
        <v>2</v>
      </c>
      <c r="R350">
        <v>1</v>
      </c>
    </row>
    <row r="351" spans="3:18" x14ac:dyDescent="0.3">
      <c r="C351" t="s">
        <v>18</v>
      </c>
      <c r="D351" t="s">
        <v>25</v>
      </c>
      <c r="E351" t="s">
        <v>63</v>
      </c>
      <c r="F351" t="s">
        <v>89</v>
      </c>
      <c r="G351">
        <v>3</v>
      </c>
      <c r="H351">
        <v>4</v>
      </c>
      <c r="I351">
        <v>4</v>
      </c>
      <c r="J351">
        <v>1</v>
      </c>
      <c r="K351">
        <v>1</v>
      </c>
      <c r="L351">
        <v>3</v>
      </c>
      <c r="M351">
        <v>2</v>
      </c>
      <c r="N351">
        <v>2</v>
      </c>
      <c r="O351">
        <v>4</v>
      </c>
      <c r="P351">
        <v>1</v>
      </c>
      <c r="Q351">
        <v>1</v>
      </c>
      <c r="R351">
        <v>2</v>
      </c>
    </row>
    <row r="352" spans="3:18" x14ac:dyDescent="0.3">
      <c r="C352" t="s">
        <v>18</v>
      </c>
      <c r="D352" t="s">
        <v>25</v>
      </c>
      <c r="E352" t="s">
        <v>63</v>
      </c>
      <c r="F352" t="s">
        <v>93</v>
      </c>
      <c r="G352">
        <v>2</v>
      </c>
      <c r="H352">
        <v>2</v>
      </c>
      <c r="I352">
        <v>3</v>
      </c>
      <c r="J352">
        <v>4</v>
      </c>
      <c r="K352">
        <v>2</v>
      </c>
      <c r="L352">
        <v>2</v>
      </c>
      <c r="M352">
        <v>1</v>
      </c>
      <c r="N352">
        <v>3</v>
      </c>
      <c r="O352">
        <v>1</v>
      </c>
      <c r="P352">
        <v>1</v>
      </c>
      <c r="Q352">
        <v>1</v>
      </c>
      <c r="R352">
        <v>1</v>
      </c>
    </row>
    <row r="353" spans="3:18" x14ac:dyDescent="0.3">
      <c r="C353" t="s">
        <v>18</v>
      </c>
      <c r="D353" t="s">
        <v>25</v>
      </c>
      <c r="E353" t="s">
        <v>63</v>
      </c>
      <c r="F353" t="s">
        <v>90</v>
      </c>
      <c r="G353">
        <v>3</v>
      </c>
      <c r="H353">
        <v>2</v>
      </c>
      <c r="I353">
        <v>4</v>
      </c>
      <c r="J353">
        <v>1</v>
      </c>
      <c r="K353">
        <v>1</v>
      </c>
      <c r="L353">
        <v>3</v>
      </c>
      <c r="M353">
        <v>2</v>
      </c>
      <c r="N353">
        <v>4</v>
      </c>
      <c r="O353">
        <v>2</v>
      </c>
      <c r="P353">
        <v>2</v>
      </c>
      <c r="Q353">
        <v>4</v>
      </c>
      <c r="R353">
        <v>1</v>
      </c>
    </row>
    <row r="354" spans="3:18" x14ac:dyDescent="0.3">
      <c r="C354" t="s">
        <v>18</v>
      </c>
      <c r="D354" t="s">
        <v>25</v>
      </c>
      <c r="E354" t="s">
        <v>63</v>
      </c>
      <c r="F354" t="s">
        <v>15</v>
      </c>
      <c r="G354">
        <v>1</v>
      </c>
      <c r="H354">
        <v>3</v>
      </c>
      <c r="I354">
        <v>4</v>
      </c>
      <c r="J354">
        <v>3</v>
      </c>
      <c r="K354">
        <v>2</v>
      </c>
      <c r="L354">
        <v>2</v>
      </c>
      <c r="M354">
        <v>3</v>
      </c>
      <c r="N354">
        <v>4</v>
      </c>
      <c r="O354">
        <v>3</v>
      </c>
      <c r="P354">
        <v>2</v>
      </c>
      <c r="Q354">
        <v>4</v>
      </c>
      <c r="R354">
        <v>2</v>
      </c>
    </row>
    <row r="355" spans="3:18" x14ac:dyDescent="0.3">
      <c r="C355" t="s">
        <v>17</v>
      </c>
      <c r="D355" t="s">
        <v>25</v>
      </c>
      <c r="E355" t="s">
        <v>63</v>
      </c>
      <c r="F355" t="s">
        <v>88</v>
      </c>
      <c r="G355">
        <v>2</v>
      </c>
      <c r="H355">
        <v>1</v>
      </c>
      <c r="I355">
        <v>1</v>
      </c>
      <c r="J355">
        <v>4</v>
      </c>
      <c r="K355">
        <v>4</v>
      </c>
      <c r="L355">
        <v>1</v>
      </c>
      <c r="M355">
        <v>4</v>
      </c>
      <c r="N355">
        <v>4</v>
      </c>
      <c r="O355">
        <v>1</v>
      </c>
      <c r="P355">
        <v>2</v>
      </c>
      <c r="Q355">
        <v>4</v>
      </c>
      <c r="R355">
        <v>4</v>
      </c>
    </row>
    <row r="356" spans="3:18" x14ac:dyDescent="0.3">
      <c r="C356" t="s">
        <v>17</v>
      </c>
      <c r="D356" t="s">
        <v>25</v>
      </c>
      <c r="E356" t="s">
        <v>63</v>
      </c>
      <c r="F356" t="s">
        <v>71</v>
      </c>
      <c r="G356">
        <v>4</v>
      </c>
      <c r="H356">
        <v>4</v>
      </c>
      <c r="I356">
        <v>1</v>
      </c>
      <c r="J356">
        <v>1</v>
      </c>
      <c r="K356">
        <v>3</v>
      </c>
      <c r="L356">
        <v>3</v>
      </c>
      <c r="M356">
        <v>2</v>
      </c>
      <c r="N356">
        <v>4</v>
      </c>
      <c r="O356">
        <v>3</v>
      </c>
      <c r="P356">
        <v>3</v>
      </c>
      <c r="Q356">
        <v>4</v>
      </c>
      <c r="R356">
        <v>1</v>
      </c>
    </row>
    <row r="357" spans="3:18" x14ac:dyDescent="0.3">
      <c r="C357" t="s">
        <v>17</v>
      </c>
      <c r="D357" t="s">
        <v>25</v>
      </c>
      <c r="E357" t="s">
        <v>63</v>
      </c>
      <c r="F357" t="s">
        <v>72</v>
      </c>
      <c r="G357">
        <v>2</v>
      </c>
      <c r="H357">
        <v>3</v>
      </c>
      <c r="I357">
        <v>3</v>
      </c>
      <c r="J357">
        <v>2</v>
      </c>
      <c r="K357">
        <v>1</v>
      </c>
      <c r="L357">
        <v>4</v>
      </c>
      <c r="M357">
        <v>2</v>
      </c>
      <c r="N357">
        <v>3</v>
      </c>
      <c r="O357">
        <v>4</v>
      </c>
      <c r="P357">
        <v>1</v>
      </c>
      <c r="Q357">
        <v>3</v>
      </c>
      <c r="R357">
        <v>3</v>
      </c>
    </row>
    <row r="358" spans="3:18" x14ac:dyDescent="0.3">
      <c r="C358" t="s">
        <v>17</v>
      </c>
      <c r="D358" t="s">
        <v>25</v>
      </c>
      <c r="E358" t="s">
        <v>63</v>
      </c>
      <c r="F358" t="s">
        <v>94</v>
      </c>
      <c r="G358">
        <v>3</v>
      </c>
      <c r="H358">
        <v>4</v>
      </c>
      <c r="I358">
        <v>4</v>
      </c>
      <c r="J358">
        <v>3</v>
      </c>
      <c r="K358">
        <v>2</v>
      </c>
      <c r="L358">
        <v>1</v>
      </c>
      <c r="M358">
        <v>2</v>
      </c>
      <c r="N358">
        <v>4</v>
      </c>
      <c r="O358">
        <v>1</v>
      </c>
      <c r="P358">
        <v>3</v>
      </c>
      <c r="Q358">
        <v>1</v>
      </c>
      <c r="R358">
        <v>3</v>
      </c>
    </row>
    <row r="359" spans="3:18" x14ac:dyDescent="0.3">
      <c r="C359" t="s">
        <v>17</v>
      </c>
      <c r="D359" t="s">
        <v>25</v>
      </c>
      <c r="E359" t="s">
        <v>63</v>
      </c>
      <c r="F359" t="s">
        <v>91</v>
      </c>
      <c r="G359">
        <v>4</v>
      </c>
      <c r="H359">
        <v>1</v>
      </c>
      <c r="I359">
        <v>3</v>
      </c>
      <c r="J359">
        <v>1</v>
      </c>
      <c r="K359">
        <v>3</v>
      </c>
      <c r="L359">
        <v>3</v>
      </c>
      <c r="M359">
        <v>1</v>
      </c>
      <c r="N359">
        <v>2</v>
      </c>
      <c r="O359">
        <v>4</v>
      </c>
      <c r="P359">
        <v>1</v>
      </c>
      <c r="Q359">
        <v>3</v>
      </c>
      <c r="R359">
        <v>3</v>
      </c>
    </row>
    <row r="360" spans="3:18" x14ac:dyDescent="0.3">
      <c r="C360" t="s">
        <v>17</v>
      </c>
      <c r="D360" t="s">
        <v>25</v>
      </c>
      <c r="E360" t="s">
        <v>63</v>
      </c>
      <c r="F360" t="s">
        <v>92</v>
      </c>
      <c r="G360">
        <v>3</v>
      </c>
      <c r="H360">
        <v>4</v>
      </c>
      <c r="I360">
        <v>2</v>
      </c>
      <c r="J360">
        <v>4</v>
      </c>
      <c r="K360">
        <v>2</v>
      </c>
      <c r="L360">
        <v>2</v>
      </c>
      <c r="M360">
        <v>3</v>
      </c>
      <c r="N360">
        <v>3</v>
      </c>
      <c r="O360">
        <v>1</v>
      </c>
      <c r="P360">
        <v>1</v>
      </c>
      <c r="Q360">
        <v>4</v>
      </c>
      <c r="R360">
        <v>2</v>
      </c>
    </row>
    <row r="361" spans="3:18" x14ac:dyDescent="0.3">
      <c r="C361" t="s">
        <v>17</v>
      </c>
      <c r="D361" t="s">
        <v>25</v>
      </c>
      <c r="E361" t="s">
        <v>63</v>
      </c>
      <c r="F361" t="s">
        <v>95</v>
      </c>
      <c r="G361">
        <v>4</v>
      </c>
      <c r="H361">
        <v>1</v>
      </c>
      <c r="I361">
        <v>4</v>
      </c>
      <c r="J361">
        <v>2</v>
      </c>
      <c r="K361">
        <v>1</v>
      </c>
      <c r="L361">
        <v>4</v>
      </c>
      <c r="M361">
        <v>3</v>
      </c>
      <c r="N361">
        <v>4</v>
      </c>
      <c r="O361">
        <v>4</v>
      </c>
      <c r="P361">
        <v>4</v>
      </c>
      <c r="Q361">
        <v>1</v>
      </c>
      <c r="R361">
        <v>3</v>
      </c>
    </row>
    <row r="362" spans="3:18" x14ac:dyDescent="0.3">
      <c r="C362" t="s">
        <v>17</v>
      </c>
      <c r="D362" t="s">
        <v>25</v>
      </c>
      <c r="E362" t="s">
        <v>63</v>
      </c>
      <c r="F362" t="s">
        <v>89</v>
      </c>
      <c r="G362">
        <v>3</v>
      </c>
      <c r="H362">
        <v>4</v>
      </c>
      <c r="I362">
        <v>3</v>
      </c>
      <c r="J362">
        <v>3</v>
      </c>
      <c r="K362">
        <v>2</v>
      </c>
      <c r="L362">
        <v>3</v>
      </c>
      <c r="M362">
        <v>3</v>
      </c>
      <c r="N362">
        <v>2</v>
      </c>
      <c r="O362">
        <v>1</v>
      </c>
      <c r="P362">
        <v>2</v>
      </c>
      <c r="Q362">
        <v>1</v>
      </c>
      <c r="R362">
        <v>1</v>
      </c>
    </row>
    <row r="363" spans="3:18" x14ac:dyDescent="0.3">
      <c r="C363" t="s">
        <v>17</v>
      </c>
      <c r="D363" t="s">
        <v>25</v>
      </c>
      <c r="E363" t="s">
        <v>63</v>
      </c>
      <c r="F363" t="s">
        <v>93</v>
      </c>
      <c r="G363">
        <v>1</v>
      </c>
      <c r="H363">
        <v>4</v>
      </c>
      <c r="I363">
        <v>4</v>
      </c>
      <c r="J363">
        <v>4</v>
      </c>
      <c r="K363">
        <v>3</v>
      </c>
      <c r="L363">
        <v>2</v>
      </c>
      <c r="M363">
        <v>4</v>
      </c>
      <c r="N363">
        <v>4</v>
      </c>
      <c r="O363">
        <v>2</v>
      </c>
      <c r="P363">
        <v>3</v>
      </c>
      <c r="Q363">
        <v>1</v>
      </c>
      <c r="R363">
        <v>3</v>
      </c>
    </row>
    <row r="364" spans="3:18" x14ac:dyDescent="0.3">
      <c r="C364" t="s">
        <v>17</v>
      </c>
      <c r="D364" t="s">
        <v>25</v>
      </c>
      <c r="E364" t="s">
        <v>63</v>
      </c>
      <c r="F364" t="s">
        <v>90</v>
      </c>
      <c r="G364">
        <v>1</v>
      </c>
      <c r="H364">
        <v>4</v>
      </c>
      <c r="I364">
        <v>1</v>
      </c>
      <c r="J364">
        <v>3</v>
      </c>
      <c r="K364">
        <v>2</v>
      </c>
      <c r="L364">
        <v>1</v>
      </c>
      <c r="M364">
        <v>3</v>
      </c>
      <c r="N364">
        <v>1</v>
      </c>
      <c r="O364">
        <v>3</v>
      </c>
      <c r="P364">
        <v>3</v>
      </c>
      <c r="Q364">
        <v>3</v>
      </c>
      <c r="R364">
        <v>1</v>
      </c>
    </row>
    <row r="365" spans="3:18" x14ac:dyDescent="0.3">
      <c r="C365" t="s">
        <v>18</v>
      </c>
      <c r="D365" t="s">
        <v>25</v>
      </c>
      <c r="E365" t="s">
        <v>65</v>
      </c>
      <c r="F365" t="s">
        <v>68</v>
      </c>
      <c r="G365">
        <v>4</v>
      </c>
      <c r="H365">
        <v>3</v>
      </c>
      <c r="I365">
        <v>3</v>
      </c>
      <c r="J365">
        <v>4</v>
      </c>
      <c r="K365">
        <v>1</v>
      </c>
      <c r="L365">
        <v>2</v>
      </c>
      <c r="M365">
        <v>2</v>
      </c>
      <c r="N365">
        <v>4</v>
      </c>
      <c r="O365">
        <v>4</v>
      </c>
      <c r="P365">
        <v>2</v>
      </c>
      <c r="Q365">
        <v>1</v>
      </c>
      <c r="R365">
        <v>1</v>
      </c>
    </row>
    <row r="366" spans="3:18" x14ac:dyDescent="0.3">
      <c r="C366" t="s">
        <v>18</v>
      </c>
      <c r="D366" t="s">
        <v>25</v>
      </c>
      <c r="E366" t="s">
        <v>65</v>
      </c>
      <c r="F366" t="s">
        <v>107</v>
      </c>
      <c r="G366">
        <v>3</v>
      </c>
      <c r="H366">
        <v>3</v>
      </c>
      <c r="I366">
        <v>2</v>
      </c>
      <c r="J366">
        <v>4</v>
      </c>
      <c r="K366">
        <v>1</v>
      </c>
      <c r="L366">
        <v>3</v>
      </c>
      <c r="M366">
        <v>1</v>
      </c>
      <c r="N366">
        <v>1</v>
      </c>
      <c r="O366">
        <v>3</v>
      </c>
      <c r="P366">
        <v>1</v>
      </c>
      <c r="Q366">
        <v>2</v>
      </c>
      <c r="R366">
        <v>3</v>
      </c>
    </row>
    <row r="367" spans="3:18" x14ac:dyDescent="0.3">
      <c r="C367" t="s">
        <v>18</v>
      </c>
      <c r="D367" t="s">
        <v>25</v>
      </c>
      <c r="E367" t="s">
        <v>65</v>
      </c>
      <c r="F367" t="s">
        <v>109</v>
      </c>
      <c r="G367">
        <v>3</v>
      </c>
      <c r="H367">
        <v>2</v>
      </c>
      <c r="I367">
        <v>3</v>
      </c>
      <c r="J367">
        <v>3</v>
      </c>
      <c r="K367">
        <v>1</v>
      </c>
      <c r="L367">
        <v>3</v>
      </c>
      <c r="M367">
        <v>4</v>
      </c>
      <c r="N367">
        <v>4</v>
      </c>
      <c r="O367">
        <v>4</v>
      </c>
      <c r="P367">
        <v>1</v>
      </c>
      <c r="Q367">
        <v>1</v>
      </c>
      <c r="R367">
        <v>2</v>
      </c>
    </row>
    <row r="368" spans="3:18" x14ac:dyDescent="0.3">
      <c r="C368" t="s">
        <v>18</v>
      </c>
      <c r="D368" t="s">
        <v>25</v>
      </c>
      <c r="E368" t="s">
        <v>65</v>
      </c>
      <c r="F368" t="s">
        <v>69</v>
      </c>
      <c r="G368">
        <v>3</v>
      </c>
      <c r="H368">
        <v>3</v>
      </c>
      <c r="I368">
        <v>3</v>
      </c>
      <c r="J368">
        <v>4</v>
      </c>
      <c r="K368">
        <v>2</v>
      </c>
      <c r="L368">
        <v>2</v>
      </c>
      <c r="M368">
        <v>3</v>
      </c>
      <c r="N368">
        <v>4</v>
      </c>
      <c r="O368">
        <v>3</v>
      </c>
      <c r="P368">
        <v>1</v>
      </c>
      <c r="Q368">
        <v>2</v>
      </c>
      <c r="R368">
        <v>3</v>
      </c>
    </row>
    <row r="369" spans="3:18" x14ac:dyDescent="0.3">
      <c r="C369" t="s">
        <v>18</v>
      </c>
      <c r="D369" t="s">
        <v>25</v>
      </c>
      <c r="E369" t="s">
        <v>65</v>
      </c>
      <c r="F369" t="s">
        <v>105</v>
      </c>
      <c r="G369">
        <v>2</v>
      </c>
      <c r="H369">
        <v>1</v>
      </c>
      <c r="I369">
        <v>4</v>
      </c>
      <c r="J369">
        <v>2</v>
      </c>
      <c r="K369">
        <v>3</v>
      </c>
      <c r="L369">
        <v>2</v>
      </c>
      <c r="M369">
        <v>2</v>
      </c>
      <c r="N369">
        <v>3</v>
      </c>
      <c r="O369">
        <v>3</v>
      </c>
      <c r="P369">
        <v>1</v>
      </c>
      <c r="Q369">
        <v>2</v>
      </c>
      <c r="R369">
        <v>4</v>
      </c>
    </row>
    <row r="370" spans="3:18" x14ac:dyDescent="0.3">
      <c r="C370" t="s">
        <v>18</v>
      </c>
      <c r="D370" t="s">
        <v>25</v>
      </c>
      <c r="E370" t="s">
        <v>65</v>
      </c>
      <c r="F370" t="s">
        <v>70</v>
      </c>
      <c r="G370">
        <v>2</v>
      </c>
      <c r="H370">
        <v>1</v>
      </c>
      <c r="I370">
        <v>3</v>
      </c>
      <c r="J370">
        <v>4</v>
      </c>
      <c r="K370">
        <v>3</v>
      </c>
      <c r="L370">
        <v>3</v>
      </c>
      <c r="M370">
        <v>4</v>
      </c>
      <c r="N370">
        <v>2</v>
      </c>
      <c r="O370">
        <v>2</v>
      </c>
      <c r="P370">
        <v>4</v>
      </c>
      <c r="Q370">
        <v>3</v>
      </c>
      <c r="R370">
        <v>4</v>
      </c>
    </row>
    <row r="371" spans="3:18" x14ac:dyDescent="0.3">
      <c r="C371" t="s">
        <v>18</v>
      </c>
      <c r="D371" t="s">
        <v>25</v>
      </c>
      <c r="E371" t="s">
        <v>65</v>
      </c>
      <c r="F371" t="s">
        <v>110</v>
      </c>
      <c r="G371">
        <v>2</v>
      </c>
      <c r="H371">
        <v>3</v>
      </c>
      <c r="I371">
        <v>4</v>
      </c>
      <c r="J371">
        <v>2</v>
      </c>
      <c r="K371">
        <v>2</v>
      </c>
      <c r="L371">
        <v>1</v>
      </c>
      <c r="M371">
        <v>4</v>
      </c>
      <c r="N371">
        <v>1</v>
      </c>
      <c r="O371">
        <v>3</v>
      </c>
      <c r="P371">
        <v>4</v>
      </c>
      <c r="Q371">
        <v>2</v>
      </c>
      <c r="R371">
        <v>3</v>
      </c>
    </row>
    <row r="372" spans="3:18" x14ac:dyDescent="0.3">
      <c r="C372" t="s">
        <v>18</v>
      </c>
      <c r="D372" t="s">
        <v>25</v>
      </c>
      <c r="E372" t="s">
        <v>65</v>
      </c>
      <c r="F372" t="s">
        <v>104</v>
      </c>
      <c r="G372">
        <v>3</v>
      </c>
      <c r="H372">
        <v>3</v>
      </c>
      <c r="I372">
        <v>2</v>
      </c>
      <c r="J372">
        <v>1</v>
      </c>
      <c r="K372">
        <v>2</v>
      </c>
      <c r="L372">
        <v>3</v>
      </c>
      <c r="M372">
        <v>1</v>
      </c>
      <c r="N372">
        <v>3</v>
      </c>
      <c r="O372">
        <v>3</v>
      </c>
      <c r="P372">
        <v>1</v>
      </c>
      <c r="Q372">
        <v>1</v>
      </c>
      <c r="R372">
        <v>4</v>
      </c>
    </row>
    <row r="373" spans="3:18" x14ac:dyDescent="0.3">
      <c r="C373" t="s">
        <v>18</v>
      </c>
      <c r="D373" t="s">
        <v>25</v>
      </c>
      <c r="E373" t="s">
        <v>65</v>
      </c>
      <c r="F373" t="s">
        <v>106</v>
      </c>
      <c r="G373">
        <v>4</v>
      </c>
      <c r="H373">
        <v>2</v>
      </c>
      <c r="I373">
        <v>1</v>
      </c>
      <c r="J373">
        <v>1</v>
      </c>
      <c r="K373">
        <v>2</v>
      </c>
      <c r="L373">
        <v>3</v>
      </c>
      <c r="M373">
        <v>4</v>
      </c>
      <c r="N373">
        <v>1</v>
      </c>
      <c r="O373">
        <v>4</v>
      </c>
      <c r="P373">
        <v>1</v>
      </c>
      <c r="Q373">
        <v>3</v>
      </c>
      <c r="R373">
        <v>2</v>
      </c>
    </row>
    <row r="374" spans="3:18" x14ac:dyDescent="0.3">
      <c r="C374" t="s">
        <v>18</v>
      </c>
      <c r="D374" t="s">
        <v>25</v>
      </c>
      <c r="E374" t="s">
        <v>65</v>
      </c>
      <c r="F374" t="s">
        <v>108</v>
      </c>
      <c r="G374">
        <v>1</v>
      </c>
      <c r="H374">
        <v>3</v>
      </c>
      <c r="I374">
        <v>1</v>
      </c>
      <c r="J374">
        <v>2</v>
      </c>
      <c r="K374">
        <v>4</v>
      </c>
      <c r="L374">
        <v>2</v>
      </c>
      <c r="M374">
        <v>1</v>
      </c>
      <c r="N374">
        <v>2</v>
      </c>
      <c r="O374">
        <v>1</v>
      </c>
      <c r="P374">
        <v>4</v>
      </c>
      <c r="Q374">
        <v>4</v>
      </c>
      <c r="R374">
        <v>4</v>
      </c>
    </row>
    <row r="375" spans="3:18" x14ac:dyDescent="0.3">
      <c r="C375" t="s">
        <v>17</v>
      </c>
      <c r="D375" t="s">
        <v>25</v>
      </c>
      <c r="E375" t="s">
        <v>65</v>
      </c>
      <c r="F375" t="s">
        <v>68</v>
      </c>
      <c r="G375">
        <v>3</v>
      </c>
      <c r="H375">
        <v>4</v>
      </c>
      <c r="I375">
        <v>4</v>
      </c>
      <c r="J375">
        <v>2</v>
      </c>
      <c r="K375">
        <v>4</v>
      </c>
      <c r="L375">
        <v>1</v>
      </c>
      <c r="M375">
        <v>4</v>
      </c>
      <c r="N375">
        <v>4</v>
      </c>
      <c r="O375">
        <v>3</v>
      </c>
      <c r="P375">
        <v>1</v>
      </c>
      <c r="Q375">
        <v>3</v>
      </c>
      <c r="R375">
        <v>4</v>
      </c>
    </row>
    <row r="376" spans="3:18" x14ac:dyDescent="0.3">
      <c r="C376" t="s">
        <v>17</v>
      </c>
      <c r="D376" t="s">
        <v>25</v>
      </c>
      <c r="E376" t="s">
        <v>65</v>
      </c>
      <c r="F376" t="s">
        <v>107</v>
      </c>
      <c r="G376">
        <v>2</v>
      </c>
      <c r="H376">
        <v>3</v>
      </c>
      <c r="I376">
        <v>4</v>
      </c>
      <c r="J376">
        <v>4</v>
      </c>
      <c r="K376">
        <v>1</v>
      </c>
      <c r="L376">
        <v>4</v>
      </c>
      <c r="M376">
        <v>4</v>
      </c>
      <c r="N376">
        <v>4</v>
      </c>
      <c r="O376">
        <v>1</v>
      </c>
      <c r="P376">
        <v>2</v>
      </c>
      <c r="Q376">
        <v>1</v>
      </c>
      <c r="R376">
        <v>3</v>
      </c>
    </row>
    <row r="377" spans="3:18" x14ac:dyDescent="0.3">
      <c r="C377" t="s">
        <v>17</v>
      </c>
      <c r="D377" t="s">
        <v>25</v>
      </c>
      <c r="E377" t="s">
        <v>65</v>
      </c>
      <c r="F377" t="s">
        <v>109</v>
      </c>
      <c r="G377">
        <v>1</v>
      </c>
      <c r="H377">
        <v>4</v>
      </c>
      <c r="I377">
        <v>3</v>
      </c>
      <c r="J377">
        <v>1</v>
      </c>
      <c r="K377">
        <v>2</v>
      </c>
      <c r="L377">
        <v>3</v>
      </c>
      <c r="M377">
        <v>1</v>
      </c>
      <c r="N377">
        <v>3</v>
      </c>
      <c r="O377">
        <v>3</v>
      </c>
      <c r="P377">
        <v>2</v>
      </c>
      <c r="Q377">
        <v>2</v>
      </c>
      <c r="R377">
        <v>1</v>
      </c>
    </row>
    <row r="378" spans="3:18" x14ac:dyDescent="0.3">
      <c r="C378" t="s">
        <v>17</v>
      </c>
      <c r="D378" t="s">
        <v>25</v>
      </c>
      <c r="E378" t="s">
        <v>65</v>
      </c>
      <c r="F378" t="s">
        <v>69</v>
      </c>
      <c r="G378">
        <v>1</v>
      </c>
      <c r="H378">
        <v>1</v>
      </c>
      <c r="I378">
        <v>3</v>
      </c>
      <c r="J378">
        <v>4</v>
      </c>
      <c r="K378">
        <v>2</v>
      </c>
      <c r="L378">
        <v>4</v>
      </c>
      <c r="M378">
        <v>1</v>
      </c>
      <c r="N378">
        <v>3</v>
      </c>
      <c r="O378">
        <v>2</v>
      </c>
      <c r="P378">
        <v>1</v>
      </c>
      <c r="Q378">
        <v>3</v>
      </c>
      <c r="R378">
        <v>4</v>
      </c>
    </row>
    <row r="379" spans="3:18" x14ac:dyDescent="0.3">
      <c r="C379" t="s">
        <v>17</v>
      </c>
      <c r="D379" t="s">
        <v>25</v>
      </c>
      <c r="E379" t="s">
        <v>65</v>
      </c>
      <c r="F379" t="s">
        <v>105</v>
      </c>
      <c r="G379">
        <v>1</v>
      </c>
      <c r="H379">
        <v>3</v>
      </c>
      <c r="I379">
        <v>3</v>
      </c>
      <c r="J379">
        <v>3</v>
      </c>
      <c r="K379">
        <v>1</v>
      </c>
      <c r="L379">
        <v>1</v>
      </c>
      <c r="M379">
        <v>2</v>
      </c>
      <c r="N379">
        <v>4</v>
      </c>
      <c r="O379">
        <v>3</v>
      </c>
      <c r="P379">
        <v>3</v>
      </c>
      <c r="Q379">
        <v>3</v>
      </c>
      <c r="R379">
        <v>4</v>
      </c>
    </row>
    <row r="380" spans="3:18" x14ac:dyDescent="0.3">
      <c r="C380" t="s">
        <v>17</v>
      </c>
      <c r="D380" t="s">
        <v>25</v>
      </c>
      <c r="E380" t="s">
        <v>65</v>
      </c>
      <c r="F380" t="s">
        <v>70</v>
      </c>
      <c r="G380">
        <v>3</v>
      </c>
      <c r="H380">
        <v>3</v>
      </c>
      <c r="I380">
        <v>1</v>
      </c>
      <c r="J380">
        <v>4</v>
      </c>
      <c r="K380">
        <v>2</v>
      </c>
      <c r="L380">
        <v>4</v>
      </c>
      <c r="M380">
        <v>2</v>
      </c>
      <c r="N380">
        <v>4</v>
      </c>
      <c r="O380">
        <v>2</v>
      </c>
      <c r="P380">
        <v>2</v>
      </c>
      <c r="Q380">
        <v>4</v>
      </c>
      <c r="R380">
        <v>4</v>
      </c>
    </row>
    <row r="381" spans="3:18" x14ac:dyDescent="0.3">
      <c r="C381" t="s">
        <v>17</v>
      </c>
      <c r="D381" t="s">
        <v>25</v>
      </c>
      <c r="E381" t="s">
        <v>65</v>
      </c>
      <c r="F381" t="s">
        <v>110</v>
      </c>
      <c r="G381">
        <v>2</v>
      </c>
      <c r="H381">
        <v>4</v>
      </c>
      <c r="I381">
        <v>2</v>
      </c>
      <c r="J381">
        <v>4</v>
      </c>
      <c r="K381">
        <v>3</v>
      </c>
      <c r="L381">
        <v>2</v>
      </c>
      <c r="M381">
        <v>4</v>
      </c>
      <c r="N381">
        <v>2</v>
      </c>
      <c r="O381">
        <v>3</v>
      </c>
      <c r="P381">
        <v>3</v>
      </c>
      <c r="Q381">
        <v>4</v>
      </c>
      <c r="R381">
        <v>1</v>
      </c>
    </row>
    <row r="382" spans="3:18" x14ac:dyDescent="0.3">
      <c r="C382" t="s">
        <v>17</v>
      </c>
      <c r="D382" t="s">
        <v>25</v>
      </c>
      <c r="E382" t="s">
        <v>65</v>
      </c>
      <c r="F382" t="s">
        <v>104</v>
      </c>
      <c r="G382">
        <v>3</v>
      </c>
      <c r="H382">
        <v>1</v>
      </c>
      <c r="I382">
        <v>3</v>
      </c>
      <c r="J382">
        <v>1</v>
      </c>
      <c r="K382">
        <v>3</v>
      </c>
      <c r="L382">
        <v>4</v>
      </c>
      <c r="M382">
        <v>3</v>
      </c>
      <c r="N382">
        <v>4</v>
      </c>
      <c r="O382">
        <v>4</v>
      </c>
      <c r="P382">
        <v>2</v>
      </c>
      <c r="Q382">
        <v>3</v>
      </c>
      <c r="R382">
        <v>2</v>
      </c>
    </row>
    <row r="383" spans="3:18" x14ac:dyDescent="0.3">
      <c r="C383" t="s">
        <v>17</v>
      </c>
      <c r="D383" t="s">
        <v>25</v>
      </c>
      <c r="E383" t="s">
        <v>65</v>
      </c>
      <c r="F383" t="s">
        <v>106</v>
      </c>
      <c r="G383">
        <v>3</v>
      </c>
      <c r="H383">
        <v>2</v>
      </c>
      <c r="I383">
        <v>1</v>
      </c>
      <c r="J383">
        <v>2</v>
      </c>
      <c r="K383">
        <v>2</v>
      </c>
      <c r="L383">
        <v>4</v>
      </c>
      <c r="M383">
        <v>2</v>
      </c>
      <c r="N383">
        <v>4</v>
      </c>
      <c r="O383">
        <v>3</v>
      </c>
      <c r="P383">
        <v>1</v>
      </c>
      <c r="Q383">
        <v>1</v>
      </c>
      <c r="R383">
        <v>3</v>
      </c>
    </row>
    <row r="384" spans="3:18" x14ac:dyDescent="0.3">
      <c r="C384" t="s">
        <v>17</v>
      </c>
      <c r="D384" t="s">
        <v>25</v>
      </c>
      <c r="E384" t="s">
        <v>65</v>
      </c>
      <c r="F384" t="s">
        <v>108</v>
      </c>
      <c r="G384">
        <v>3</v>
      </c>
      <c r="H384">
        <v>2</v>
      </c>
      <c r="I384">
        <v>3</v>
      </c>
      <c r="J384">
        <v>3</v>
      </c>
      <c r="K384">
        <v>4</v>
      </c>
      <c r="L384">
        <v>3</v>
      </c>
      <c r="M384">
        <v>4</v>
      </c>
      <c r="N384">
        <v>2</v>
      </c>
      <c r="O384">
        <v>2</v>
      </c>
      <c r="P384">
        <v>4</v>
      </c>
      <c r="Q384">
        <v>4</v>
      </c>
      <c r="R384">
        <v>2</v>
      </c>
    </row>
    <row r="385" spans="3:18" x14ac:dyDescent="0.3">
      <c r="C385" t="s">
        <v>18</v>
      </c>
      <c r="D385" t="s">
        <v>25</v>
      </c>
      <c r="E385" t="s">
        <v>64</v>
      </c>
      <c r="F385" t="s">
        <v>116</v>
      </c>
      <c r="G385">
        <v>3</v>
      </c>
      <c r="H385">
        <v>3</v>
      </c>
      <c r="I385">
        <v>3</v>
      </c>
      <c r="J385">
        <v>4</v>
      </c>
      <c r="K385">
        <v>3</v>
      </c>
      <c r="L385">
        <v>4</v>
      </c>
      <c r="M385">
        <v>2</v>
      </c>
      <c r="N385">
        <v>1</v>
      </c>
      <c r="O385">
        <v>1</v>
      </c>
      <c r="P385">
        <v>2</v>
      </c>
      <c r="Q385">
        <v>4</v>
      </c>
      <c r="R385">
        <v>4</v>
      </c>
    </row>
    <row r="386" spans="3:18" x14ac:dyDescent="0.3">
      <c r="C386" t="s">
        <v>18</v>
      </c>
      <c r="D386" t="s">
        <v>25</v>
      </c>
      <c r="E386" t="s">
        <v>64</v>
      </c>
      <c r="F386" t="s">
        <v>120</v>
      </c>
      <c r="G386">
        <v>4</v>
      </c>
      <c r="H386">
        <v>4</v>
      </c>
      <c r="I386">
        <v>2</v>
      </c>
      <c r="J386">
        <v>2</v>
      </c>
      <c r="K386">
        <v>4</v>
      </c>
      <c r="L386">
        <v>1</v>
      </c>
      <c r="M386">
        <v>1</v>
      </c>
      <c r="N386">
        <v>3</v>
      </c>
      <c r="O386">
        <v>2</v>
      </c>
      <c r="P386">
        <v>2</v>
      </c>
      <c r="Q386">
        <v>4</v>
      </c>
      <c r="R386">
        <v>2</v>
      </c>
    </row>
    <row r="387" spans="3:18" x14ac:dyDescent="0.3">
      <c r="C387" t="s">
        <v>18</v>
      </c>
      <c r="D387" t="s">
        <v>25</v>
      </c>
      <c r="E387" t="s">
        <v>64</v>
      </c>
      <c r="F387" t="s">
        <v>117</v>
      </c>
      <c r="G387">
        <v>1</v>
      </c>
      <c r="H387">
        <v>2</v>
      </c>
      <c r="I387">
        <v>3</v>
      </c>
      <c r="J387">
        <v>2</v>
      </c>
      <c r="K387">
        <v>3</v>
      </c>
      <c r="L387">
        <v>1</v>
      </c>
      <c r="M387">
        <v>2</v>
      </c>
      <c r="N387">
        <v>4</v>
      </c>
      <c r="O387">
        <v>4</v>
      </c>
      <c r="P387">
        <v>4</v>
      </c>
      <c r="Q387">
        <v>4</v>
      </c>
      <c r="R387">
        <v>3</v>
      </c>
    </row>
    <row r="388" spans="3:18" x14ac:dyDescent="0.3">
      <c r="C388" t="s">
        <v>18</v>
      </c>
      <c r="D388" t="s">
        <v>25</v>
      </c>
      <c r="E388" t="s">
        <v>64</v>
      </c>
      <c r="F388" t="s">
        <v>115</v>
      </c>
      <c r="G388">
        <v>2</v>
      </c>
      <c r="H388">
        <v>2</v>
      </c>
      <c r="I388">
        <v>4</v>
      </c>
      <c r="J388">
        <v>4</v>
      </c>
      <c r="K388">
        <v>4</v>
      </c>
      <c r="L388">
        <v>4</v>
      </c>
      <c r="M388">
        <v>3</v>
      </c>
      <c r="N388">
        <v>1</v>
      </c>
      <c r="O388">
        <v>4</v>
      </c>
      <c r="P388">
        <v>1</v>
      </c>
      <c r="Q388">
        <v>3</v>
      </c>
      <c r="R388">
        <v>1</v>
      </c>
    </row>
    <row r="389" spans="3:18" x14ac:dyDescent="0.3">
      <c r="C389" t="s">
        <v>18</v>
      </c>
      <c r="D389" t="s">
        <v>25</v>
      </c>
      <c r="E389" t="s">
        <v>64</v>
      </c>
      <c r="F389" t="s">
        <v>119</v>
      </c>
      <c r="G389">
        <v>4</v>
      </c>
      <c r="H389">
        <v>1</v>
      </c>
      <c r="I389">
        <v>4</v>
      </c>
      <c r="J389">
        <v>3</v>
      </c>
      <c r="K389">
        <v>3</v>
      </c>
      <c r="L389">
        <v>4</v>
      </c>
      <c r="M389">
        <v>4</v>
      </c>
      <c r="N389">
        <v>3</v>
      </c>
      <c r="O389">
        <v>1</v>
      </c>
      <c r="P389">
        <v>4</v>
      </c>
      <c r="Q389">
        <v>1</v>
      </c>
      <c r="R389">
        <v>2</v>
      </c>
    </row>
    <row r="390" spans="3:18" x14ac:dyDescent="0.3">
      <c r="C390" t="s">
        <v>18</v>
      </c>
      <c r="D390" t="s">
        <v>25</v>
      </c>
      <c r="E390" t="s">
        <v>64</v>
      </c>
      <c r="F390" t="s">
        <v>121</v>
      </c>
      <c r="G390">
        <v>4</v>
      </c>
      <c r="H390">
        <v>2</v>
      </c>
      <c r="I390">
        <v>4</v>
      </c>
      <c r="J390">
        <v>2</v>
      </c>
      <c r="K390">
        <v>1</v>
      </c>
      <c r="L390">
        <v>1</v>
      </c>
      <c r="M390">
        <v>1</v>
      </c>
      <c r="N390">
        <v>1</v>
      </c>
      <c r="O390">
        <v>3</v>
      </c>
      <c r="P390">
        <v>2</v>
      </c>
      <c r="Q390">
        <v>1</v>
      </c>
      <c r="R390">
        <v>4</v>
      </c>
    </row>
    <row r="391" spans="3:18" x14ac:dyDescent="0.3">
      <c r="C391" t="s">
        <v>18</v>
      </c>
      <c r="D391" t="s">
        <v>25</v>
      </c>
      <c r="E391" t="s">
        <v>64</v>
      </c>
      <c r="F391" t="s">
        <v>114</v>
      </c>
      <c r="G391">
        <v>4</v>
      </c>
      <c r="H391">
        <v>4</v>
      </c>
      <c r="I391">
        <v>4</v>
      </c>
      <c r="J391">
        <v>2</v>
      </c>
      <c r="K391">
        <v>4</v>
      </c>
      <c r="L391">
        <v>2</v>
      </c>
      <c r="M391">
        <v>2</v>
      </c>
      <c r="N391">
        <v>1</v>
      </c>
      <c r="O391">
        <v>3</v>
      </c>
      <c r="P391">
        <v>3</v>
      </c>
      <c r="Q391">
        <v>1</v>
      </c>
      <c r="R391">
        <v>2</v>
      </c>
    </row>
    <row r="392" spans="3:18" x14ac:dyDescent="0.3">
      <c r="C392" t="s">
        <v>18</v>
      </c>
      <c r="D392" t="s">
        <v>25</v>
      </c>
      <c r="E392" t="s">
        <v>64</v>
      </c>
      <c r="F392" t="s">
        <v>112</v>
      </c>
      <c r="G392">
        <v>1</v>
      </c>
      <c r="H392">
        <v>2</v>
      </c>
      <c r="I392">
        <v>3</v>
      </c>
      <c r="J392">
        <v>2</v>
      </c>
      <c r="K392">
        <v>4</v>
      </c>
      <c r="L392">
        <v>1</v>
      </c>
      <c r="M392">
        <v>3</v>
      </c>
      <c r="N392">
        <v>3</v>
      </c>
      <c r="O392">
        <v>1</v>
      </c>
      <c r="P392">
        <v>3</v>
      </c>
      <c r="Q392">
        <v>2</v>
      </c>
      <c r="R392">
        <v>1</v>
      </c>
    </row>
    <row r="393" spans="3:18" x14ac:dyDescent="0.3">
      <c r="C393" t="s">
        <v>18</v>
      </c>
      <c r="D393" t="s">
        <v>25</v>
      </c>
      <c r="E393" t="s">
        <v>64</v>
      </c>
      <c r="F393" t="s">
        <v>118</v>
      </c>
      <c r="G393">
        <v>3</v>
      </c>
      <c r="H393">
        <v>1</v>
      </c>
      <c r="I393">
        <v>4</v>
      </c>
      <c r="J393">
        <v>4</v>
      </c>
      <c r="K393">
        <v>2</v>
      </c>
      <c r="L393">
        <v>4</v>
      </c>
      <c r="M393">
        <v>4</v>
      </c>
      <c r="N393">
        <v>4</v>
      </c>
      <c r="O393">
        <v>3</v>
      </c>
      <c r="P393">
        <v>2</v>
      </c>
      <c r="Q393">
        <v>1</v>
      </c>
      <c r="R393">
        <v>3</v>
      </c>
    </row>
    <row r="394" spans="3:18" x14ac:dyDescent="0.3">
      <c r="C394" t="s">
        <v>18</v>
      </c>
      <c r="D394" t="s">
        <v>25</v>
      </c>
      <c r="E394" t="s">
        <v>64</v>
      </c>
      <c r="F394" t="s">
        <v>113</v>
      </c>
      <c r="G394">
        <v>4</v>
      </c>
      <c r="H394">
        <v>4</v>
      </c>
      <c r="I394">
        <v>4</v>
      </c>
      <c r="J394">
        <v>2</v>
      </c>
      <c r="K394">
        <v>3</v>
      </c>
      <c r="L394">
        <v>2</v>
      </c>
      <c r="M394">
        <v>2</v>
      </c>
      <c r="N394">
        <v>1</v>
      </c>
      <c r="O394">
        <v>3</v>
      </c>
      <c r="P394">
        <v>4</v>
      </c>
      <c r="Q394">
        <v>2</v>
      </c>
      <c r="R394">
        <v>1</v>
      </c>
    </row>
    <row r="395" spans="3:18" x14ac:dyDescent="0.3">
      <c r="C395" t="s">
        <v>17</v>
      </c>
      <c r="D395" t="s">
        <v>25</v>
      </c>
      <c r="E395" t="s">
        <v>64</v>
      </c>
      <c r="F395" t="s">
        <v>116</v>
      </c>
      <c r="G395">
        <v>2</v>
      </c>
      <c r="H395">
        <v>1</v>
      </c>
      <c r="I395">
        <v>3</v>
      </c>
      <c r="J395">
        <v>4</v>
      </c>
      <c r="K395">
        <v>4</v>
      </c>
      <c r="L395">
        <v>1</v>
      </c>
      <c r="M395">
        <v>4</v>
      </c>
      <c r="N395">
        <v>3</v>
      </c>
      <c r="O395">
        <v>2</v>
      </c>
      <c r="P395">
        <v>3</v>
      </c>
      <c r="Q395">
        <v>1</v>
      </c>
      <c r="R395">
        <v>3</v>
      </c>
    </row>
    <row r="396" spans="3:18" x14ac:dyDescent="0.3">
      <c r="C396" t="s">
        <v>17</v>
      </c>
      <c r="D396" t="s">
        <v>25</v>
      </c>
      <c r="E396" t="s">
        <v>64</v>
      </c>
      <c r="F396" t="s">
        <v>120</v>
      </c>
      <c r="G396">
        <v>2</v>
      </c>
      <c r="H396">
        <v>1</v>
      </c>
      <c r="I396">
        <v>3</v>
      </c>
      <c r="J396">
        <v>2</v>
      </c>
      <c r="K396">
        <v>3</v>
      </c>
      <c r="L396">
        <v>3</v>
      </c>
      <c r="M396">
        <v>3</v>
      </c>
      <c r="N396">
        <v>3</v>
      </c>
      <c r="O396">
        <v>1</v>
      </c>
      <c r="P396">
        <v>2</v>
      </c>
      <c r="Q396">
        <v>4</v>
      </c>
      <c r="R396">
        <v>4</v>
      </c>
    </row>
    <row r="397" spans="3:18" x14ac:dyDescent="0.3">
      <c r="C397" t="s">
        <v>17</v>
      </c>
      <c r="D397" t="s">
        <v>25</v>
      </c>
      <c r="E397" t="s">
        <v>64</v>
      </c>
      <c r="F397" t="s">
        <v>117</v>
      </c>
      <c r="G397">
        <v>1</v>
      </c>
      <c r="H397">
        <v>2</v>
      </c>
      <c r="I397">
        <v>4</v>
      </c>
      <c r="J397">
        <v>3</v>
      </c>
      <c r="K397">
        <v>3</v>
      </c>
      <c r="L397">
        <v>1</v>
      </c>
      <c r="M397">
        <v>4</v>
      </c>
      <c r="N397">
        <v>1</v>
      </c>
      <c r="O397">
        <v>1</v>
      </c>
      <c r="P397">
        <v>3</v>
      </c>
      <c r="Q397">
        <v>1</v>
      </c>
      <c r="R397">
        <v>1</v>
      </c>
    </row>
    <row r="398" spans="3:18" x14ac:dyDescent="0.3">
      <c r="C398" t="s">
        <v>17</v>
      </c>
      <c r="D398" t="s">
        <v>25</v>
      </c>
      <c r="E398" t="s">
        <v>64</v>
      </c>
      <c r="F398" t="s">
        <v>115</v>
      </c>
      <c r="G398">
        <v>2</v>
      </c>
      <c r="H398">
        <v>4</v>
      </c>
      <c r="I398">
        <v>1</v>
      </c>
      <c r="J398">
        <v>2</v>
      </c>
      <c r="K398">
        <v>4</v>
      </c>
      <c r="L398">
        <v>4</v>
      </c>
      <c r="M398">
        <v>4</v>
      </c>
      <c r="N398">
        <v>4</v>
      </c>
      <c r="O398">
        <v>2</v>
      </c>
      <c r="P398">
        <v>2</v>
      </c>
      <c r="Q398">
        <v>1</v>
      </c>
      <c r="R398">
        <v>4</v>
      </c>
    </row>
    <row r="399" spans="3:18" x14ac:dyDescent="0.3">
      <c r="C399" t="s">
        <v>17</v>
      </c>
      <c r="D399" t="s">
        <v>25</v>
      </c>
      <c r="E399" t="s">
        <v>64</v>
      </c>
      <c r="F399" t="s">
        <v>119</v>
      </c>
      <c r="G399">
        <v>1</v>
      </c>
      <c r="H399">
        <v>1</v>
      </c>
      <c r="I399">
        <v>2</v>
      </c>
      <c r="J399">
        <v>2</v>
      </c>
      <c r="K399">
        <v>4</v>
      </c>
      <c r="L399">
        <v>2</v>
      </c>
      <c r="M399">
        <v>2</v>
      </c>
      <c r="N399">
        <v>1</v>
      </c>
      <c r="O399">
        <v>1</v>
      </c>
      <c r="P399">
        <v>2</v>
      </c>
      <c r="Q399">
        <v>1</v>
      </c>
      <c r="R399">
        <v>1</v>
      </c>
    </row>
    <row r="400" spans="3:18" x14ac:dyDescent="0.3">
      <c r="C400" t="s">
        <v>17</v>
      </c>
      <c r="D400" t="s">
        <v>25</v>
      </c>
      <c r="E400" t="s">
        <v>64</v>
      </c>
      <c r="F400" t="s">
        <v>121</v>
      </c>
      <c r="G400">
        <v>2</v>
      </c>
      <c r="H400">
        <v>1</v>
      </c>
      <c r="I400">
        <v>1</v>
      </c>
      <c r="J400">
        <v>1</v>
      </c>
      <c r="K400">
        <v>1</v>
      </c>
      <c r="L400">
        <v>2</v>
      </c>
      <c r="M400">
        <v>4</v>
      </c>
      <c r="N400">
        <v>4</v>
      </c>
      <c r="O400">
        <v>1</v>
      </c>
      <c r="P400">
        <v>1</v>
      </c>
      <c r="Q400">
        <v>4</v>
      </c>
      <c r="R400">
        <v>4</v>
      </c>
    </row>
    <row r="401" spans="2:42" x14ac:dyDescent="0.3">
      <c r="C401" t="s">
        <v>17</v>
      </c>
      <c r="D401" t="s">
        <v>25</v>
      </c>
      <c r="E401" t="s">
        <v>64</v>
      </c>
      <c r="F401" t="s">
        <v>114</v>
      </c>
      <c r="G401">
        <v>2</v>
      </c>
      <c r="H401">
        <v>2</v>
      </c>
      <c r="I401">
        <v>3</v>
      </c>
      <c r="J401">
        <v>2</v>
      </c>
      <c r="K401">
        <v>3</v>
      </c>
      <c r="L401">
        <v>3</v>
      </c>
      <c r="M401">
        <v>4</v>
      </c>
      <c r="N401">
        <v>3</v>
      </c>
      <c r="O401">
        <v>2</v>
      </c>
      <c r="P401">
        <v>1</v>
      </c>
      <c r="Q401">
        <v>3</v>
      </c>
      <c r="R401">
        <v>2</v>
      </c>
    </row>
    <row r="402" spans="2:42" x14ac:dyDescent="0.3">
      <c r="C402" t="s">
        <v>17</v>
      </c>
      <c r="D402" t="s">
        <v>25</v>
      </c>
      <c r="E402" t="s">
        <v>64</v>
      </c>
      <c r="F402" t="s">
        <v>112</v>
      </c>
      <c r="G402">
        <v>4</v>
      </c>
      <c r="H402">
        <v>1</v>
      </c>
      <c r="I402">
        <v>1</v>
      </c>
      <c r="J402">
        <v>1</v>
      </c>
      <c r="K402">
        <v>2</v>
      </c>
      <c r="L402">
        <v>3</v>
      </c>
      <c r="M402">
        <v>2</v>
      </c>
      <c r="N402">
        <v>4</v>
      </c>
      <c r="O402">
        <v>2</v>
      </c>
      <c r="P402">
        <v>2</v>
      </c>
      <c r="Q402">
        <v>2</v>
      </c>
      <c r="R402">
        <v>2</v>
      </c>
    </row>
    <row r="403" spans="2:42" x14ac:dyDescent="0.3">
      <c r="C403" t="s">
        <v>17</v>
      </c>
      <c r="D403" t="s">
        <v>25</v>
      </c>
      <c r="E403" t="s">
        <v>64</v>
      </c>
      <c r="F403" t="s">
        <v>118</v>
      </c>
      <c r="G403">
        <v>3</v>
      </c>
      <c r="H403">
        <v>3</v>
      </c>
      <c r="I403">
        <v>2</v>
      </c>
      <c r="J403">
        <v>3</v>
      </c>
      <c r="K403">
        <v>4</v>
      </c>
      <c r="L403">
        <v>2</v>
      </c>
      <c r="M403">
        <v>1</v>
      </c>
      <c r="N403">
        <v>2</v>
      </c>
      <c r="O403">
        <v>1</v>
      </c>
      <c r="P403">
        <v>1</v>
      </c>
      <c r="Q403">
        <v>4</v>
      </c>
      <c r="R403">
        <v>3</v>
      </c>
    </row>
    <row r="404" spans="2:42" x14ac:dyDescent="0.3">
      <c r="C404" t="s">
        <v>17</v>
      </c>
      <c r="D404" t="s">
        <v>25</v>
      </c>
      <c r="E404" t="s">
        <v>64</v>
      </c>
      <c r="F404" t="s">
        <v>113</v>
      </c>
      <c r="G404">
        <v>4</v>
      </c>
      <c r="H404">
        <v>2</v>
      </c>
      <c r="I404">
        <v>3</v>
      </c>
      <c r="J404">
        <v>1</v>
      </c>
      <c r="K404">
        <v>3</v>
      </c>
      <c r="L404">
        <v>4</v>
      </c>
      <c r="M404">
        <v>4</v>
      </c>
      <c r="N404">
        <v>4</v>
      </c>
      <c r="O404">
        <v>2</v>
      </c>
      <c r="P404">
        <v>2</v>
      </c>
      <c r="Q404">
        <v>3</v>
      </c>
      <c r="R404">
        <v>3</v>
      </c>
    </row>
    <row r="407" spans="2:42" x14ac:dyDescent="0.3">
      <c r="B407" s="41" t="s">
        <v>188</v>
      </c>
      <c r="C407" s="117" t="s">
        <v>103</v>
      </c>
      <c r="D407" s="117" t="s">
        <v>98</v>
      </c>
      <c r="E407" s="117" t="s">
        <v>67</v>
      </c>
      <c r="F407" s="117" t="s">
        <v>99</v>
      </c>
      <c r="G407" s="117" t="s">
        <v>97</v>
      </c>
      <c r="H407" s="117" t="s">
        <v>101</v>
      </c>
      <c r="I407" s="117" t="s">
        <v>96</v>
      </c>
      <c r="J407" s="117" t="s">
        <v>102</v>
      </c>
      <c r="K407" s="117" t="s">
        <v>66</v>
      </c>
      <c r="L407" s="117" t="s">
        <v>100</v>
      </c>
      <c r="M407" s="117" t="s">
        <v>88</v>
      </c>
      <c r="N407" s="117" t="s">
        <v>71</v>
      </c>
      <c r="O407" s="117" t="s">
        <v>72</v>
      </c>
      <c r="P407" s="117" t="s">
        <v>94</v>
      </c>
      <c r="Q407" s="117" t="s">
        <v>91</v>
      </c>
      <c r="R407" s="117" t="s">
        <v>92</v>
      </c>
      <c r="S407" s="117" t="s">
        <v>95</v>
      </c>
      <c r="T407" s="117" t="s">
        <v>89</v>
      </c>
      <c r="U407" s="117" t="s">
        <v>93</v>
      </c>
      <c r="V407" s="117" t="s">
        <v>90</v>
      </c>
      <c r="W407" s="117" t="s">
        <v>68</v>
      </c>
      <c r="X407" s="117" t="s">
        <v>107</v>
      </c>
      <c r="Y407" s="117" t="s">
        <v>109</v>
      </c>
      <c r="Z407" s="117" t="s">
        <v>69</v>
      </c>
      <c r="AA407" s="117" t="s">
        <v>105</v>
      </c>
      <c r="AB407" s="117" t="s">
        <v>70</v>
      </c>
      <c r="AC407" s="117" t="s">
        <v>110</v>
      </c>
      <c r="AD407" s="117" t="s">
        <v>104</v>
      </c>
      <c r="AE407" s="117" t="s">
        <v>106</v>
      </c>
      <c r="AF407" s="117" t="s">
        <v>108</v>
      </c>
      <c r="AG407" s="117" t="s">
        <v>116</v>
      </c>
      <c r="AH407" s="117" t="s">
        <v>120</v>
      </c>
      <c r="AI407" s="117" t="s">
        <v>117</v>
      </c>
      <c r="AJ407" s="117" t="s">
        <v>115</v>
      </c>
      <c r="AK407" s="117" t="s">
        <v>119</v>
      </c>
      <c r="AL407" s="117" t="s">
        <v>121</v>
      </c>
      <c r="AM407" s="117" t="s">
        <v>114</v>
      </c>
      <c r="AN407" s="117" t="s">
        <v>112</v>
      </c>
      <c r="AO407" s="117" t="s">
        <v>118</v>
      </c>
      <c r="AP407" s="117" t="s">
        <v>113</v>
      </c>
    </row>
    <row r="408" spans="2:42" x14ac:dyDescent="0.3">
      <c r="B408" s="118" t="s">
        <v>32</v>
      </c>
      <c r="C408" s="41">
        <f t="shared" ref="C408:AP408" si="47">SUMIFS($G$322:$G$404,$F$322:$F$404,C$407,$C$322:$C$404,"Actual")</f>
        <v>1</v>
      </c>
      <c r="D408" s="52">
        <f t="shared" si="47"/>
        <v>1</v>
      </c>
      <c r="E408" s="43">
        <f t="shared" si="47"/>
        <v>2</v>
      </c>
      <c r="F408" s="41">
        <f t="shared" si="47"/>
        <v>1</v>
      </c>
      <c r="G408" s="41">
        <f t="shared" si="47"/>
        <v>2</v>
      </c>
      <c r="H408" s="41">
        <f t="shared" si="47"/>
        <v>1</v>
      </c>
      <c r="I408" s="41">
        <f t="shared" si="47"/>
        <v>2</v>
      </c>
      <c r="J408" s="41">
        <f t="shared" si="47"/>
        <v>4</v>
      </c>
      <c r="K408" s="41">
        <f t="shared" si="47"/>
        <v>3</v>
      </c>
      <c r="L408" s="41">
        <f t="shared" si="47"/>
        <v>1</v>
      </c>
      <c r="M408" s="41">
        <f t="shared" si="47"/>
        <v>1</v>
      </c>
      <c r="N408" s="41">
        <f t="shared" si="47"/>
        <v>4</v>
      </c>
      <c r="O408" s="41">
        <f t="shared" si="47"/>
        <v>3</v>
      </c>
      <c r="P408" s="41">
        <f t="shared" si="47"/>
        <v>3</v>
      </c>
      <c r="Q408" s="41">
        <f t="shared" si="47"/>
        <v>4</v>
      </c>
      <c r="R408" s="41">
        <f t="shared" si="47"/>
        <v>3</v>
      </c>
      <c r="S408" s="41">
        <f t="shared" si="47"/>
        <v>3</v>
      </c>
      <c r="T408" s="41">
        <f t="shared" si="47"/>
        <v>3</v>
      </c>
      <c r="U408" s="41">
        <f t="shared" si="47"/>
        <v>2</v>
      </c>
      <c r="V408" s="41">
        <f t="shared" si="47"/>
        <v>3</v>
      </c>
      <c r="W408" s="41">
        <f t="shared" si="47"/>
        <v>4</v>
      </c>
      <c r="X408" s="41">
        <f t="shared" si="47"/>
        <v>3</v>
      </c>
      <c r="Y408" s="41">
        <f t="shared" si="47"/>
        <v>3</v>
      </c>
      <c r="Z408" s="41">
        <f t="shared" si="47"/>
        <v>3</v>
      </c>
      <c r="AA408" s="41">
        <f t="shared" si="47"/>
        <v>2</v>
      </c>
      <c r="AB408" s="41">
        <f t="shared" si="47"/>
        <v>2</v>
      </c>
      <c r="AC408" s="41">
        <f t="shared" si="47"/>
        <v>2</v>
      </c>
      <c r="AD408" s="41">
        <f t="shared" si="47"/>
        <v>3</v>
      </c>
      <c r="AE408" s="41">
        <f t="shared" si="47"/>
        <v>4</v>
      </c>
      <c r="AF408" s="41">
        <f t="shared" si="47"/>
        <v>1</v>
      </c>
      <c r="AG408" s="41">
        <f t="shared" si="47"/>
        <v>3</v>
      </c>
      <c r="AH408" s="41">
        <f t="shared" si="47"/>
        <v>4</v>
      </c>
      <c r="AI408" s="41">
        <f t="shared" si="47"/>
        <v>1</v>
      </c>
      <c r="AJ408" s="41">
        <f t="shared" si="47"/>
        <v>2</v>
      </c>
      <c r="AK408" s="41">
        <f t="shared" si="47"/>
        <v>4</v>
      </c>
      <c r="AL408" s="41">
        <f t="shared" si="47"/>
        <v>4</v>
      </c>
      <c r="AM408" s="41">
        <f t="shared" si="47"/>
        <v>4</v>
      </c>
      <c r="AN408" s="41">
        <f t="shared" si="47"/>
        <v>1</v>
      </c>
      <c r="AO408" s="41">
        <f t="shared" si="47"/>
        <v>3</v>
      </c>
      <c r="AP408" s="41">
        <f t="shared" si="47"/>
        <v>4</v>
      </c>
    </row>
    <row r="409" spans="2:42" x14ac:dyDescent="0.3">
      <c r="B409" s="118" t="s">
        <v>33</v>
      </c>
      <c r="C409" s="41">
        <f t="shared" ref="C409:AP409" si="48">SUMIFS($H$322:$H$404,$F$322:$F$404,C$407,$C$322:$C$404,"Actual")</f>
        <v>3</v>
      </c>
      <c r="D409" s="52">
        <f t="shared" si="48"/>
        <v>2</v>
      </c>
      <c r="E409" s="43">
        <f t="shared" si="48"/>
        <v>3</v>
      </c>
      <c r="F409" s="41">
        <f t="shared" si="48"/>
        <v>1</v>
      </c>
      <c r="G409" s="41">
        <f t="shared" si="48"/>
        <v>4</v>
      </c>
      <c r="H409" s="41">
        <f t="shared" si="48"/>
        <v>1</v>
      </c>
      <c r="I409" s="41">
        <f t="shared" si="48"/>
        <v>4</v>
      </c>
      <c r="J409" s="41">
        <f t="shared" si="48"/>
        <v>1</v>
      </c>
      <c r="K409" s="41">
        <f t="shared" si="48"/>
        <v>2</v>
      </c>
      <c r="L409" s="41">
        <f t="shared" si="48"/>
        <v>4</v>
      </c>
      <c r="M409" s="41">
        <f t="shared" si="48"/>
        <v>2</v>
      </c>
      <c r="N409" s="41">
        <f t="shared" si="48"/>
        <v>1</v>
      </c>
      <c r="O409" s="41">
        <f t="shared" si="48"/>
        <v>4</v>
      </c>
      <c r="P409" s="41">
        <f t="shared" si="48"/>
        <v>4</v>
      </c>
      <c r="Q409" s="41">
        <f t="shared" si="48"/>
        <v>1</v>
      </c>
      <c r="R409" s="41">
        <f t="shared" si="48"/>
        <v>3</v>
      </c>
      <c r="S409" s="41">
        <f t="shared" si="48"/>
        <v>4</v>
      </c>
      <c r="T409" s="41">
        <f t="shared" si="48"/>
        <v>4</v>
      </c>
      <c r="U409" s="41">
        <f t="shared" si="48"/>
        <v>2</v>
      </c>
      <c r="V409" s="41">
        <f t="shared" si="48"/>
        <v>2</v>
      </c>
      <c r="W409" s="41">
        <f t="shared" si="48"/>
        <v>3</v>
      </c>
      <c r="X409" s="41">
        <f t="shared" si="48"/>
        <v>3</v>
      </c>
      <c r="Y409" s="41">
        <f t="shared" si="48"/>
        <v>2</v>
      </c>
      <c r="Z409" s="41">
        <f t="shared" si="48"/>
        <v>3</v>
      </c>
      <c r="AA409" s="41">
        <f t="shared" si="48"/>
        <v>1</v>
      </c>
      <c r="AB409" s="41">
        <f t="shared" si="48"/>
        <v>1</v>
      </c>
      <c r="AC409" s="41">
        <f t="shared" si="48"/>
        <v>3</v>
      </c>
      <c r="AD409" s="41">
        <f t="shared" si="48"/>
        <v>3</v>
      </c>
      <c r="AE409" s="41">
        <f t="shared" si="48"/>
        <v>2</v>
      </c>
      <c r="AF409" s="41">
        <f t="shared" si="48"/>
        <v>3</v>
      </c>
      <c r="AG409" s="41">
        <f t="shared" si="48"/>
        <v>3</v>
      </c>
      <c r="AH409" s="41">
        <f t="shared" si="48"/>
        <v>4</v>
      </c>
      <c r="AI409" s="41">
        <f t="shared" si="48"/>
        <v>2</v>
      </c>
      <c r="AJ409" s="41">
        <f t="shared" si="48"/>
        <v>2</v>
      </c>
      <c r="AK409" s="41">
        <f t="shared" si="48"/>
        <v>1</v>
      </c>
      <c r="AL409" s="41">
        <f t="shared" si="48"/>
        <v>2</v>
      </c>
      <c r="AM409" s="41">
        <f t="shared" si="48"/>
        <v>4</v>
      </c>
      <c r="AN409" s="41">
        <f t="shared" si="48"/>
        <v>2</v>
      </c>
      <c r="AO409" s="41">
        <f t="shared" si="48"/>
        <v>1</v>
      </c>
      <c r="AP409" s="41">
        <f t="shared" si="48"/>
        <v>4</v>
      </c>
    </row>
    <row r="410" spans="2:42" x14ac:dyDescent="0.3">
      <c r="B410" s="118" t="s">
        <v>34</v>
      </c>
      <c r="C410" s="41">
        <f t="shared" ref="C410:AP410" si="49">SUMIFS($I$322:$I$404,$F$322:$F$404,C$407,$C$322:$C$404,"Actual")</f>
        <v>4</v>
      </c>
      <c r="D410" s="52">
        <f t="shared" si="49"/>
        <v>4</v>
      </c>
      <c r="E410" s="43">
        <f t="shared" si="49"/>
        <v>1</v>
      </c>
      <c r="F410" s="41">
        <f t="shared" si="49"/>
        <v>2</v>
      </c>
      <c r="G410" s="41">
        <f t="shared" si="49"/>
        <v>4</v>
      </c>
      <c r="H410" s="41">
        <f t="shared" si="49"/>
        <v>4</v>
      </c>
      <c r="I410" s="41">
        <f t="shared" si="49"/>
        <v>2</v>
      </c>
      <c r="J410" s="41">
        <f t="shared" si="49"/>
        <v>1</v>
      </c>
      <c r="K410" s="41">
        <f t="shared" si="49"/>
        <v>2</v>
      </c>
      <c r="L410" s="41">
        <f t="shared" si="49"/>
        <v>1</v>
      </c>
      <c r="M410" s="41">
        <f t="shared" si="49"/>
        <v>2</v>
      </c>
      <c r="N410" s="41">
        <f t="shared" si="49"/>
        <v>1</v>
      </c>
      <c r="O410" s="41">
        <f t="shared" si="49"/>
        <v>2</v>
      </c>
      <c r="P410" s="41">
        <f t="shared" si="49"/>
        <v>2</v>
      </c>
      <c r="Q410" s="41">
        <f t="shared" si="49"/>
        <v>3</v>
      </c>
      <c r="R410" s="41">
        <f t="shared" si="49"/>
        <v>3</v>
      </c>
      <c r="S410" s="41">
        <f t="shared" si="49"/>
        <v>3</v>
      </c>
      <c r="T410" s="41">
        <f t="shared" si="49"/>
        <v>4</v>
      </c>
      <c r="U410" s="41">
        <f t="shared" si="49"/>
        <v>3</v>
      </c>
      <c r="V410" s="41">
        <f t="shared" si="49"/>
        <v>4</v>
      </c>
      <c r="W410" s="41">
        <f t="shared" si="49"/>
        <v>3</v>
      </c>
      <c r="X410" s="41">
        <f t="shared" si="49"/>
        <v>2</v>
      </c>
      <c r="Y410" s="41">
        <f t="shared" si="49"/>
        <v>3</v>
      </c>
      <c r="Z410" s="41">
        <f t="shared" si="49"/>
        <v>3</v>
      </c>
      <c r="AA410" s="41">
        <f t="shared" si="49"/>
        <v>4</v>
      </c>
      <c r="AB410" s="41">
        <f t="shared" si="49"/>
        <v>3</v>
      </c>
      <c r="AC410" s="41">
        <f t="shared" si="49"/>
        <v>4</v>
      </c>
      <c r="AD410" s="41">
        <f t="shared" si="49"/>
        <v>2</v>
      </c>
      <c r="AE410" s="41">
        <f t="shared" si="49"/>
        <v>1</v>
      </c>
      <c r="AF410" s="41">
        <f t="shared" si="49"/>
        <v>1</v>
      </c>
      <c r="AG410" s="41">
        <f t="shared" si="49"/>
        <v>3</v>
      </c>
      <c r="AH410" s="41">
        <f t="shared" si="49"/>
        <v>2</v>
      </c>
      <c r="AI410" s="41">
        <f t="shared" si="49"/>
        <v>3</v>
      </c>
      <c r="AJ410" s="41">
        <f t="shared" si="49"/>
        <v>4</v>
      </c>
      <c r="AK410" s="41">
        <f t="shared" si="49"/>
        <v>4</v>
      </c>
      <c r="AL410" s="41">
        <f t="shared" si="49"/>
        <v>4</v>
      </c>
      <c r="AM410" s="41">
        <f t="shared" si="49"/>
        <v>4</v>
      </c>
      <c r="AN410" s="41">
        <f t="shared" si="49"/>
        <v>3</v>
      </c>
      <c r="AO410" s="41">
        <f t="shared" si="49"/>
        <v>4</v>
      </c>
      <c r="AP410" s="41">
        <f t="shared" si="49"/>
        <v>4</v>
      </c>
    </row>
    <row r="411" spans="2:42" x14ac:dyDescent="0.3">
      <c r="B411" s="118" t="s">
        <v>35</v>
      </c>
      <c r="C411" s="41">
        <f t="shared" ref="C411:AP411" si="50">SUMIFS($J$322:$J$404,$F$322:$F$404,C$407,$C$322:$C$404,"Actual")</f>
        <v>1</v>
      </c>
      <c r="D411" s="52">
        <f t="shared" si="50"/>
        <v>4</v>
      </c>
      <c r="E411" s="43">
        <f t="shared" si="50"/>
        <v>2</v>
      </c>
      <c r="F411" s="41">
        <f t="shared" si="50"/>
        <v>4</v>
      </c>
      <c r="G411" s="41">
        <f t="shared" si="50"/>
        <v>2</v>
      </c>
      <c r="H411" s="41">
        <f t="shared" si="50"/>
        <v>3</v>
      </c>
      <c r="I411" s="41">
        <f t="shared" si="50"/>
        <v>1</v>
      </c>
      <c r="J411" s="41">
        <f t="shared" si="50"/>
        <v>2</v>
      </c>
      <c r="K411" s="41">
        <f t="shared" si="50"/>
        <v>1</v>
      </c>
      <c r="L411" s="41">
        <f t="shared" si="50"/>
        <v>1</v>
      </c>
      <c r="M411" s="41">
        <f t="shared" si="50"/>
        <v>4</v>
      </c>
      <c r="N411" s="41">
        <f t="shared" si="50"/>
        <v>1</v>
      </c>
      <c r="O411" s="41">
        <f t="shared" si="50"/>
        <v>3</v>
      </c>
      <c r="P411" s="41">
        <f t="shared" si="50"/>
        <v>1</v>
      </c>
      <c r="Q411" s="41">
        <f t="shared" si="50"/>
        <v>3</v>
      </c>
      <c r="R411" s="41">
        <f t="shared" si="50"/>
        <v>2</v>
      </c>
      <c r="S411" s="41">
        <f t="shared" si="50"/>
        <v>2</v>
      </c>
      <c r="T411" s="41">
        <f t="shared" si="50"/>
        <v>1</v>
      </c>
      <c r="U411" s="41">
        <f t="shared" si="50"/>
        <v>4</v>
      </c>
      <c r="V411" s="41">
        <f t="shared" si="50"/>
        <v>1</v>
      </c>
      <c r="W411" s="41">
        <f t="shared" si="50"/>
        <v>4</v>
      </c>
      <c r="X411" s="41">
        <f t="shared" si="50"/>
        <v>4</v>
      </c>
      <c r="Y411" s="41">
        <f t="shared" si="50"/>
        <v>3</v>
      </c>
      <c r="Z411" s="41">
        <f t="shared" si="50"/>
        <v>4</v>
      </c>
      <c r="AA411" s="41">
        <f t="shared" si="50"/>
        <v>2</v>
      </c>
      <c r="AB411" s="41">
        <f t="shared" si="50"/>
        <v>4</v>
      </c>
      <c r="AC411" s="41">
        <f t="shared" si="50"/>
        <v>2</v>
      </c>
      <c r="AD411" s="41">
        <f t="shared" si="50"/>
        <v>1</v>
      </c>
      <c r="AE411" s="41">
        <f t="shared" si="50"/>
        <v>1</v>
      </c>
      <c r="AF411" s="41">
        <f t="shared" si="50"/>
        <v>2</v>
      </c>
      <c r="AG411" s="41">
        <f t="shared" si="50"/>
        <v>4</v>
      </c>
      <c r="AH411" s="41">
        <f t="shared" si="50"/>
        <v>2</v>
      </c>
      <c r="AI411" s="41">
        <f t="shared" si="50"/>
        <v>2</v>
      </c>
      <c r="AJ411" s="41">
        <f t="shared" si="50"/>
        <v>4</v>
      </c>
      <c r="AK411" s="41">
        <f t="shared" si="50"/>
        <v>3</v>
      </c>
      <c r="AL411" s="41">
        <f t="shared" si="50"/>
        <v>2</v>
      </c>
      <c r="AM411" s="41">
        <f t="shared" si="50"/>
        <v>2</v>
      </c>
      <c r="AN411" s="41">
        <f t="shared" si="50"/>
        <v>2</v>
      </c>
      <c r="AO411" s="41">
        <f t="shared" si="50"/>
        <v>4</v>
      </c>
      <c r="AP411" s="41">
        <f t="shared" si="50"/>
        <v>2</v>
      </c>
    </row>
    <row r="412" spans="2:42" x14ac:dyDescent="0.3">
      <c r="B412" s="118" t="s">
        <v>36</v>
      </c>
      <c r="C412" s="41">
        <f t="shared" ref="C412:AP412" si="51">SUMIFS($K$322:$K$404,$F$322:$F$404,C$407,$C$322:$C$404,"Actual")</f>
        <v>1</v>
      </c>
      <c r="D412" s="52">
        <f t="shared" si="51"/>
        <v>4</v>
      </c>
      <c r="E412" s="43">
        <f t="shared" si="51"/>
        <v>1</v>
      </c>
      <c r="F412" s="41">
        <f t="shared" si="51"/>
        <v>4</v>
      </c>
      <c r="G412" s="41">
        <f t="shared" si="51"/>
        <v>1</v>
      </c>
      <c r="H412" s="41">
        <f t="shared" si="51"/>
        <v>2</v>
      </c>
      <c r="I412" s="41">
        <f t="shared" si="51"/>
        <v>4</v>
      </c>
      <c r="J412" s="41">
        <f t="shared" si="51"/>
        <v>2</v>
      </c>
      <c r="K412" s="41">
        <f t="shared" si="51"/>
        <v>4</v>
      </c>
      <c r="L412" s="41">
        <f t="shared" si="51"/>
        <v>2</v>
      </c>
      <c r="M412" s="41">
        <f t="shared" si="51"/>
        <v>3</v>
      </c>
      <c r="N412" s="41">
        <f t="shared" si="51"/>
        <v>3</v>
      </c>
      <c r="O412" s="41">
        <f t="shared" si="51"/>
        <v>2</v>
      </c>
      <c r="P412" s="41">
        <f t="shared" si="51"/>
        <v>2</v>
      </c>
      <c r="Q412" s="41">
        <f t="shared" si="51"/>
        <v>2</v>
      </c>
      <c r="R412" s="41">
        <f t="shared" si="51"/>
        <v>1</v>
      </c>
      <c r="S412" s="41">
        <f t="shared" si="51"/>
        <v>1</v>
      </c>
      <c r="T412" s="41">
        <f t="shared" si="51"/>
        <v>1</v>
      </c>
      <c r="U412" s="41">
        <f t="shared" si="51"/>
        <v>2</v>
      </c>
      <c r="V412" s="41">
        <f t="shared" si="51"/>
        <v>1</v>
      </c>
      <c r="W412" s="41">
        <f t="shared" si="51"/>
        <v>1</v>
      </c>
      <c r="X412" s="41">
        <f t="shared" si="51"/>
        <v>1</v>
      </c>
      <c r="Y412" s="41">
        <f t="shared" si="51"/>
        <v>1</v>
      </c>
      <c r="Z412" s="41">
        <f t="shared" si="51"/>
        <v>2</v>
      </c>
      <c r="AA412" s="41">
        <f t="shared" si="51"/>
        <v>3</v>
      </c>
      <c r="AB412" s="41">
        <f t="shared" si="51"/>
        <v>3</v>
      </c>
      <c r="AC412" s="41">
        <f t="shared" si="51"/>
        <v>2</v>
      </c>
      <c r="AD412" s="41">
        <f t="shared" si="51"/>
        <v>2</v>
      </c>
      <c r="AE412" s="41">
        <f t="shared" si="51"/>
        <v>2</v>
      </c>
      <c r="AF412" s="41">
        <f t="shared" si="51"/>
        <v>4</v>
      </c>
      <c r="AG412" s="41">
        <f t="shared" si="51"/>
        <v>3</v>
      </c>
      <c r="AH412" s="41">
        <f t="shared" si="51"/>
        <v>4</v>
      </c>
      <c r="AI412" s="41">
        <f t="shared" si="51"/>
        <v>3</v>
      </c>
      <c r="AJ412" s="41">
        <f t="shared" si="51"/>
        <v>4</v>
      </c>
      <c r="AK412" s="41">
        <f t="shared" si="51"/>
        <v>3</v>
      </c>
      <c r="AL412" s="41">
        <f t="shared" si="51"/>
        <v>1</v>
      </c>
      <c r="AM412" s="41">
        <f t="shared" si="51"/>
        <v>4</v>
      </c>
      <c r="AN412" s="41">
        <f t="shared" si="51"/>
        <v>4</v>
      </c>
      <c r="AO412" s="41">
        <f t="shared" si="51"/>
        <v>2</v>
      </c>
      <c r="AP412" s="41">
        <f t="shared" si="51"/>
        <v>3</v>
      </c>
    </row>
    <row r="413" spans="2:42" x14ac:dyDescent="0.3">
      <c r="B413" s="118" t="s">
        <v>37</v>
      </c>
      <c r="C413" s="41">
        <f t="shared" ref="C413:AP413" si="52">SUMIFS($L$322:$L$404,$F$322:$F$404,C$407,$C$322:$C$404,"Actual")</f>
        <v>2</v>
      </c>
      <c r="D413" s="52">
        <f t="shared" si="52"/>
        <v>2</v>
      </c>
      <c r="E413" s="43">
        <f t="shared" si="52"/>
        <v>3</v>
      </c>
      <c r="F413" s="41">
        <f t="shared" si="52"/>
        <v>2</v>
      </c>
      <c r="G413" s="41">
        <f t="shared" si="52"/>
        <v>3</v>
      </c>
      <c r="H413" s="41">
        <f t="shared" si="52"/>
        <v>2</v>
      </c>
      <c r="I413" s="41">
        <f t="shared" si="52"/>
        <v>3</v>
      </c>
      <c r="J413" s="41">
        <f t="shared" si="52"/>
        <v>3</v>
      </c>
      <c r="K413" s="41">
        <f t="shared" si="52"/>
        <v>4</v>
      </c>
      <c r="L413" s="41">
        <f t="shared" si="52"/>
        <v>4</v>
      </c>
      <c r="M413" s="41">
        <f t="shared" si="52"/>
        <v>1</v>
      </c>
      <c r="N413" s="41">
        <f t="shared" si="52"/>
        <v>3</v>
      </c>
      <c r="O413" s="41">
        <f t="shared" si="52"/>
        <v>4</v>
      </c>
      <c r="P413" s="41">
        <f t="shared" si="52"/>
        <v>3</v>
      </c>
      <c r="Q413" s="41">
        <f t="shared" si="52"/>
        <v>1</v>
      </c>
      <c r="R413" s="41">
        <f t="shared" si="52"/>
        <v>4</v>
      </c>
      <c r="S413" s="41">
        <f t="shared" si="52"/>
        <v>2</v>
      </c>
      <c r="T413" s="41">
        <f t="shared" si="52"/>
        <v>3</v>
      </c>
      <c r="U413" s="41">
        <f t="shared" si="52"/>
        <v>2</v>
      </c>
      <c r="V413" s="41">
        <f t="shared" si="52"/>
        <v>3</v>
      </c>
      <c r="W413" s="41">
        <f t="shared" si="52"/>
        <v>2</v>
      </c>
      <c r="X413" s="41">
        <f t="shared" si="52"/>
        <v>3</v>
      </c>
      <c r="Y413" s="41">
        <f t="shared" si="52"/>
        <v>3</v>
      </c>
      <c r="Z413" s="41">
        <f t="shared" si="52"/>
        <v>2</v>
      </c>
      <c r="AA413" s="41">
        <f t="shared" si="52"/>
        <v>2</v>
      </c>
      <c r="AB413" s="41">
        <f t="shared" si="52"/>
        <v>3</v>
      </c>
      <c r="AC413" s="41">
        <f t="shared" si="52"/>
        <v>1</v>
      </c>
      <c r="AD413" s="41">
        <f t="shared" si="52"/>
        <v>3</v>
      </c>
      <c r="AE413" s="41">
        <f t="shared" si="52"/>
        <v>3</v>
      </c>
      <c r="AF413" s="41">
        <f t="shared" si="52"/>
        <v>2</v>
      </c>
      <c r="AG413" s="41">
        <f t="shared" si="52"/>
        <v>4</v>
      </c>
      <c r="AH413" s="41">
        <f t="shared" si="52"/>
        <v>1</v>
      </c>
      <c r="AI413" s="41">
        <f t="shared" si="52"/>
        <v>1</v>
      </c>
      <c r="AJ413" s="41">
        <f t="shared" si="52"/>
        <v>4</v>
      </c>
      <c r="AK413" s="41">
        <f t="shared" si="52"/>
        <v>4</v>
      </c>
      <c r="AL413" s="41">
        <f t="shared" si="52"/>
        <v>1</v>
      </c>
      <c r="AM413" s="41">
        <f t="shared" si="52"/>
        <v>2</v>
      </c>
      <c r="AN413" s="41">
        <f t="shared" si="52"/>
        <v>1</v>
      </c>
      <c r="AO413" s="41">
        <f t="shared" si="52"/>
        <v>4</v>
      </c>
      <c r="AP413" s="41">
        <f t="shared" si="52"/>
        <v>2</v>
      </c>
    </row>
    <row r="414" spans="2:42" x14ac:dyDescent="0.3">
      <c r="B414" s="118" t="s">
        <v>38</v>
      </c>
      <c r="C414" s="41">
        <f t="shared" ref="C414:AP414" si="53">SUMIFS($M$322:$M$404,$F$322:$F$404,C$407,$C$322:$C$404,"Actual")</f>
        <v>1</v>
      </c>
      <c r="D414" s="52">
        <f t="shared" si="53"/>
        <v>1</v>
      </c>
      <c r="E414" s="43">
        <f t="shared" si="53"/>
        <v>2</v>
      </c>
      <c r="F414" s="41">
        <f t="shared" si="53"/>
        <v>4</v>
      </c>
      <c r="G414" s="41">
        <f t="shared" si="53"/>
        <v>3</v>
      </c>
      <c r="H414" s="41">
        <f t="shared" si="53"/>
        <v>1</v>
      </c>
      <c r="I414" s="41">
        <f t="shared" si="53"/>
        <v>3</v>
      </c>
      <c r="J414" s="41">
        <f t="shared" si="53"/>
        <v>3</v>
      </c>
      <c r="K414" s="41">
        <f t="shared" si="53"/>
        <v>3</v>
      </c>
      <c r="L414" s="41">
        <f t="shared" si="53"/>
        <v>1</v>
      </c>
      <c r="M414" s="41">
        <f t="shared" si="53"/>
        <v>3</v>
      </c>
      <c r="N414" s="41">
        <f t="shared" si="53"/>
        <v>2</v>
      </c>
      <c r="O414" s="41">
        <f t="shared" si="53"/>
        <v>3</v>
      </c>
      <c r="P414" s="41">
        <f t="shared" si="53"/>
        <v>4</v>
      </c>
      <c r="Q414" s="41">
        <f t="shared" si="53"/>
        <v>2</v>
      </c>
      <c r="R414" s="41">
        <f t="shared" si="53"/>
        <v>3</v>
      </c>
      <c r="S414" s="41">
        <f t="shared" si="53"/>
        <v>1</v>
      </c>
      <c r="T414" s="41">
        <f t="shared" si="53"/>
        <v>2</v>
      </c>
      <c r="U414" s="41">
        <f t="shared" si="53"/>
        <v>1</v>
      </c>
      <c r="V414" s="41">
        <f t="shared" si="53"/>
        <v>2</v>
      </c>
      <c r="W414" s="41">
        <f t="shared" si="53"/>
        <v>2</v>
      </c>
      <c r="X414" s="41">
        <f t="shared" si="53"/>
        <v>1</v>
      </c>
      <c r="Y414" s="41">
        <f t="shared" si="53"/>
        <v>4</v>
      </c>
      <c r="Z414" s="41">
        <f t="shared" si="53"/>
        <v>3</v>
      </c>
      <c r="AA414" s="41">
        <f t="shared" si="53"/>
        <v>2</v>
      </c>
      <c r="AB414" s="41">
        <f t="shared" si="53"/>
        <v>4</v>
      </c>
      <c r="AC414" s="41">
        <f t="shared" si="53"/>
        <v>4</v>
      </c>
      <c r="AD414" s="41">
        <f t="shared" si="53"/>
        <v>1</v>
      </c>
      <c r="AE414" s="41">
        <f t="shared" si="53"/>
        <v>4</v>
      </c>
      <c r="AF414" s="41">
        <f t="shared" si="53"/>
        <v>1</v>
      </c>
      <c r="AG414" s="41">
        <f t="shared" si="53"/>
        <v>2</v>
      </c>
      <c r="AH414" s="41">
        <f t="shared" si="53"/>
        <v>1</v>
      </c>
      <c r="AI414" s="41">
        <f t="shared" si="53"/>
        <v>2</v>
      </c>
      <c r="AJ414" s="41">
        <f t="shared" si="53"/>
        <v>3</v>
      </c>
      <c r="AK414" s="41">
        <f t="shared" si="53"/>
        <v>4</v>
      </c>
      <c r="AL414" s="41">
        <f t="shared" si="53"/>
        <v>1</v>
      </c>
      <c r="AM414" s="41">
        <f t="shared" si="53"/>
        <v>2</v>
      </c>
      <c r="AN414" s="41">
        <f t="shared" si="53"/>
        <v>3</v>
      </c>
      <c r="AO414" s="41">
        <f t="shared" si="53"/>
        <v>4</v>
      </c>
      <c r="AP414" s="41">
        <f t="shared" si="53"/>
        <v>2</v>
      </c>
    </row>
    <row r="415" spans="2:42" x14ac:dyDescent="0.3">
      <c r="B415" s="118" t="s">
        <v>39</v>
      </c>
      <c r="C415" s="41">
        <f t="shared" ref="C415:AP415" si="54">SUMIFS($N$322:$N$404,$F$322:$F$404,C$407,$C$322:$C$404,"Actual")</f>
        <v>4</v>
      </c>
      <c r="D415" s="52">
        <f t="shared" si="54"/>
        <v>3</v>
      </c>
      <c r="E415" s="43">
        <f t="shared" si="54"/>
        <v>3</v>
      </c>
      <c r="F415" s="41">
        <f t="shared" si="54"/>
        <v>4</v>
      </c>
      <c r="G415" s="41">
        <f t="shared" si="54"/>
        <v>3</v>
      </c>
      <c r="H415" s="41">
        <f t="shared" si="54"/>
        <v>4</v>
      </c>
      <c r="I415" s="41">
        <f t="shared" si="54"/>
        <v>1</v>
      </c>
      <c r="J415" s="41">
        <f t="shared" si="54"/>
        <v>3</v>
      </c>
      <c r="K415" s="41">
        <f t="shared" si="54"/>
        <v>3</v>
      </c>
      <c r="L415" s="41">
        <f t="shared" si="54"/>
        <v>3</v>
      </c>
      <c r="M415" s="41">
        <f t="shared" si="54"/>
        <v>4</v>
      </c>
      <c r="N415" s="41">
        <f t="shared" si="54"/>
        <v>1</v>
      </c>
      <c r="O415" s="41">
        <f t="shared" si="54"/>
        <v>2</v>
      </c>
      <c r="P415" s="41">
        <f t="shared" si="54"/>
        <v>2</v>
      </c>
      <c r="Q415" s="41">
        <f t="shared" si="54"/>
        <v>3</v>
      </c>
      <c r="R415" s="41">
        <f t="shared" si="54"/>
        <v>2</v>
      </c>
      <c r="S415" s="41">
        <f t="shared" si="54"/>
        <v>3</v>
      </c>
      <c r="T415" s="41">
        <f t="shared" si="54"/>
        <v>2</v>
      </c>
      <c r="U415" s="41">
        <f t="shared" si="54"/>
        <v>3</v>
      </c>
      <c r="V415" s="41">
        <f t="shared" si="54"/>
        <v>4</v>
      </c>
      <c r="W415" s="41">
        <f t="shared" si="54"/>
        <v>4</v>
      </c>
      <c r="X415" s="41">
        <f t="shared" si="54"/>
        <v>1</v>
      </c>
      <c r="Y415" s="41">
        <f t="shared" si="54"/>
        <v>4</v>
      </c>
      <c r="Z415" s="41">
        <f t="shared" si="54"/>
        <v>4</v>
      </c>
      <c r="AA415" s="41">
        <f t="shared" si="54"/>
        <v>3</v>
      </c>
      <c r="AB415" s="41">
        <f t="shared" si="54"/>
        <v>2</v>
      </c>
      <c r="AC415" s="41">
        <f t="shared" si="54"/>
        <v>1</v>
      </c>
      <c r="AD415" s="41">
        <f t="shared" si="54"/>
        <v>3</v>
      </c>
      <c r="AE415" s="41">
        <f t="shared" si="54"/>
        <v>1</v>
      </c>
      <c r="AF415" s="41">
        <f t="shared" si="54"/>
        <v>2</v>
      </c>
      <c r="AG415" s="41">
        <f t="shared" si="54"/>
        <v>1</v>
      </c>
      <c r="AH415" s="41">
        <f t="shared" si="54"/>
        <v>3</v>
      </c>
      <c r="AI415" s="41">
        <f t="shared" si="54"/>
        <v>4</v>
      </c>
      <c r="AJ415" s="41">
        <f t="shared" si="54"/>
        <v>1</v>
      </c>
      <c r="AK415" s="41">
        <f t="shared" si="54"/>
        <v>3</v>
      </c>
      <c r="AL415" s="41">
        <f t="shared" si="54"/>
        <v>1</v>
      </c>
      <c r="AM415" s="41">
        <f t="shared" si="54"/>
        <v>1</v>
      </c>
      <c r="AN415" s="41">
        <f t="shared" si="54"/>
        <v>3</v>
      </c>
      <c r="AO415" s="41">
        <f t="shared" si="54"/>
        <v>4</v>
      </c>
      <c r="AP415" s="41">
        <f t="shared" si="54"/>
        <v>1</v>
      </c>
    </row>
    <row r="416" spans="2:42" x14ac:dyDescent="0.3">
      <c r="B416" s="118" t="s">
        <v>40</v>
      </c>
      <c r="C416" s="41">
        <f t="shared" ref="C416:AP416" si="55">SUMIFS($O$322:$O$404,$F$322:$F$404,C$407,$C$322:$C$404,"Actual")</f>
        <v>1</v>
      </c>
      <c r="D416" s="52">
        <f t="shared" si="55"/>
        <v>3</v>
      </c>
      <c r="E416" s="43">
        <f t="shared" si="55"/>
        <v>1</v>
      </c>
      <c r="F416" s="41">
        <f t="shared" si="55"/>
        <v>3</v>
      </c>
      <c r="G416" s="41">
        <f t="shared" si="55"/>
        <v>2</v>
      </c>
      <c r="H416" s="41">
        <f t="shared" si="55"/>
        <v>2</v>
      </c>
      <c r="I416" s="41">
        <f t="shared" si="55"/>
        <v>2</v>
      </c>
      <c r="J416" s="41">
        <f t="shared" si="55"/>
        <v>2</v>
      </c>
      <c r="K416" s="41">
        <f t="shared" si="55"/>
        <v>4</v>
      </c>
      <c r="L416" s="41">
        <f t="shared" si="55"/>
        <v>3</v>
      </c>
      <c r="M416" s="41">
        <f t="shared" si="55"/>
        <v>2</v>
      </c>
      <c r="N416" s="41">
        <f t="shared" si="55"/>
        <v>2</v>
      </c>
      <c r="O416" s="41">
        <f t="shared" si="55"/>
        <v>3</v>
      </c>
      <c r="P416" s="41">
        <f t="shared" si="55"/>
        <v>4</v>
      </c>
      <c r="Q416" s="41">
        <f t="shared" si="55"/>
        <v>4</v>
      </c>
      <c r="R416" s="41">
        <f t="shared" si="55"/>
        <v>2</v>
      </c>
      <c r="S416" s="41">
        <f t="shared" si="55"/>
        <v>4</v>
      </c>
      <c r="T416" s="41">
        <f t="shared" si="55"/>
        <v>4</v>
      </c>
      <c r="U416" s="41">
        <f t="shared" si="55"/>
        <v>1</v>
      </c>
      <c r="V416" s="41">
        <f t="shared" si="55"/>
        <v>2</v>
      </c>
      <c r="W416" s="41">
        <f t="shared" si="55"/>
        <v>4</v>
      </c>
      <c r="X416" s="41">
        <f t="shared" si="55"/>
        <v>3</v>
      </c>
      <c r="Y416" s="41">
        <f t="shared" si="55"/>
        <v>4</v>
      </c>
      <c r="Z416" s="41">
        <f t="shared" si="55"/>
        <v>3</v>
      </c>
      <c r="AA416" s="41">
        <f t="shared" si="55"/>
        <v>3</v>
      </c>
      <c r="AB416" s="41">
        <f t="shared" si="55"/>
        <v>2</v>
      </c>
      <c r="AC416" s="41">
        <f t="shared" si="55"/>
        <v>3</v>
      </c>
      <c r="AD416" s="41">
        <f t="shared" si="55"/>
        <v>3</v>
      </c>
      <c r="AE416" s="41">
        <f t="shared" si="55"/>
        <v>4</v>
      </c>
      <c r="AF416" s="41">
        <f t="shared" si="55"/>
        <v>1</v>
      </c>
      <c r="AG416" s="41">
        <f t="shared" si="55"/>
        <v>1</v>
      </c>
      <c r="AH416" s="41">
        <f t="shared" si="55"/>
        <v>2</v>
      </c>
      <c r="AI416" s="41">
        <f t="shared" si="55"/>
        <v>4</v>
      </c>
      <c r="AJ416" s="41">
        <f t="shared" si="55"/>
        <v>4</v>
      </c>
      <c r="AK416" s="41">
        <f t="shared" si="55"/>
        <v>1</v>
      </c>
      <c r="AL416" s="41">
        <f t="shared" si="55"/>
        <v>3</v>
      </c>
      <c r="AM416" s="41">
        <f t="shared" si="55"/>
        <v>3</v>
      </c>
      <c r="AN416" s="41">
        <f t="shared" si="55"/>
        <v>1</v>
      </c>
      <c r="AO416" s="41">
        <f t="shared" si="55"/>
        <v>3</v>
      </c>
      <c r="AP416" s="41">
        <f t="shared" si="55"/>
        <v>3</v>
      </c>
    </row>
    <row r="417" spans="2:42" x14ac:dyDescent="0.3">
      <c r="B417" s="118" t="s">
        <v>41</v>
      </c>
      <c r="C417" s="41">
        <f t="shared" ref="C417:AP417" si="56">SUMIFS($P$322:$P$404,$F$322:$F$404,C$407,$C$322:$C$404,"Actual")</f>
        <v>3</v>
      </c>
      <c r="D417" s="52">
        <f t="shared" si="56"/>
        <v>2</v>
      </c>
      <c r="E417" s="43">
        <f t="shared" si="56"/>
        <v>3</v>
      </c>
      <c r="F417" s="41">
        <f t="shared" si="56"/>
        <v>1</v>
      </c>
      <c r="G417" s="41">
        <f t="shared" si="56"/>
        <v>2</v>
      </c>
      <c r="H417" s="41">
        <f t="shared" si="56"/>
        <v>2</v>
      </c>
      <c r="I417" s="41">
        <f t="shared" si="56"/>
        <v>4</v>
      </c>
      <c r="J417" s="41">
        <f t="shared" si="56"/>
        <v>2</v>
      </c>
      <c r="K417" s="41">
        <f t="shared" si="56"/>
        <v>2</v>
      </c>
      <c r="L417" s="41">
        <f t="shared" si="56"/>
        <v>2</v>
      </c>
      <c r="M417" s="41">
        <f t="shared" si="56"/>
        <v>3</v>
      </c>
      <c r="N417" s="41">
        <f t="shared" si="56"/>
        <v>4</v>
      </c>
      <c r="O417" s="41">
        <f t="shared" si="56"/>
        <v>2</v>
      </c>
      <c r="P417" s="41">
        <f t="shared" si="56"/>
        <v>2</v>
      </c>
      <c r="Q417" s="41">
        <f t="shared" si="56"/>
        <v>3</v>
      </c>
      <c r="R417" s="41">
        <f t="shared" si="56"/>
        <v>2</v>
      </c>
      <c r="S417" s="41">
        <f t="shared" si="56"/>
        <v>4</v>
      </c>
      <c r="T417" s="41">
        <f t="shared" si="56"/>
        <v>1</v>
      </c>
      <c r="U417" s="41">
        <f t="shared" si="56"/>
        <v>1</v>
      </c>
      <c r="V417" s="41">
        <f t="shared" si="56"/>
        <v>2</v>
      </c>
      <c r="W417" s="41">
        <f t="shared" si="56"/>
        <v>2</v>
      </c>
      <c r="X417" s="41">
        <f t="shared" si="56"/>
        <v>1</v>
      </c>
      <c r="Y417" s="41">
        <f t="shared" si="56"/>
        <v>1</v>
      </c>
      <c r="Z417" s="41">
        <f t="shared" si="56"/>
        <v>1</v>
      </c>
      <c r="AA417" s="41">
        <f t="shared" si="56"/>
        <v>1</v>
      </c>
      <c r="AB417" s="41">
        <f t="shared" si="56"/>
        <v>4</v>
      </c>
      <c r="AC417" s="41">
        <f t="shared" si="56"/>
        <v>4</v>
      </c>
      <c r="AD417" s="41">
        <f t="shared" si="56"/>
        <v>1</v>
      </c>
      <c r="AE417" s="41">
        <f t="shared" si="56"/>
        <v>1</v>
      </c>
      <c r="AF417" s="41">
        <f t="shared" si="56"/>
        <v>4</v>
      </c>
      <c r="AG417" s="41">
        <f t="shared" si="56"/>
        <v>2</v>
      </c>
      <c r="AH417" s="41">
        <f t="shared" si="56"/>
        <v>2</v>
      </c>
      <c r="AI417" s="41">
        <f t="shared" si="56"/>
        <v>4</v>
      </c>
      <c r="AJ417" s="41">
        <f t="shared" si="56"/>
        <v>1</v>
      </c>
      <c r="AK417" s="41">
        <f t="shared" si="56"/>
        <v>4</v>
      </c>
      <c r="AL417" s="41">
        <f t="shared" si="56"/>
        <v>2</v>
      </c>
      <c r="AM417" s="41">
        <f t="shared" si="56"/>
        <v>3</v>
      </c>
      <c r="AN417" s="41">
        <f t="shared" si="56"/>
        <v>3</v>
      </c>
      <c r="AO417" s="41">
        <f t="shared" si="56"/>
        <v>2</v>
      </c>
      <c r="AP417" s="41">
        <f t="shared" si="56"/>
        <v>4</v>
      </c>
    </row>
    <row r="418" spans="2:42" x14ac:dyDescent="0.3">
      <c r="B418" s="118" t="s">
        <v>6</v>
      </c>
      <c r="C418" s="41">
        <f t="shared" ref="C418:AP418" si="57">SUMIFS($Q$322:$Q$404,$F$322:$F$404,C$407,$C$322:$C$404,"Actual")</f>
        <v>1</v>
      </c>
      <c r="D418" s="52">
        <f t="shared" si="57"/>
        <v>2</v>
      </c>
      <c r="E418" s="43">
        <f t="shared" si="57"/>
        <v>4</v>
      </c>
      <c r="F418" s="41">
        <f t="shared" si="57"/>
        <v>3</v>
      </c>
      <c r="G418" s="41">
        <f t="shared" si="57"/>
        <v>1</v>
      </c>
      <c r="H418" s="41">
        <f t="shared" si="57"/>
        <v>4</v>
      </c>
      <c r="I418" s="41">
        <f t="shared" si="57"/>
        <v>2</v>
      </c>
      <c r="J418" s="41">
        <f t="shared" si="57"/>
        <v>2</v>
      </c>
      <c r="K418" s="41">
        <f t="shared" si="57"/>
        <v>4</v>
      </c>
      <c r="L418" s="41">
        <f t="shared" si="57"/>
        <v>1</v>
      </c>
      <c r="M418" s="41">
        <f t="shared" si="57"/>
        <v>3</v>
      </c>
      <c r="N418" s="41">
        <f t="shared" si="57"/>
        <v>4</v>
      </c>
      <c r="O418" s="41">
        <f t="shared" si="57"/>
        <v>1</v>
      </c>
      <c r="P418" s="41">
        <f t="shared" si="57"/>
        <v>2</v>
      </c>
      <c r="Q418" s="41">
        <f t="shared" si="57"/>
        <v>1</v>
      </c>
      <c r="R418" s="41">
        <f t="shared" si="57"/>
        <v>2</v>
      </c>
      <c r="S418" s="41">
        <f t="shared" si="57"/>
        <v>2</v>
      </c>
      <c r="T418" s="41">
        <f t="shared" si="57"/>
        <v>1</v>
      </c>
      <c r="U418" s="41">
        <f t="shared" si="57"/>
        <v>1</v>
      </c>
      <c r="V418" s="41">
        <f t="shared" si="57"/>
        <v>4</v>
      </c>
      <c r="W418" s="41">
        <f t="shared" si="57"/>
        <v>1</v>
      </c>
      <c r="X418" s="41">
        <f t="shared" si="57"/>
        <v>2</v>
      </c>
      <c r="Y418" s="41">
        <f t="shared" si="57"/>
        <v>1</v>
      </c>
      <c r="Z418" s="41">
        <f t="shared" si="57"/>
        <v>2</v>
      </c>
      <c r="AA418" s="41">
        <f t="shared" si="57"/>
        <v>2</v>
      </c>
      <c r="AB418" s="41">
        <f t="shared" si="57"/>
        <v>3</v>
      </c>
      <c r="AC418" s="41">
        <f t="shared" si="57"/>
        <v>2</v>
      </c>
      <c r="AD418" s="41">
        <f t="shared" si="57"/>
        <v>1</v>
      </c>
      <c r="AE418" s="41">
        <f t="shared" si="57"/>
        <v>3</v>
      </c>
      <c r="AF418" s="41">
        <f t="shared" si="57"/>
        <v>4</v>
      </c>
      <c r="AG418" s="41">
        <f t="shared" si="57"/>
        <v>4</v>
      </c>
      <c r="AH418" s="41">
        <f t="shared" si="57"/>
        <v>4</v>
      </c>
      <c r="AI418" s="41">
        <f t="shared" si="57"/>
        <v>4</v>
      </c>
      <c r="AJ418" s="41">
        <f t="shared" si="57"/>
        <v>3</v>
      </c>
      <c r="AK418" s="41">
        <f t="shared" si="57"/>
        <v>1</v>
      </c>
      <c r="AL418" s="41">
        <f t="shared" si="57"/>
        <v>1</v>
      </c>
      <c r="AM418" s="41">
        <f t="shared" si="57"/>
        <v>1</v>
      </c>
      <c r="AN418" s="41">
        <f t="shared" si="57"/>
        <v>2</v>
      </c>
      <c r="AO418" s="41">
        <f t="shared" si="57"/>
        <v>1</v>
      </c>
      <c r="AP418" s="41">
        <f t="shared" si="57"/>
        <v>2</v>
      </c>
    </row>
    <row r="419" spans="2:42" x14ac:dyDescent="0.3">
      <c r="B419" s="118" t="s">
        <v>42</v>
      </c>
      <c r="C419" s="41">
        <f t="shared" ref="C419:AP419" si="58">SUMIFS($R$322:$R$404,$F$322:$F$404,C$407,$C$322:$C$404,"Actual")</f>
        <v>4</v>
      </c>
      <c r="D419" s="52">
        <f t="shared" si="58"/>
        <v>4</v>
      </c>
      <c r="E419" s="43">
        <f t="shared" si="58"/>
        <v>4</v>
      </c>
      <c r="F419" s="41">
        <f t="shared" si="58"/>
        <v>3</v>
      </c>
      <c r="G419" s="41">
        <f t="shared" si="58"/>
        <v>4</v>
      </c>
      <c r="H419" s="41">
        <f t="shared" si="58"/>
        <v>3</v>
      </c>
      <c r="I419" s="41">
        <f t="shared" si="58"/>
        <v>2</v>
      </c>
      <c r="J419" s="41">
        <f t="shared" si="58"/>
        <v>2</v>
      </c>
      <c r="K419" s="41">
        <f t="shared" si="58"/>
        <v>1</v>
      </c>
      <c r="L419" s="41">
        <f t="shared" si="58"/>
        <v>3</v>
      </c>
      <c r="M419" s="41">
        <f t="shared" si="58"/>
        <v>4</v>
      </c>
      <c r="N419" s="41">
        <f t="shared" si="58"/>
        <v>4</v>
      </c>
      <c r="O419" s="41">
        <f t="shared" si="58"/>
        <v>4</v>
      </c>
      <c r="P419" s="41">
        <f t="shared" si="58"/>
        <v>4</v>
      </c>
      <c r="Q419" s="41">
        <f t="shared" si="58"/>
        <v>3</v>
      </c>
      <c r="R419" s="41">
        <f t="shared" si="58"/>
        <v>4</v>
      </c>
      <c r="S419" s="41">
        <f t="shared" si="58"/>
        <v>1</v>
      </c>
      <c r="T419" s="41">
        <f t="shared" si="58"/>
        <v>2</v>
      </c>
      <c r="U419" s="41">
        <f t="shared" si="58"/>
        <v>1</v>
      </c>
      <c r="V419" s="41">
        <f t="shared" si="58"/>
        <v>1</v>
      </c>
      <c r="W419" s="41">
        <f t="shared" si="58"/>
        <v>1</v>
      </c>
      <c r="X419" s="41">
        <f t="shared" si="58"/>
        <v>3</v>
      </c>
      <c r="Y419" s="41">
        <f t="shared" si="58"/>
        <v>2</v>
      </c>
      <c r="Z419" s="41">
        <f t="shared" si="58"/>
        <v>3</v>
      </c>
      <c r="AA419" s="41">
        <f t="shared" si="58"/>
        <v>4</v>
      </c>
      <c r="AB419" s="41">
        <f t="shared" si="58"/>
        <v>4</v>
      </c>
      <c r="AC419" s="41">
        <f t="shared" si="58"/>
        <v>3</v>
      </c>
      <c r="AD419" s="41">
        <f t="shared" si="58"/>
        <v>4</v>
      </c>
      <c r="AE419" s="41">
        <f t="shared" si="58"/>
        <v>2</v>
      </c>
      <c r="AF419" s="41">
        <f t="shared" si="58"/>
        <v>4</v>
      </c>
      <c r="AG419" s="41">
        <f t="shared" si="58"/>
        <v>4</v>
      </c>
      <c r="AH419" s="41">
        <f t="shared" si="58"/>
        <v>2</v>
      </c>
      <c r="AI419" s="41">
        <f t="shared" si="58"/>
        <v>3</v>
      </c>
      <c r="AJ419" s="41">
        <f t="shared" si="58"/>
        <v>1</v>
      </c>
      <c r="AK419" s="41">
        <f t="shared" si="58"/>
        <v>2</v>
      </c>
      <c r="AL419" s="41">
        <f t="shared" si="58"/>
        <v>4</v>
      </c>
      <c r="AM419" s="41">
        <f t="shared" si="58"/>
        <v>2</v>
      </c>
      <c r="AN419" s="41">
        <f t="shared" si="58"/>
        <v>1</v>
      </c>
      <c r="AO419" s="41">
        <f t="shared" si="58"/>
        <v>3</v>
      </c>
      <c r="AP419" s="41">
        <f t="shared" si="58"/>
        <v>1</v>
      </c>
    </row>
    <row r="421" spans="2:42" x14ac:dyDescent="0.3">
      <c r="C421" s="41" t="s">
        <v>166</v>
      </c>
      <c r="D421" s="52" t="s">
        <v>196</v>
      </c>
    </row>
    <row r="422" spans="2:42" x14ac:dyDescent="0.3">
      <c r="B422" s="118" t="s">
        <v>32</v>
      </c>
      <c r="C422" s="41">
        <f>VLOOKUP($B422,$B$407:$AP$419,$B$195+1,FALSE)</f>
        <v>4</v>
      </c>
      <c r="D422" s="52">
        <f>VLOOKUP($B422,$B$436:$AP$448,$B$195+1,FALSE)</f>
        <v>4</v>
      </c>
    </row>
    <row r="423" spans="2:42" x14ac:dyDescent="0.3">
      <c r="B423" s="118" t="s">
        <v>33</v>
      </c>
      <c r="C423" s="41">
        <f t="shared" ref="C423:C433" si="59">VLOOKUP($B423,$B$407:$AP$419,$B$195+1,FALSE)</f>
        <v>1</v>
      </c>
      <c r="D423" s="52">
        <f t="shared" ref="D423:D433" si="60">VLOOKUP($B423,$B$436:$AP$448,$B$195+1,FALSE)</f>
        <v>4</v>
      </c>
    </row>
    <row r="424" spans="2:42" x14ac:dyDescent="0.3">
      <c r="B424" s="118" t="s">
        <v>34</v>
      </c>
      <c r="C424" s="41">
        <f t="shared" si="59"/>
        <v>1</v>
      </c>
      <c r="D424" s="52">
        <f t="shared" si="60"/>
        <v>1</v>
      </c>
    </row>
    <row r="425" spans="2:42" x14ac:dyDescent="0.3">
      <c r="B425" s="118" t="s">
        <v>35</v>
      </c>
      <c r="C425" s="41">
        <f t="shared" si="59"/>
        <v>1</v>
      </c>
      <c r="D425" s="52">
        <f t="shared" si="60"/>
        <v>1</v>
      </c>
    </row>
    <row r="426" spans="2:42" x14ac:dyDescent="0.3">
      <c r="B426" s="118" t="s">
        <v>36</v>
      </c>
      <c r="C426" s="41">
        <f t="shared" si="59"/>
        <v>3</v>
      </c>
      <c r="D426" s="52">
        <f t="shared" si="60"/>
        <v>3</v>
      </c>
    </row>
    <row r="427" spans="2:42" x14ac:dyDescent="0.3">
      <c r="B427" s="118" t="s">
        <v>37</v>
      </c>
      <c r="C427" s="41">
        <f t="shared" si="59"/>
        <v>3</v>
      </c>
      <c r="D427" s="52">
        <f t="shared" si="60"/>
        <v>3</v>
      </c>
    </row>
    <row r="428" spans="2:42" x14ac:dyDescent="0.3">
      <c r="B428" s="118" t="s">
        <v>38</v>
      </c>
      <c r="C428" s="41">
        <f t="shared" si="59"/>
        <v>2</v>
      </c>
      <c r="D428" s="52">
        <f t="shared" si="60"/>
        <v>2</v>
      </c>
    </row>
    <row r="429" spans="2:42" x14ac:dyDescent="0.3">
      <c r="B429" s="118" t="s">
        <v>39</v>
      </c>
      <c r="C429" s="41">
        <f t="shared" si="59"/>
        <v>1</v>
      </c>
      <c r="D429" s="52">
        <f t="shared" si="60"/>
        <v>4</v>
      </c>
    </row>
    <row r="430" spans="2:42" x14ac:dyDescent="0.3">
      <c r="B430" s="118" t="s">
        <v>40</v>
      </c>
      <c r="C430" s="41">
        <f t="shared" si="59"/>
        <v>2</v>
      </c>
      <c r="D430" s="52">
        <f t="shared" si="60"/>
        <v>3</v>
      </c>
    </row>
    <row r="431" spans="2:42" x14ac:dyDescent="0.3">
      <c r="B431" s="118" t="s">
        <v>41</v>
      </c>
      <c r="C431" s="41">
        <f t="shared" si="59"/>
        <v>4</v>
      </c>
      <c r="D431" s="52">
        <f t="shared" si="60"/>
        <v>3</v>
      </c>
    </row>
    <row r="432" spans="2:42" x14ac:dyDescent="0.3">
      <c r="B432" s="118" t="s">
        <v>6</v>
      </c>
      <c r="C432" s="41">
        <f t="shared" si="59"/>
        <v>4</v>
      </c>
      <c r="D432" s="52">
        <f t="shared" si="60"/>
        <v>4</v>
      </c>
    </row>
    <row r="433" spans="2:42" x14ac:dyDescent="0.3">
      <c r="B433" s="118" t="s">
        <v>42</v>
      </c>
      <c r="C433" s="41">
        <f t="shared" si="59"/>
        <v>4</v>
      </c>
      <c r="D433" s="52">
        <f t="shared" si="60"/>
        <v>1</v>
      </c>
    </row>
    <row r="436" spans="2:42" x14ac:dyDescent="0.3">
      <c r="B436" s="41" t="s">
        <v>195</v>
      </c>
      <c r="C436" s="117" t="s">
        <v>103</v>
      </c>
      <c r="D436" s="117" t="s">
        <v>98</v>
      </c>
      <c r="E436" s="117" t="s">
        <v>67</v>
      </c>
      <c r="F436" s="117" t="s">
        <v>99</v>
      </c>
      <c r="G436" s="117" t="s">
        <v>97</v>
      </c>
      <c r="H436" s="117" t="s">
        <v>101</v>
      </c>
      <c r="I436" s="117" t="s">
        <v>96</v>
      </c>
      <c r="J436" s="117" t="s">
        <v>102</v>
      </c>
      <c r="K436" s="117" t="s">
        <v>66</v>
      </c>
      <c r="L436" s="117" t="s">
        <v>100</v>
      </c>
      <c r="M436" s="117" t="s">
        <v>88</v>
      </c>
      <c r="N436" s="117" t="s">
        <v>71</v>
      </c>
      <c r="O436" s="117" t="s">
        <v>72</v>
      </c>
      <c r="P436" s="117" t="s">
        <v>94</v>
      </c>
      <c r="Q436" s="117" t="s">
        <v>91</v>
      </c>
      <c r="R436" s="117" t="s">
        <v>92</v>
      </c>
      <c r="S436" s="117" t="s">
        <v>95</v>
      </c>
      <c r="T436" s="117" t="s">
        <v>89</v>
      </c>
      <c r="U436" s="117" t="s">
        <v>93</v>
      </c>
      <c r="V436" s="117" t="s">
        <v>90</v>
      </c>
      <c r="W436" s="117" t="s">
        <v>68</v>
      </c>
      <c r="X436" s="117" t="s">
        <v>107</v>
      </c>
      <c r="Y436" s="117" t="s">
        <v>109</v>
      </c>
      <c r="Z436" s="117" t="s">
        <v>69</v>
      </c>
      <c r="AA436" s="117" t="s">
        <v>105</v>
      </c>
      <c r="AB436" s="117" t="s">
        <v>70</v>
      </c>
      <c r="AC436" s="117" t="s">
        <v>110</v>
      </c>
      <c r="AD436" s="117" t="s">
        <v>104</v>
      </c>
      <c r="AE436" s="117" t="s">
        <v>106</v>
      </c>
      <c r="AF436" s="117" t="s">
        <v>108</v>
      </c>
      <c r="AG436" s="117" t="s">
        <v>116</v>
      </c>
      <c r="AH436" s="117" t="s">
        <v>120</v>
      </c>
      <c r="AI436" s="117" t="s">
        <v>117</v>
      </c>
      <c r="AJ436" s="117" t="s">
        <v>115</v>
      </c>
      <c r="AK436" s="117" t="s">
        <v>119</v>
      </c>
      <c r="AL436" s="117" t="s">
        <v>121</v>
      </c>
      <c r="AM436" s="117" t="s">
        <v>114</v>
      </c>
      <c r="AN436" s="117" t="s">
        <v>112</v>
      </c>
      <c r="AO436" s="117" t="s">
        <v>118</v>
      </c>
      <c r="AP436" s="117" t="s">
        <v>113</v>
      </c>
    </row>
    <row r="437" spans="2:42" x14ac:dyDescent="0.3">
      <c r="B437" s="118" t="s">
        <v>32</v>
      </c>
      <c r="C437" s="41">
        <f t="shared" ref="C437:AP437" si="61">SUMIFS($G$322:$G$404,$F$322:$F$404,C$407,$C$322:$C$404,"Plan")</f>
        <v>2</v>
      </c>
      <c r="D437" s="52">
        <f t="shared" si="61"/>
        <v>4</v>
      </c>
      <c r="E437" s="43">
        <f t="shared" si="61"/>
        <v>3</v>
      </c>
      <c r="F437" s="41">
        <f t="shared" si="61"/>
        <v>2</v>
      </c>
      <c r="G437" s="41">
        <f t="shared" si="61"/>
        <v>4</v>
      </c>
      <c r="H437" s="41">
        <f t="shared" si="61"/>
        <v>3</v>
      </c>
      <c r="I437" s="41">
        <f t="shared" si="61"/>
        <v>1</v>
      </c>
      <c r="J437" s="41">
        <f t="shared" si="61"/>
        <v>3</v>
      </c>
      <c r="K437" s="41">
        <f t="shared" si="61"/>
        <v>2</v>
      </c>
      <c r="L437" s="41">
        <f t="shared" si="61"/>
        <v>3</v>
      </c>
      <c r="M437" s="41">
        <f t="shared" si="61"/>
        <v>2</v>
      </c>
      <c r="N437" s="41">
        <f t="shared" si="61"/>
        <v>4</v>
      </c>
      <c r="O437" s="41">
        <f t="shared" si="61"/>
        <v>2</v>
      </c>
      <c r="P437" s="41">
        <f t="shared" si="61"/>
        <v>3</v>
      </c>
      <c r="Q437" s="41">
        <f t="shared" si="61"/>
        <v>4</v>
      </c>
      <c r="R437" s="41">
        <f t="shared" si="61"/>
        <v>3</v>
      </c>
      <c r="S437" s="41">
        <f t="shared" si="61"/>
        <v>4</v>
      </c>
      <c r="T437" s="41">
        <f t="shared" si="61"/>
        <v>3</v>
      </c>
      <c r="U437" s="41">
        <f t="shared" si="61"/>
        <v>1</v>
      </c>
      <c r="V437" s="41">
        <f t="shared" si="61"/>
        <v>1</v>
      </c>
      <c r="W437" s="41">
        <f t="shared" si="61"/>
        <v>3</v>
      </c>
      <c r="X437" s="41">
        <f t="shared" si="61"/>
        <v>2</v>
      </c>
      <c r="Y437" s="41">
        <f t="shared" si="61"/>
        <v>1</v>
      </c>
      <c r="Z437" s="41">
        <f t="shared" si="61"/>
        <v>1</v>
      </c>
      <c r="AA437" s="41">
        <f t="shared" si="61"/>
        <v>1</v>
      </c>
      <c r="AB437" s="41">
        <f t="shared" si="61"/>
        <v>3</v>
      </c>
      <c r="AC437" s="41">
        <f t="shared" si="61"/>
        <v>2</v>
      </c>
      <c r="AD437" s="41">
        <f t="shared" si="61"/>
        <v>3</v>
      </c>
      <c r="AE437" s="41">
        <f t="shared" si="61"/>
        <v>3</v>
      </c>
      <c r="AF437" s="41">
        <f t="shared" si="61"/>
        <v>3</v>
      </c>
      <c r="AG437" s="41">
        <f t="shared" si="61"/>
        <v>2</v>
      </c>
      <c r="AH437" s="41">
        <f t="shared" si="61"/>
        <v>2</v>
      </c>
      <c r="AI437" s="41">
        <f t="shared" si="61"/>
        <v>1</v>
      </c>
      <c r="AJ437" s="41">
        <f t="shared" si="61"/>
        <v>2</v>
      </c>
      <c r="AK437" s="41">
        <f t="shared" si="61"/>
        <v>1</v>
      </c>
      <c r="AL437" s="41">
        <f t="shared" si="61"/>
        <v>2</v>
      </c>
      <c r="AM437" s="41">
        <f t="shared" si="61"/>
        <v>2</v>
      </c>
      <c r="AN437" s="41">
        <f t="shared" si="61"/>
        <v>4</v>
      </c>
      <c r="AO437" s="41">
        <f t="shared" si="61"/>
        <v>3</v>
      </c>
      <c r="AP437" s="41">
        <f t="shared" si="61"/>
        <v>4</v>
      </c>
    </row>
    <row r="438" spans="2:42" x14ac:dyDescent="0.3">
      <c r="B438" s="118" t="s">
        <v>33</v>
      </c>
      <c r="C438" s="41">
        <f t="shared" ref="C438:AP438" si="62">SUMIFS($H$322:$H$404,$F$322:$F$404,C$407,$C$322:$C$404,"Plan")</f>
        <v>2</v>
      </c>
      <c r="D438" s="52">
        <f t="shared" si="62"/>
        <v>2</v>
      </c>
      <c r="E438" s="43">
        <f t="shared" si="62"/>
        <v>3</v>
      </c>
      <c r="F438" s="41">
        <f t="shared" si="62"/>
        <v>4</v>
      </c>
      <c r="G438" s="41">
        <f t="shared" si="62"/>
        <v>3</v>
      </c>
      <c r="H438" s="41">
        <f t="shared" si="62"/>
        <v>1</v>
      </c>
      <c r="I438" s="41">
        <f t="shared" si="62"/>
        <v>1</v>
      </c>
      <c r="J438" s="41">
        <f t="shared" si="62"/>
        <v>2</v>
      </c>
      <c r="K438" s="41">
        <f t="shared" si="62"/>
        <v>4</v>
      </c>
      <c r="L438" s="41">
        <f t="shared" si="62"/>
        <v>2</v>
      </c>
      <c r="M438" s="41">
        <f t="shared" si="62"/>
        <v>1</v>
      </c>
      <c r="N438" s="41">
        <f t="shared" si="62"/>
        <v>4</v>
      </c>
      <c r="O438" s="41">
        <f t="shared" si="62"/>
        <v>3</v>
      </c>
      <c r="P438" s="41">
        <f t="shared" si="62"/>
        <v>4</v>
      </c>
      <c r="Q438" s="41">
        <f t="shared" si="62"/>
        <v>1</v>
      </c>
      <c r="R438" s="41">
        <f t="shared" si="62"/>
        <v>4</v>
      </c>
      <c r="S438" s="41">
        <f t="shared" si="62"/>
        <v>1</v>
      </c>
      <c r="T438" s="41">
        <f t="shared" si="62"/>
        <v>4</v>
      </c>
      <c r="U438" s="41">
        <f t="shared" si="62"/>
        <v>4</v>
      </c>
      <c r="V438" s="41">
        <f t="shared" si="62"/>
        <v>4</v>
      </c>
      <c r="W438" s="41">
        <f t="shared" si="62"/>
        <v>4</v>
      </c>
      <c r="X438" s="41">
        <f t="shared" si="62"/>
        <v>3</v>
      </c>
      <c r="Y438" s="41">
        <f t="shared" si="62"/>
        <v>4</v>
      </c>
      <c r="Z438" s="41">
        <f t="shared" si="62"/>
        <v>1</v>
      </c>
      <c r="AA438" s="41">
        <f t="shared" si="62"/>
        <v>3</v>
      </c>
      <c r="AB438" s="41">
        <f t="shared" si="62"/>
        <v>3</v>
      </c>
      <c r="AC438" s="41">
        <f t="shared" si="62"/>
        <v>4</v>
      </c>
      <c r="AD438" s="41">
        <f t="shared" si="62"/>
        <v>1</v>
      </c>
      <c r="AE438" s="41">
        <f t="shared" si="62"/>
        <v>2</v>
      </c>
      <c r="AF438" s="41">
        <f t="shared" si="62"/>
        <v>2</v>
      </c>
      <c r="AG438" s="41">
        <f t="shared" si="62"/>
        <v>1</v>
      </c>
      <c r="AH438" s="41">
        <f t="shared" si="62"/>
        <v>1</v>
      </c>
      <c r="AI438" s="41">
        <f t="shared" si="62"/>
        <v>2</v>
      </c>
      <c r="AJ438" s="41">
        <f t="shared" si="62"/>
        <v>4</v>
      </c>
      <c r="AK438" s="41">
        <f t="shared" si="62"/>
        <v>1</v>
      </c>
      <c r="AL438" s="41">
        <f t="shared" si="62"/>
        <v>1</v>
      </c>
      <c r="AM438" s="41">
        <f t="shared" si="62"/>
        <v>2</v>
      </c>
      <c r="AN438" s="41">
        <f t="shared" si="62"/>
        <v>1</v>
      </c>
      <c r="AO438" s="41">
        <f t="shared" si="62"/>
        <v>3</v>
      </c>
      <c r="AP438" s="41">
        <f t="shared" si="62"/>
        <v>2</v>
      </c>
    </row>
    <row r="439" spans="2:42" x14ac:dyDescent="0.3">
      <c r="B439" s="118" t="s">
        <v>34</v>
      </c>
      <c r="C439" s="41">
        <f t="shared" ref="C439:AP439" si="63">SUMIFS($I$322:$I$404,$F$322:$F$404,C$407,$C$322:$C$404,"Plan")</f>
        <v>1</v>
      </c>
      <c r="D439" s="52">
        <f t="shared" si="63"/>
        <v>1</v>
      </c>
      <c r="E439" s="43">
        <f t="shared" si="63"/>
        <v>2</v>
      </c>
      <c r="F439" s="41">
        <f t="shared" si="63"/>
        <v>3</v>
      </c>
      <c r="G439" s="41">
        <f t="shared" si="63"/>
        <v>4</v>
      </c>
      <c r="H439" s="41">
        <f t="shared" si="63"/>
        <v>2</v>
      </c>
      <c r="I439" s="41">
        <f t="shared" si="63"/>
        <v>3</v>
      </c>
      <c r="J439" s="41">
        <f t="shared" si="63"/>
        <v>4</v>
      </c>
      <c r="K439" s="41">
        <f t="shared" si="63"/>
        <v>3</v>
      </c>
      <c r="L439" s="41">
        <f t="shared" si="63"/>
        <v>4</v>
      </c>
      <c r="M439" s="41">
        <f t="shared" si="63"/>
        <v>1</v>
      </c>
      <c r="N439" s="41">
        <f t="shared" si="63"/>
        <v>1</v>
      </c>
      <c r="O439" s="41">
        <f t="shared" si="63"/>
        <v>3</v>
      </c>
      <c r="P439" s="41">
        <f t="shared" si="63"/>
        <v>4</v>
      </c>
      <c r="Q439" s="41">
        <f t="shared" si="63"/>
        <v>3</v>
      </c>
      <c r="R439" s="41">
        <f t="shared" si="63"/>
        <v>2</v>
      </c>
      <c r="S439" s="41">
        <f t="shared" si="63"/>
        <v>4</v>
      </c>
      <c r="T439" s="41">
        <f t="shared" si="63"/>
        <v>3</v>
      </c>
      <c r="U439" s="41">
        <f t="shared" si="63"/>
        <v>4</v>
      </c>
      <c r="V439" s="41">
        <f t="shared" si="63"/>
        <v>1</v>
      </c>
      <c r="W439" s="41">
        <f t="shared" si="63"/>
        <v>4</v>
      </c>
      <c r="X439" s="41">
        <f t="shared" si="63"/>
        <v>4</v>
      </c>
      <c r="Y439" s="41">
        <f t="shared" si="63"/>
        <v>3</v>
      </c>
      <c r="Z439" s="41">
        <f t="shared" si="63"/>
        <v>3</v>
      </c>
      <c r="AA439" s="41">
        <f t="shared" si="63"/>
        <v>3</v>
      </c>
      <c r="AB439" s="41">
        <f t="shared" si="63"/>
        <v>1</v>
      </c>
      <c r="AC439" s="41">
        <f t="shared" si="63"/>
        <v>2</v>
      </c>
      <c r="AD439" s="41">
        <f t="shared" si="63"/>
        <v>3</v>
      </c>
      <c r="AE439" s="41">
        <f t="shared" si="63"/>
        <v>1</v>
      </c>
      <c r="AF439" s="41">
        <f t="shared" si="63"/>
        <v>3</v>
      </c>
      <c r="AG439" s="41">
        <f t="shared" si="63"/>
        <v>3</v>
      </c>
      <c r="AH439" s="41">
        <f t="shared" si="63"/>
        <v>3</v>
      </c>
      <c r="AI439" s="41">
        <f t="shared" si="63"/>
        <v>4</v>
      </c>
      <c r="AJ439" s="41">
        <f t="shared" si="63"/>
        <v>1</v>
      </c>
      <c r="AK439" s="41">
        <f t="shared" si="63"/>
        <v>2</v>
      </c>
      <c r="AL439" s="41">
        <f t="shared" si="63"/>
        <v>1</v>
      </c>
      <c r="AM439" s="41">
        <f t="shared" si="63"/>
        <v>3</v>
      </c>
      <c r="AN439" s="41">
        <f t="shared" si="63"/>
        <v>1</v>
      </c>
      <c r="AO439" s="41">
        <f t="shared" si="63"/>
        <v>2</v>
      </c>
      <c r="AP439" s="41">
        <f t="shared" si="63"/>
        <v>3</v>
      </c>
    </row>
    <row r="440" spans="2:42" x14ac:dyDescent="0.3">
      <c r="B440" s="118" t="s">
        <v>35</v>
      </c>
      <c r="C440" s="41">
        <f t="shared" ref="C440:AP440" si="64">SUMIFS($J$322:$J$404,$F$322:$F$404,C$407,$C$322:$C$404,"Plan")</f>
        <v>1</v>
      </c>
      <c r="D440" s="52">
        <f t="shared" si="64"/>
        <v>4</v>
      </c>
      <c r="E440" s="43">
        <f t="shared" si="64"/>
        <v>1</v>
      </c>
      <c r="F440" s="41">
        <f t="shared" si="64"/>
        <v>3</v>
      </c>
      <c r="G440" s="41">
        <f t="shared" si="64"/>
        <v>3</v>
      </c>
      <c r="H440" s="41">
        <f t="shared" si="64"/>
        <v>3</v>
      </c>
      <c r="I440" s="41">
        <f t="shared" si="64"/>
        <v>1</v>
      </c>
      <c r="J440" s="41">
        <f t="shared" si="64"/>
        <v>3</v>
      </c>
      <c r="K440" s="41">
        <f t="shared" si="64"/>
        <v>4</v>
      </c>
      <c r="L440" s="41">
        <f t="shared" si="64"/>
        <v>1</v>
      </c>
      <c r="M440" s="41">
        <f t="shared" si="64"/>
        <v>4</v>
      </c>
      <c r="N440" s="41">
        <f t="shared" si="64"/>
        <v>1</v>
      </c>
      <c r="O440" s="41">
        <f t="shared" si="64"/>
        <v>2</v>
      </c>
      <c r="P440" s="41">
        <f t="shared" si="64"/>
        <v>3</v>
      </c>
      <c r="Q440" s="41">
        <f t="shared" si="64"/>
        <v>1</v>
      </c>
      <c r="R440" s="41">
        <f t="shared" si="64"/>
        <v>4</v>
      </c>
      <c r="S440" s="41">
        <f t="shared" si="64"/>
        <v>2</v>
      </c>
      <c r="T440" s="41">
        <f t="shared" si="64"/>
        <v>3</v>
      </c>
      <c r="U440" s="41">
        <f t="shared" si="64"/>
        <v>4</v>
      </c>
      <c r="V440" s="41">
        <f t="shared" si="64"/>
        <v>3</v>
      </c>
      <c r="W440" s="41">
        <f t="shared" si="64"/>
        <v>2</v>
      </c>
      <c r="X440" s="41">
        <f t="shared" si="64"/>
        <v>4</v>
      </c>
      <c r="Y440" s="41">
        <f t="shared" si="64"/>
        <v>1</v>
      </c>
      <c r="Z440" s="41">
        <f t="shared" si="64"/>
        <v>4</v>
      </c>
      <c r="AA440" s="41">
        <f t="shared" si="64"/>
        <v>3</v>
      </c>
      <c r="AB440" s="41">
        <f t="shared" si="64"/>
        <v>4</v>
      </c>
      <c r="AC440" s="41">
        <f t="shared" si="64"/>
        <v>4</v>
      </c>
      <c r="AD440" s="41">
        <f t="shared" si="64"/>
        <v>1</v>
      </c>
      <c r="AE440" s="41">
        <f t="shared" si="64"/>
        <v>2</v>
      </c>
      <c r="AF440" s="41">
        <f t="shared" si="64"/>
        <v>3</v>
      </c>
      <c r="AG440" s="41">
        <f t="shared" si="64"/>
        <v>4</v>
      </c>
      <c r="AH440" s="41">
        <f t="shared" si="64"/>
        <v>2</v>
      </c>
      <c r="AI440" s="41">
        <f t="shared" si="64"/>
        <v>3</v>
      </c>
      <c r="AJ440" s="41">
        <f t="shared" si="64"/>
        <v>2</v>
      </c>
      <c r="AK440" s="41">
        <f t="shared" si="64"/>
        <v>2</v>
      </c>
      <c r="AL440" s="41">
        <f t="shared" si="64"/>
        <v>1</v>
      </c>
      <c r="AM440" s="41">
        <f t="shared" si="64"/>
        <v>2</v>
      </c>
      <c r="AN440" s="41">
        <f t="shared" si="64"/>
        <v>1</v>
      </c>
      <c r="AO440" s="41">
        <f t="shared" si="64"/>
        <v>3</v>
      </c>
      <c r="AP440" s="41">
        <f t="shared" si="64"/>
        <v>1</v>
      </c>
    </row>
    <row r="441" spans="2:42" x14ac:dyDescent="0.3">
      <c r="B441" s="118" t="s">
        <v>36</v>
      </c>
      <c r="C441" s="41">
        <f t="shared" ref="C441:AP441" si="65">SUMIFS($K$322:$K$404,$F$322:$F$404,C$407,$C$322:$C$404,"Plan")</f>
        <v>2</v>
      </c>
      <c r="D441" s="52">
        <f t="shared" si="65"/>
        <v>2</v>
      </c>
      <c r="E441" s="43">
        <f t="shared" si="65"/>
        <v>1</v>
      </c>
      <c r="F441" s="41">
        <f t="shared" si="65"/>
        <v>2</v>
      </c>
      <c r="G441" s="41">
        <f t="shared" si="65"/>
        <v>3</v>
      </c>
      <c r="H441" s="41">
        <f t="shared" si="65"/>
        <v>3</v>
      </c>
      <c r="I441" s="41">
        <f t="shared" si="65"/>
        <v>2</v>
      </c>
      <c r="J441" s="41">
        <f t="shared" si="65"/>
        <v>4</v>
      </c>
      <c r="K441" s="41">
        <f t="shared" si="65"/>
        <v>1</v>
      </c>
      <c r="L441" s="41">
        <f t="shared" si="65"/>
        <v>3</v>
      </c>
      <c r="M441" s="41">
        <f t="shared" si="65"/>
        <v>4</v>
      </c>
      <c r="N441" s="41">
        <f t="shared" si="65"/>
        <v>3</v>
      </c>
      <c r="O441" s="41">
        <f t="shared" si="65"/>
        <v>1</v>
      </c>
      <c r="P441" s="41">
        <f t="shared" si="65"/>
        <v>2</v>
      </c>
      <c r="Q441" s="41">
        <f t="shared" si="65"/>
        <v>3</v>
      </c>
      <c r="R441" s="41">
        <f t="shared" si="65"/>
        <v>2</v>
      </c>
      <c r="S441" s="41">
        <f t="shared" si="65"/>
        <v>1</v>
      </c>
      <c r="T441" s="41">
        <f t="shared" si="65"/>
        <v>2</v>
      </c>
      <c r="U441" s="41">
        <f t="shared" si="65"/>
        <v>3</v>
      </c>
      <c r="V441" s="41">
        <f t="shared" si="65"/>
        <v>2</v>
      </c>
      <c r="W441" s="41">
        <f t="shared" si="65"/>
        <v>4</v>
      </c>
      <c r="X441" s="41">
        <f t="shared" si="65"/>
        <v>1</v>
      </c>
      <c r="Y441" s="41">
        <f t="shared" si="65"/>
        <v>2</v>
      </c>
      <c r="Z441" s="41">
        <f t="shared" si="65"/>
        <v>2</v>
      </c>
      <c r="AA441" s="41">
        <f t="shared" si="65"/>
        <v>1</v>
      </c>
      <c r="AB441" s="41">
        <f t="shared" si="65"/>
        <v>2</v>
      </c>
      <c r="AC441" s="41">
        <f t="shared" si="65"/>
        <v>3</v>
      </c>
      <c r="AD441" s="41">
        <f t="shared" si="65"/>
        <v>3</v>
      </c>
      <c r="AE441" s="41">
        <f t="shared" si="65"/>
        <v>2</v>
      </c>
      <c r="AF441" s="41">
        <f t="shared" si="65"/>
        <v>4</v>
      </c>
      <c r="AG441" s="41">
        <f t="shared" si="65"/>
        <v>4</v>
      </c>
      <c r="AH441" s="41">
        <f t="shared" si="65"/>
        <v>3</v>
      </c>
      <c r="AI441" s="41">
        <f t="shared" si="65"/>
        <v>3</v>
      </c>
      <c r="AJ441" s="41">
        <f t="shared" si="65"/>
        <v>4</v>
      </c>
      <c r="AK441" s="41">
        <f t="shared" si="65"/>
        <v>4</v>
      </c>
      <c r="AL441" s="41">
        <f t="shared" si="65"/>
        <v>1</v>
      </c>
      <c r="AM441" s="41">
        <f t="shared" si="65"/>
        <v>3</v>
      </c>
      <c r="AN441" s="41">
        <f t="shared" si="65"/>
        <v>2</v>
      </c>
      <c r="AO441" s="41">
        <f t="shared" si="65"/>
        <v>4</v>
      </c>
      <c r="AP441" s="41">
        <f t="shared" si="65"/>
        <v>3</v>
      </c>
    </row>
    <row r="442" spans="2:42" x14ac:dyDescent="0.3">
      <c r="B442" s="118" t="s">
        <v>37</v>
      </c>
      <c r="C442" s="41">
        <f t="shared" ref="C442:AP442" si="66">SUMIFS($L$322:$L$404,$F$322:$F$404,C$407,$C$322:$C$404,"Plan")</f>
        <v>1</v>
      </c>
      <c r="D442" s="52">
        <f t="shared" si="66"/>
        <v>3</v>
      </c>
      <c r="E442" s="43">
        <f t="shared" si="66"/>
        <v>4</v>
      </c>
      <c r="F442" s="41">
        <f t="shared" si="66"/>
        <v>1</v>
      </c>
      <c r="G442" s="41">
        <f t="shared" si="66"/>
        <v>4</v>
      </c>
      <c r="H442" s="41">
        <f t="shared" si="66"/>
        <v>4</v>
      </c>
      <c r="I442" s="41">
        <f t="shared" si="66"/>
        <v>2</v>
      </c>
      <c r="J442" s="41">
        <f t="shared" si="66"/>
        <v>3</v>
      </c>
      <c r="K442" s="41">
        <f t="shared" si="66"/>
        <v>2</v>
      </c>
      <c r="L442" s="41">
        <f t="shared" si="66"/>
        <v>3</v>
      </c>
      <c r="M442" s="41">
        <f t="shared" si="66"/>
        <v>1</v>
      </c>
      <c r="N442" s="41">
        <f t="shared" si="66"/>
        <v>3</v>
      </c>
      <c r="O442" s="41">
        <f t="shared" si="66"/>
        <v>4</v>
      </c>
      <c r="P442" s="41">
        <f t="shared" si="66"/>
        <v>1</v>
      </c>
      <c r="Q442" s="41">
        <f t="shared" si="66"/>
        <v>3</v>
      </c>
      <c r="R442" s="41">
        <f t="shared" si="66"/>
        <v>2</v>
      </c>
      <c r="S442" s="41">
        <f t="shared" si="66"/>
        <v>4</v>
      </c>
      <c r="T442" s="41">
        <f t="shared" si="66"/>
        <v>3</v>
      </c>
      <c r="U442" s="41">
        <f t="shared" si="66"/>
        <v>2</v>
      </c>
      <c r="V442" s="41">
        <f t="shared" si="66"/>
        <v>1</v>
      </c>
      <c r="W442" s="41">
        <f t="shared" si="66"/>
        <v>1</v>
      </c>
      <c r="X442" s="41">
        <f t="shared" si="66"/>
        <v>4</v>
      </c>
      <c r="Y442" s="41">
        <f t="shared" si="66"/>
        <v>3</v>
      </c>
      <c r="Z442" s="41">
        <f t="shared" si="66"/>
        <v>4</v>
      </c>
      <c r="AA442" s="41">
        <f t="shared" si="66"/>
        <v>1</v>
      </c>
      <c r="AB442" s="41">
        <f t="shared" si="66"/>
        <v>4</v>
      </c>
      <c r="AC442" s="41">
        <f t="shared" si="66"/>
        <v>2</v>
      </c>
      <c r="AD442" s="41">
        <f t="shared" si="66"/>
        <v>4</v>
      </c>
      <c r="AE442" s="41">
        <f t="shared" si="66"/>
        <v>4</v>
      </c>
      <c r="AF442" s="41">
        <f t="shared" si="66"/>
        <v>3</v>
      </c>
      <c r="AG442" s="41">
        <f t="shared" si="66"/>
        <v>1</v>
      </c>
      <c r="AH442" s="41">
        <f t="shared" si="66"/>
        <v>3</v>
      </c>
      <c r="AI442" s="41">
        <f t="shared" si="66"/>
        <v>1</v>
      </c>
      <c r="AJ442" s="41">
        <f t="shared" si="66"/>
        <v>4</v>
      </c>
      <c r="AK442" s="41">
        <f t="shared" si="66"/>
        <v>2</v>
      </c>
      <c r="AL442" s="41">
        <f t="shared" si="66"/>
        <v>2</v>
      </c>
      <c r="AM442" s="41">
        <f t="shared" si="66"/>
        <v>3</v>
      </c>
      <c r="AN442" s="41">
        <f t="shared" si="66"/>
        <v>3</v>
      </c>
      <c r="AO442" s="41">
        <f t="shared" si="66"/>
        <v>2</v>
      </c>
      <c r="AP442" s="41">
        <f t="shared" si="66"/>
        <v>4</v>
      </c>
    </row>
    <row r="443" spans="2:42" x14ac:dyDescent="0.3">
      <c r="B443" s="118" t="s">
        <v>38</v>
      </c>
      <c r="C443" s="41">
        <f t="shared" ref="C443:AP443" si="67">SUMIFS($M$322:$M$404,$F$322:$F$404,C$407,$C$322:$C$404,"Plan")</f>
        <v>2</v>
      </c>
      <c r="D443" s="52">
        <f t="shared" si="67"/>
        <v>4</v>
      </c>
      <c r="E443" s="43">
        <f t="shared" si="67"/>
        <v>4</v>
      </c>
      <c r="F443" s="41">
        <f t="shared" si="67"/>
        <v>2</v>
      </c>
      <c r="G443" s="41">
        <f t="shared" si="67"/>
        <v>3</v>
      </c>
      <c r="H443" s="41">
        <f t="shared" si="67"/>
        <v>3</v>
      </c>
      <c r="I443" s="41">
        <f t="shared" si="67"/>
        <v>4</v>
      </c>
      <c r="J443" s="41">
        <f t="shared" si="67"/>
        <v>1</v>
      </c>
      <c r="K443" s="41">
        <f t="shared" si="67"/>
        <v>1</v>
      </c>
      <c r="L443" s="41">
        <f t="shared" si="67"/>
        <v>3</v>
      </c>
      <c r="M443" s="41">
        <f t="shared" si="67"/>
        <v>4</v>
      </c>
      <c r="N443" s="41">
        <f t="shared" si="67"/>
        <v>2</v>
      </c>
      <c r="O443" s="41">
        <f t="shared" si="67"/>
        <v>2</v>
      </c>
      <c r="P443" s="41">
        <f t="shared" si="67"/>
        <v>2</v>
      </c>
      <c r="Q443" s="41">
        <f t="shared" si="67"/>
        <v>1</v>
      </c>
      <c r="R443" s="41">
        <f t="shared" si="67"/>
        <v>3</v>
      </c>
      <c r="S443" s="41">
        <f t="shared" si="67"/>
        <v>3</v>
      </c>
      <c r="T443" s="41">
        <f t="shared" si="67"/>
        <v>3</v>
      </c>
      <c r="U443" s="41">
        <f t="shared" si="67"/>
        <v>4</v>
      </c>
      <c r="V443" s="41">
        <f t="shared" si="67"/>
        <v>3</v>
      </c>
      <c r="W443" s="41">
        <f t="shared" si="67"/>
        <v>4</v>
      </c>
      <c r="X443" s="41">
        <f t="shared" si="67"/>
        <v>4</v>
      </c>
      <c r="Y443" s="41">
        <f t="shared" si="67"/>
        <v>1</v>
      </c>
      <c r="Z443" s="41">
        <f t="shared" si="67"/>
        <v>1</v>
      </c>
      <c r="AA443" s="41">
        <f t="shared" si="67"/>
        <v>2</v>
      </c>
      <c r="AB443" s="41">
        <f t="shared" si="67"/>
        <v>2</v>
      </c>
      <c r="AC443" s="41">
        <f t="shared" si="67"/>
        <v>4</v>
      </c>
      <c r="AD443" s="41">
        <f t="shared" si="67"/>
        <v>3</v>
      </c>
      <c r="AE443" s="41">
        <f t="shared" si="67"/>
        <v>2</v>
      </c>
      <c r="AF443" s="41">
        <f t="shared" si="67"/>
        <v>4</v>
      </c>
      <c r="AG443" s="41">
        <f t="shared" si="67"/>
        <v>4</v>
      </c>
      <c r="AH443" s="41">
        <f t="shared" si="67"/>
        <v>3</v>
      </c>
      <c r="AI443" s="41">
        <f t="shared" si="67"/>
        <v>4</v>
      </c>
      <c r="AJ443" s="41">
        <f t="shared" si="67"/>
        <v>4</v>
      </c>
      <c r="AK443" s="41">
        <f t="shared" si="67"/>
        <v>2</v>
      </c>
      <c r="AL443" s="41">
        <f t="shared" si="67"/>
        <v>4</v>
      </c>
      <c r="AM443" s="41">
        <f t="shared" si="67"/>
        <v>4</v>
      </c>
      <c r="AN443" s="41">
        <f t="shared" si="67"/>
        <v>2</v>
      </c>
      <c r="AO443" s="41">
        <f t="shared" si="67"/>
        <v>1</v>
      </c>
      <c r="AP443" s="41">
        <f t="shared" si="67"/>
        <v>4</v>
      </c>
    </row>
    <row r="444" spans="2:42" x14ac:dyDescent="0.3">
      <c r="B444" s="118" t="s">
        <v>39</v>
      </c>
      <c r="C444" s="41">
        <f t="shared" ref="C444:AP444" si="68">SUMIFS($N$322:$N$404,$F$322:$F$404,C$407,$C$322:$C$404,"Plan")</f>
        <v>2</v>
      </c>
      <c r="D444" s="52">
        <f t="shared" si="68"/>
        <v>4</v>
      </c>
      <c r="E444" s="43">
        <f t="shared" si="68"/>
        <v>3</v>
      </c>
      <c r="F444" s="41">
        <f t="shared" si="68"/>
        <v>4</v>
      </c>
      <c r="G444" s="41">
        <f t="shared" si="68"/>
        <v>3</v>
      </c>
      <c r="H444" s="41">
        <f t="shared" si="68"/>
        <v>2</v>
      </c>
      <c r="I444" s="41">
        <f t="shared" si="68"/>
        <v>3</v>
      </c>
      <c r="J444" s="41">
        <f t="shared" si="68"/>
        <v>1</v>
      </c>
      <c r="K444" s="41">
        <f t="shared" si="68"/>
        <v>3</v>
      </c>
      <c r="L444" s="41">
        <f t="shared" si="68"/>
        <v>1</v>
      </c>
      <c r="M444" s="41">
        <f t="shared" si="68"/>
        <v>4</v>
      </c>
      <c r="N444" s="41">
        <f t="shared" si="68"/>
        <v>4</v>
      </c>
      <c r="O444" s="41">
        <f t="shared" si="68"/>
        <v>3</v>
      </c>
      <c r="P444" s="41">
        <f t="shared" si="68"/>
        <v>4</v>
      </c>
      <c r="Q444" s="41">
        <f t="shared" si="68"/>
        <v>2</v>
      </c>
      <c r="R444" s="41">
        <f t="shared" si="68"/>
        <v>3</v>
      </c>
      <c r="S444" s="41">
        <f t="shared" si="68"/>
        <v>4</v>
      </c>
      <c r="T444" s="41">
        <f t="shared" si="68"/>
        <v>2</v>
      </c>
      <c r="U444" s="41">
        <f t="shared" si="68"/>
        <v>4</v>
      </c>
      <c r="V444" s="41">
        <f t="shared" si="68"/>
        <v>1</v>
      </c>
      <c r="W444" s="41">
        <f t="shared" si="68"/>
        <v>4</v>
      </c>
      <c r="X444" s="41">
        <f t="shared" si="68"/>
        <v>4</v>
      </c>
      <c r="Y444" s="41">
        <f t="shared" si="68"/>
        <v>3</v>
      </c>
      <c r="Z444" s="41">
        <f t="shared" si="68"/>
        <v>3</v>
      </c>
      <c r="AA444" s="41">
        <f t="shared" si="68"/>
        <v>4</v>
      </c>
      <c r="AB444" s="41">
        <f t="shared" si="68"/>
        <v>4</v>
      </c>
      <c r="AC444" s="41">
        <f t="shared" si="68"/>
        <v>2</v>
      </c>
      <c r="AD444" s="41">
        <f t="shared" si="68"/>
        <v>4</v>
      </c>
      <c r="AE444" s="41">
        <f t="shared" si="68"/>
        <v>4</v>
      </c>
      <c r="AF444" s="41">
        <f t="shared" si="68"/>
        <v>2</v>
      </c>
      <c r="AG444" s="41">
        <f t="shared" si="68"/>
        <v>3</v>
      </c>
      <c r="AH444" s="41">
        <f t="shared" si="68"/>
        <v>3</v>
      </c>
      <c r="AI444" s="41">
        <f t="shared" si="68"/>
        <v>1</v>
      </c>
      <c r="AJ444" s="41">
        <f t="shared" si="68"/>
        <v>4</v>
      </c>
      <c r="AK444" s="41">
        <f t="shared" si="68"/>
        <v>1</v>
      </c>
      <c r="AL444" s="41">
        <f t="shared" si="68"/>
        <v>4</v>
      </c>
      <c r="AM444" s="41">
        <f t="shared" si="68"/>
        <v>3</v>
      </c>
      <c r="AN444" s="41">
        <f t="shared" si="68"/>
        <v>4</v>
      </c>
      <c r="AO444" s="41">
        <f t="shared" si="68"/>
        <v>2</v>
      </c>
      <c r="AP444" s="41">
        <f t="shared" si="68"/>
        <v>4</v>
      </c>
    </row>
    <row r="445" spans="2:42" x14ac:dyDescent="0.3">
      <c r="B445" s="118" t="s">
        <v>40</v>
      </c>
      <c r="C445" s="41">
        <f t="shared" ref="C445:AP445" si="69">SUMIFS($O$322:$O$404,$F$322:$F$404,C$407,$C$322:$C$404,"Plan")</f>
        <v>1</v>
      </c>
      <c r="D445" s="52">
        <f t="shared" si="69"/>
        <v>1</v>
      </c>
      <c r="E445" s="43">
        <f t="shared" si="69"/>
        <v>1</v>
      </c>
      <c r="F445" s="41">
        <f t="shared" si="69"/>
        <v>2</v>
      </c>
      <c r="G445" s="41">
        <f t="shared" si="69"/>
        <v>1</v>
      </c>
      <c r="H445" s="41">
        <f t="shared" si="69"/>
        <v>4</v>
      </c>
      <c r="I445" s="41">
        <f t="shared" si="69"/>
        <v>4</v>
      </c>
      <c r="J445" s="41">
        <f t="shared" si="69"/>
        <v>4</v>
      </c>
      <c r="K445" s="41">
        <f t="shared" si="69"/>
        <v>1</v>
      </c>
      <c r="L445" s="41">
        <f t="shared" si="69"/>
        <v>1</v>
      </c>
      <c r="M445" s="41">
        <f t="shared" si="69"/>
        <v>1</v>
      </c>
      <c r="N445" s="41">
        <f t="shared" si="69"/>
        <v>3</v>
      </c>
      <c r="O445" s="41">
        <f t="shared" si="69"/>
        <v>4</v>
      </c>
      <c r="P445" s="41">
        <f t="shared" si="69"/>
        <v>1</v>
      </c>
      <c r="Q445" s="41">
        <f t="shared" si="69"/>
        <v>4</v>
      </c>
      <c r="R445" s="41">
        <f t="shared" si="69"/>
        <v>1</v>
      </c>
      <c r="S445" s="41">
        <f t="shared" si="69"/>
        <v>4</v>
      </c>
      <c r="T445" s="41">
        <f t="shared" si="69"/>
        <v>1</v>
      </c>
      <c r="U445" s="41">
        <f t="shared" si="69"/>
        <v>2</v>
      </c>
      <c r="V445" s="41">
        <f t="shared" si="69"/>
        <v>3</v>
      </c>
      <c r="W445" s="41">
        <f t="shared" si="69"/>
        <v>3</v>
      </c>
      <c r="X445" s="41">
        <f t="shared" si="69"/>
        <v>1</v>
      </c>
      <c r="Y445" s="41">
        <f t="shared" si="69"/>
        <v>3</v>
      </c>
      <c r="Z445" s="41">
        <f t="shared" si="69"/>
        <v>2</v>
      </c>
      <c r="AA445" s="41">
        <f t="shared" si="69"/>
        <v>3</v>
      </c>
      <c r="AB445" s="41">
        <f t="shared" si="69"/>
        <v>2</v>
      </c>
      <c r="AC445" s="41">
        <f t="shared" si="69"/>
        <v>3</v>
      </c>
      <c r="AD445" s="41">
        <f t="shared" si="69"/>
        <v>4</v>
      </c>
      <c r="AE445" s="41">
        <f t="shared" si="69"/>
        <v>3</v>
      </c>
      <c r="AF445" s="41">
        <f t="shared" si="69"/>
        <v>2</v>
      </c>
      <c r="AG445" s="41">
        <f t="shared" si="69"/>
        <v>2</v>
      </c>
      <c r="AH445" s="41">
        <f t="shared" si="69"/>
        <v>1</v>
      </c>
      <c r="AI445" s="41">
        <f t="shared" si="69"/>
        <v>1</v>
      </c>
      <c r="AJ445" s="41">
        <f t="shared" si="69"/>
        <v>2</v>
      </c>
      <c r="AK445" s="41">
        <f t="shared" si="69"/>
        <v>1</v>
      </c>
      <c r="AL445" s="41">
        <f t="shared" si="69"/>
        <v>1</v>
      </c>
      <c r="AM445" s="41">
        <f t="shared" si="69"/>
        <v>2</v>
      </c>
      <c r="AN445" s="41">
        <f t="shared" si="69"/>
        <v>2</v>
      </c>
      <c r="AO445" s="41">
        <f t="shared" si="69"/>
        <v>1</v>
      </c>
      <c r="AP445" s="41">
        <f t="shared" si="69"/>
        <v>2</v>
      </c>
    </row>
    <row r="446" spans="2:42" x14ac:dyDescent="0.3">
      <c r="B446" s="118" t="s">
        <v>41</v>
      </c>
      <c r="C446" s="41">
        <f t="shared" ref="C446:AP446" si="70">SUMIFS($P$322:$P$404,$F$322:$F$404,C$407,$C$322:$C$404,"Plan")</f>
        <v>4</v>
      </c>
      <c r="D446" s="52">
        <f t="shared" si="70"/>
        <v>3</v>
      </c>
      <c r="E446" s="43">
        <f t="shared" si="70"/>
        <v>2</v>
      </c>
      <c r="F446" s="41">
        <f t="shared" si="70"/>
        <v>3</v>
      </c>
      <c r="G446" s="41">
        <f t="shared" si="70"/>
        <v>2</v>
      </c>
      <c r="H446" s="41">
        <f t="shared" si="70"/>
        <v>3</v>
      </c>
      <c r="I446" s="41">
        <f t="shared" si="70"/>
        <v>2</v>
      </c>
      <c r="J446" s="41">
        <f t="shared" si="70"/>
        <v>2</v>
      </c>
      <c r="K446" s="41">
        <f t="shared" si="70"/>
        <v>3</v>
      </c>
      <c r="L446" s="41">
        <f t="shared" si="70"/>
        <v>2</v>
      </c>
      <c r="M446" s="41">
        <f t="shared" si="70"/>
        <v>2</v>
      </c>
      <c r="N446" s="41">
        <f t="shared" si="70"/>
        <v>3</v>
      </c>
      <c r="O446" s="41">
        <f t="shared" si="70"/>
        <v>1</v>
      </c>
      <c r="P446" s="41">
        <f t="shared" si="70"/>
        <v>3</v>
      </c>
      <c r="Q446" s="41">
        <f t="shared" si="70"/>
        <v>1</v>
      </c>
      <c r="R446" s="41">
        <f t="shared" si="70"/>
        <v>1</v>
      </c>
      <c r="S446" s="41">
        <f t="shared" si="70"/>
        <v>4</v>
      </c>
      <c r="T446" s="41">
        <f t="shared" si="70"/>
        <v>2</v>
      </c>
      <c r="U446" s="41">
        <f t="shared" si="70"/>
        <v>3</v>
      </c>
      <c r="V446" s="41">
        <f t="shared" si="70"/>
        <v>3</v>
      </c>
      <c r="W446" s="41">
        <f t="shared" si="70"/>
        <v>1</v>
      </c>
      <c r="X446" s="41">
        <f t="shared" si="70"/>
        <v>2</v>
      </c>
      <c r="Y446" s="41">
        <f t="shared" si="70"/>
        <v>2</v>
      </c>
      <c r="Z446" s="41">
        <f t="shared" si="70"/>
        <v>1</v>
      </c>
      <c r="AA446" s="41">
        <f t="shared" si="70"/>
        <v>3</v>
      </c>
      <c r="AB446" s="41">
        <f t="shared" si="70"/>
        <v>2</v>
      </c>
      <c r="AC446" s="41">
        <f t="shared" si="70"/>
        <v>3</v>
      </c>
      <c r="AD446" s="41">
        <f t="shared" si="70"/>
        <v>2</v>
      </c>
      <c r="AE446" s="41">
        <f t="shared" si="70"/>
        <v>1</v>
      </c>
      <c r="AF446" s="41">
        <f t="shared" si="70"/>
        <v>4</v>
      </c>
      <c r="AG446" s="41">
        <f t="shared" si="70"/>
        <v>3</v>
      </c>
      <c r="AH446" s="41">
        <f t="shared" si="70"/>
        <v>2</v>
      </c>
      <c r="AI446" s="41">
        <f t="shared" si="70"/>
        <v>3</v>
      </c>
      <c r="AJ446" s="41">
        <f t="shared" si="70"/>
        <v>2</v>
      </c>
      <c r="AK446" s="41">
        <f t="shared" si="70"/>
        <v>2</v>
      </c>
      <c r="AL446" s="41">
        <f t="shared" si="70"/>
        <v>1</v>
      </c>
      <c r="AM446" s="41">
        <f t="shared" si="70"/>
        <v>1</v>
      </c>
      <c r="AN446" s="41">
        <f t="shared" si="70"/>
        <v>2</v>
      </c>
      <c r="AO446" s="41">
        <f t="shared" si="70"/>
        <v>1</v>
      </c>
      <c r="AP446" s="41">
        <f t="shared" si="70"/>
        <v>2</v>
      </c>
    </row>
    <row r="447" spans="2:42" x14ac:dyDescent="0.3">
      <c r="B447" s="118" t="s">
        <v>6</v>
      </c>
      <c r="C447" s="41">
        <f t="shared" ref="C447:AP447" si="71">SUMIFS($Q$322:$Q$404,$F$322:$F$404,C$407,$C$322:$C$404,"Plan")</f>
        <v>2</v>
      </c>
      <c r="D447" s="52">
        <f t="shared" si="71"/>
        <v>1</v>
      </c>
      <c r="E447" s="43">
        <f t="shared" si="71"/>
        <v>1</v>
      </c>
      <c r="F447" s="41">
        <f t="shared" si="71"/>
        <v>2</v>
      </c>
      <c r="G447" s="41">
        <f t="shared" si="71"/>
        <v>4</v>
      </c>
      <c r="H447" s="41">
        <f t="shared" si="71"/>
        <v>2</v>
      </c>
      <c r="I447" s="41">
        <f t="shared" si="71"/>
        <v>4</v>
      </c>
      <c r="J447" s="41">
        <f t="shared" si="71"/>
        <v>2</v>
      </c>
      <c r="K447" s="41">
        <f t="shared" si="71"/>
        <v>1</v>
      </c>
      <c r="L447" s="41">
        <f t="shared" si="71"/>
        <v>4</v>
      </c>
      <c r="M447" s="41">
        <f t="shared" si="71"/>
        <v>4</v>
      </c>
      <c r="N447" s="41">
        <f t="shared" si="71"/>
        <v>4</v>
      </c>
      <c r="O447" s="41">
        <f t="shared" si="71"/>
        <v>3</v>
      </c>
      <c r="P447" s="41">
        <f t="shared" si="71"/>
        <v>1</v>
      </c>
      <c r="Q447" s="41">
        <f t="shared" si="71"/>
        <v>3</v>
      </c>
      <c r="R447" s="41">
        <f t="shared" si="71"/>
        <v>4</v>
      </c>
      <c r="S447" s="41">
        <f t="shared" si="71"/>
        <v>1</v>
      </c>
      <c r="T447" s="41">
        <f t="shared" si="71"/>
        <v>1</v>
      </c>
      <c r="U447" s="41">
        <f t="shared" si="71"/>
        <v>1</v>
      </c>
      <c r="V447" s="41">
        <f t="shared" si="71"/>
        <v>3</v>
      </c>
      <c r="W447" s="41">
        <f t="shared" si="71"/>
        <v>3</v>
      </c>
      <c r="X447" s="41">
        <f t="shared" si="71"/>
        <v>1</v>
      </c>
      <c r="Y447" s="41">
        <f t="shared" si="71"/>
        <v>2</v>
      </c>
      <c r="Z447" s="41">
        <f t="shared" si="71"/>
        <v>3</v>
      </c>
      <c r="AA447" s="41">
        <f t="shared" si="71"/>
        <v>3</v>
      </c>
      <c r="AB447" s="41">
        <f t="shared" si="71"/>
        <v>4</v>
      </c>
      <c r="AC447" s="41">
        <f t="shared" si="71"/>
        <v>4</v>
      </c>
      <c r="AD447" s="41">
        <f t="shared" si="71"/>
        <v>3</v>
      </c>
      <c r="AE447" s="41">
        <f t="shared" si="71"/>
        <v>1</v>
      </c>
      <c r="AF447" s="41">
        <f t="shared" si="71"/>
        <v>4</v>
      </c>
      <c r="AG447" s="41">
        <f t="shared" si="71"/>
        <v>1</v>
      </c>
      <c r="AH447" s="41">
        <f t="shared" si="71"/>
        <v>4</v>
      </c>
      <c r="AI447" s="41">
        <f t="shared" si="71"/>
        <v>1</v>
      </c>
      <c r="AJ447" s="41">
        <f t="shared" si="71"/>
        <v>1</v>
      </c>
      <c r="AK447" s="41">
        <f t="shared" si="71"/>
        <v>1</v>
      </c>
      <c r="AL447" s="41">
        <f t="shared" si="71"/>
        <v>4</v>
      </c>
      <c r="AM447" s="41">
        <f t="shared" si="71"/>
        <v>3</v>
      </c>
      <c r="AN447" s="41">
        <f t="shared" si="71"/>
        <v>2</v>
      </c>
      <c r="AO447" s="41">
        <f t="shared" si="71"/>
        <v>4</v>
      </c>
      <c r="AP447" s="41">
        <f t="shared" si="71"/>
        <v>3</v>
      </c>
    </row>
    <row r="448" spans="2:42" x14ac:dyDescent="0.3">
      <c r="B448" s="118" t="s">
        <v>42</v>
      </c>
      <c r="C448" s="41">
        <f t="shared" ref="C448:AP448" si="72">SUMIFS($R$322:$R$404,$F$322:$F$404,C$407,$C$322:$C$404,"Plan")</f>
        <v>3</v>
      </c>
      <c r="D448" s="52">
        <f t="shared" si="72"/>
        <v>3</v>
      </c>
      <c r="E448" s="43">
        <f t="shared" si="72"/>
        <v>3</v>
      </c>
      <c r="F448" s="41">
        <f t="shared" si="72"/>
        <v>2</v>
      </c>
      <c r="G448" s="41">
        <f t="shared" si="72"/>
        <v>1</v>
      </c>
      <c r="H448" s="41">
        <f t="shared" si="72"/>
        <v>3</v>
      </c>
      <c r="I448" s="41">
        <f t="shared" si="72"/>
        <v>1</v>
      </c>
      <c r="J448" s="41">
        <f t="shared" si="72"/>
        <v>4</v>
      </c>
      <c r="K448" s="41">
        <f t="shared" si="72"/>
        <v>3</v>
      </c>
      <c r="L448" s="41">
        <f t="shared" si="72"/>
        <v>1</v>
      </c>
      <c r="M448" s="41">
        <f t="shared" si="72"/>
        <v>4</v>
      </c>
      <c r="N448" s="41">
        <f t="shared" si="72"/>
        <v>1</v>
      </c>
      <c r="O448" s="41">
        <f t="shared" si="72"/>
        <v>3</v>
      </c>
      <c r="P448" s="41">
        <f t="shared" si="72"/>
        <v>3</v>
      </c>
      <c r="Q448" s="41">
        <f t="shared" si="72"/>
        <v>3</v>
      </c>
      <c r="R448" s="41">
        <f t="shared" si="72"/>
        <v>2</v>
      </c>
      <c r="S448" s="41">
        <f t="shared" si="72"/>
        <v>3</v>
      </c>
      <c r="T448" s="41">
        <f t="shared" si="72"/>
        <v>1</v>
      </c>
      <c r="U448" s="41">
        <f t="shared" si="72"/>
        <v>3</v>
      </c>
      <c r="V448" s="41">
        <f t="shared" si="72"/>
        <v>1</v>
      </c>
      <c r="W448" s="41">
        <f t="shared" si="72"/>
        <v>4</v>
      </c>
      <c r="X448" s="41">
        <f t="shared" si="72"/>
        <v>3</v>
      </c>
      <c r="Y448" s="41">
        <f t="shared" si="72"/>
        <v>1</v>
      </c>
      <c r="Z448" s="41">
        <f t="shared" si="72"/>
        <v>4</v>
      </c>
      <c r="AA448" s="41">
        <f t="shared" si="72"/>
        <v>4</v>
      </c>
      <c r="AB448" s="41">
        <f t="shared" si="72"/>
        <v>4</v>
      </c>
      <c r="AC448" s="41">
        <f t="shared" si="72"/>
        <v>1</v>
      </c>
      <c r="AD448" s="41">
        <f t="shared" si="72"/>
        <v>2</v>
      </c>
      <c r="AE448" s="41">
        <f t="shared" si="72"/>
        <v>3</v>
      </c>
      <c r="AF448" s="41">
        <f t="shared" si="72"/>
        <v>2</v>
      </c>
      <c r="AG448" s="41">
        <f t="shared" si="72"/>
        <v>3</v>
      </c>
      <c r="AH448" s="41">
        <f t="shared" si="72"/>
        <v>4</v>
      </c>
      <c r="AI448" s="41">
        <f t="shared" si="72"/>
        <v>1</v>
      </c>
      <c r="AJ448" s="41">
        <f t="shared" si="72"/>
        <v>4</v>
      </c>
      <c r="AK448" s="41">
        <f t="shared" si="72"/>
        <v>1</v>
      </c>
      <c r="AL448" s="41">
        <f t="shared" si="72"/>
        <v>4</v>
      </c>
      <c r="AM448" s="41">
        <f t="shared" si="72"/>
        <v>2</v>
      </c>
      <c r="AN448" s="41">
        <f t="shared" si="72"/>
        <v>2</v>
      </c>
      <c r="AO448" s="41">
        <f t="shared" si="72"/>
        <v>3</v>
      </c>
      <c r="AP448" s="41">
        <f t="shared" si="72"/>
        <v>3</v>
      </c>
    </row>
    <row r="451" spans="1:13" x14ac:dyDescent="0.3">
      <c r="A451" s="41" t="s">
        <v>198</v>
      </c>
      <c r="B451" t="s">
        <v>73</v>
      </c>
      <c r="C451" t="s">
        <v>75</v>
      </c>
      <c r="D451" t="s">
        <v>76</v>
      </c>
      <c r="E451" t="s">
        <v>77</v>
      </c>
      <c r="F451" t="s">
        <v>78</v>
      </c>
      <c r="H451" s="41" t="s">
        <v>63</v>
      </c>
      <c r="I451" t="s">
        <v>73</v>
      </c>
      <c r="J451" t="s">
        <v>75</v>
      </c>
      <c r="K451" t="s">
        <v>76</v>
      </c>
      <c r="L451" t="s">
        <v>77</v>
      </c>
      <c r="M451" t="s">
        <v>78</v>
      </c>
    </row>
    <row r="452" spans="1:13" x14ac:dyDescent="0.3">
      <c r="A452" s="118" t="s">
        <v>32</v>
      </c>
      <c r="B452" s="129">
        <f>SUMIFS(Other!$E$485:$E$507,Other!$C$485:$C$507,"Americas",Other!$B$485:$B$507,calc!B$451)</f>
        <v>33150</v>
      </c>
      <c r="C452" s="129">
        <f>SUMIFS(Other!$E$485:$E$507,Other!$C$485:$C$507,"Americas",Other!$B$485:$B$507,calc!C$451)</f>
        <v>25160</v>
      </c>
      <c r="D452" s="129">
        <f>SUMIFS(Other!$E$485:$E$507,Other!$C$485:$C$507,"Americas",Other!$B$485:$B$507,calc!D$451)</f>
        <v>40200</v>
      </c>
      <c r="E452" s="129">
        <f>SUMIFS(Other!$E$485:$E$507,Other!$C$485:$C$507,"Americas",Other!$B$485:$B$507,calc!E$451)</f>
        <v>35280</v>
      </c>
      <c r="F452" s="129">
        <f>SUMIFS(Other!$E$485:$E$507,Other!$C$485:$C$507,"Americas",Other!$B$485:$B$507,calc!F$451)</f>
        <v>33813</v>
      </c>
      <c r="G452"/>
      <c r="H452" s="118" t="s">
        <v>32</v>
      </c>
      <c r="I452" s="129">
        <f>SUMIFS(Other!$E$485:$E$507,Other!$C$485:$C$507,"Europe",Other!$B$485:$B$507,calc!I$451)</f>
        <v>25663.200000000001</v>
      </c>
      <c r="J452" s="129">
        <f>SUMIFS(Other!$E$485:$E$507,Other!$C$485:$C$507,"Europe",Other!$B$485:$B$507,calc!J$451)</f>
        <v>41004</v>
      </c>
      <c r="K452" s="129">
        <f>SUMIFS(Other!$E$485:$E$507,Other!$C$485:$C$507,"Europe",Other!$B$485:$B$507,calc!K$451)</f>
        <v>35985.599999999999</v>
      </c>
      <c r="L452" s="129">
        <f>SUMIFS(Other!$E$485:$E$507,Other!$C$485:$C$507,"Europe",Other!$B$485:$B$507,calc!L$451)</f>
        <v>32487</v>
      </c>
      <c r="M452" s="129">
        <f>SUMIFS(Other!$E$485:$E$507,Other!$C$485:$C$507,"Europe",Other!$B$485:$B$507,calc!M$451)</f>
        <v>24656.799999999999</v>
      </c>
    </row>
    <row r="453" spans="1:13" x14ac:dyDescent="0.3">
      <c r="A453" s="118" t="s">
        <v>33</v>
      </c>
      <c r="B453" s="129">
        <f>SUMIFS(Other!$F$485:$F$507,Other!$C$485:$C$507,"Americas",Other!$B$485:$B$507,calc!B$451)</f>
        <v>33400</v>
      </c>
      <c r="C453" s="130">
        <f>SUMIFS(Other!$F$485:$F$507,Other!$C$485:$C$507,"Americas",Other!$B$485:$B$507,calc!C$451)</f>
        <v>25150</v>
      </c>
      <c r="D453" s="131">
        <f>SUMIFS(Other!$F$485:$F$507,Other!$C$485:$C$507,"Americas",Other!$B$485:$B$507,calc!D$451)</f>
        <v>40210</v>
      </c>
      <c r="E453" s="132">
        <f>SUMIFS(Other!$F$485:$F$507,Other!$C$485:$C$507,"Americas",Other!$B$485:$B$507,calc!E$451)</f>
        <v>37300</v>
      </c>
      <c r="F453" s="130">
        <f>SUMIFS(Other!$F$485:$F$507,Other!$C$485:$C$507,"Americas",Other!$B$485:$B$507,calc!F$451)</f>
        <v>34068</v>
      </c>
      <c r="G453"/>
      <c r="H453" s="118" t="s">
        <v>33</v>
      </c>
      <c r="I453" s="129">
        <f>SUMIFS(Other!$F$485:$F$507,Other!$C$485:$C$507,"Europe",Other!$B$485:$B$507,calc!I$451)</f>
        <v>25653</v>
      </c>
      <c r="J453" s="130">
        <f>SUMIFS(Other!$F$485:$F$507,Other!$C$485:$C$507,"Europe",Other!$B$485:$B$507,calc!J$451)</f>
        <v>41014.199999999997</v>
      </c>
      <c r="K453" s="131">
        <f>SUMIFS(Other!$F$485:$F$507,Other!$C$485:$C$507,"Europe",Other!$B$485:$B$507,calc!K$451)</f>
        <v>38046</v>
      </c>
      <c r="L453" s="132">
        <f>SUMIFS(Other!$F$485:$F$507,Other!$C$485:$C$507,"Europe",Other!$B$485:$B$507,calc!L$451)</f>
        <v>32732</v>
      </c>
      <c r="M453" s="130">
        <f>SUMIFS(Other!$F$485:$F$507,Other!$C$485:$C$507,"Europe",Other!$B$485:$B$507,calc!M$451)</f>
        <v>24647</v>
      </c>
    </row>
    <row r="454" spans="1:13" x14ac:dyDescent="0.3">
      <c r="A454" s="118" t="s">
        <v>34</v>
      </c>
      <c r="B454" s="129">
        <f>SUMIFS(Other!$G$485:$G$507,Other!$C$485:$C$507,"Americas",Other!$B$485:$B$507,calc!B$451)</f>
        <v>33410</v>
      </c>
      <c r="C454" s="130">
        <f>SUMIFS(Other!$G$485:$G$507,Other!$C$485:$C$507,"Americas",Other!$B$485:$B$507,calc!C$451)</f>
        <v>25208</v>
      </c>
      <c r="D454" s="131">
        <f>SUMIFS(Other!$G$485:$G$507,Other!$C$485:$C$507,"Americas",Other!$B$485:$B$507,calc!D$451)</f>
        <v>40230</v>
      </c>
      <c r="E454" s="132">
        <f>SUMIFS(Other!$G$485:$G$507,Other!$C$485:$C$507,"Americas",Other!$B$485:$B$507,calc!E$451)</f>
        <v>35355</v>
      </c>
      <c r="F454" s="130">
        <f>SUMIFS(Other!$G$485:$G$507,Other!$C$485:$C$507,"Americas",Other!$B$485:$B$507,calc!F$451)</f>
        <v>34078.199999999997</v>
      </c>
      <c r="G454"/>
      <c r="H454" s="118" t="s">
        <v>34</v>
      </c>
      <c r="I454" s="129">
        <f>SUMIFS(Other!$G$485:$G$507,Other!$C$485:$C$507,"Europe",Other!$B$485:$B$507,calc!I$451)</f>
        <v>25712.16</v>
      </c>
      <c r="J454" s="130">
        <f>SUMIFS(Other!$G$485:$G$507,Other!$C$485:$C$507,"Europe",Other!$B$485:$B$507,calc!J$451)</f>
        <v>41034.6</v>
      </c>
      <c r="K454" s="131">
        <f>SUMIFS(Other!$G$485:$G$507,Other!$C$485:$C$507,"Europe",Other!$B$485:$B$507,calc!K$451)</f>
        <v>36062.1</v>
      </c>
      <c r="L454" s="132">
        <f>SUMIFS(Other!$G$485:$G$507,Other!$C$485:$C$507,"Europe",Other!$B$485:$B$507,calc!L$451)</f>
        <v>32741.8</v>
      </c>
      <c r="M454" s="130">
        <f>SUMIFS(Other!$G$485:$G$507,Other!$C$485:$C$507,"Europe",Other!$B$485:$B$507,calc!M$451)</f>
        <v>24703.84</v>
      </c>
    </row>
    <row r="455" spans="1:13" x14ac:dyDescent="0.3">
      <c r="A455" s="118" t="s">
        <v>35</v>
      </c>
      <c r="B455" s="129">
        <f>SUMIFS(Other!$H$485:$H$507,Other!$C$485:$C$507,"Americas",Other!$B$485:$B$507,calc!B$451)</f>
        <v>33401</v>
      </c>
      <c r="C455" s="130">
        <f>SUMIFS(Other!$H$485:$H$507,Other!$C$485:$C$507,"Americas",Other!$B$485:$B$507,calc!C$451)</f>
        <v>25250</v>
      </c>
      <c r="D455" s="131">
        <f>SUMIFS(Other!$H$485:$H$507,Other!$C$485:$C$507,"Americas",Other!$B$485:$B$507,calc!D$451)</f>
        <v>40222</v>
      </c>
      <c r="E455" s="132">
        <f>SUMIFS(Other!$H$485:$H$507,Other!$C$485:$C$507,"Americas",Other!$B$485:$B$507,calc!E$451)</f>
        <v>35400</v>
      </c>
      <c r="F455" s="130">
        <f>SUMIFS(Other!$H$485:$H$507,Other!$C$485:$C$507,"Americas",Other!$B$485:$B$507,calc!F$451)</f>
        <v>34069.020000000004</v>
      </c>
      <c r="G455"/>
      <c r="H455" s="118" t="s">
        <v>35</v>
      </c>
      <c r="I455" s="129">
        <f>SUMIFS(Other!$H$485:$H$507,Other!$C$485:$C$507,"Europe",Other!$B$485:$B$507,calc!I$451)</f>
        <v>25755</v>
      </c>
      <c r="J455" s="130">
        <f>SUMIFS(Other!$H$485:$H$507,Other!$C$485:$C$507,"Americas",Other!$B$485:$B$507,calc!J$451)</f>
        <v>25250</v>
      </c>
      <c r="K455" s="131">
        <f>SUMIFS(Other!$H$485:$H$507,Other!$C$485:$C$507,"Americas",Other!$B$485:$B$507,calc!K$451)</f>
        <v>40222</v>
      </c>
      <c r="L455" s="132">
        <f>SUMIFS(Other!$H$485:$H$507,Other!$C$485:$C$507,"Americas",Other!$B$485:$B$507,calc!L$451)</f>
        <v>35400</v>
      </c>
      <c r="M455" s="130">
        <f>SUMIFS(Other!$H$485:$H$507,Other!$C$485:$C$507,"Americas",Other!$B$485:$B$507,calc!M$451)</f>
        <v>34069.020000000004</v>
      </c>
    </row>
    <row r="456" spans="1:13" x14ac:dyDescent="0.3">
      <c r="A456" s="118" t="s">
        <v>36</v>
      </c>
      <c r="B456" s="129">
        <f>SUMIFS(Other!$I$485:$I$507,Other!$C$485:$C$507,"Americas",Other!$B$485:$B$507,calc!B$451)</f>
        <v>33500</v>
      </c>
      <c r="C456" s="130">
        <f>SUMIFS(Other!$I$485:$I$507,Other!$C$485:$C$507,"Americas",Other!$B$485:$B$507,calc!C$451)</f>
        <v>25259</v>
      </c>
      <c r="D456" s="131">
        <f>SUMIFS(Other!$I$485:$I$507,Other!$C$485:$C$507,"Americas",Other!$B$485:$B$507,calc!D$451)</f>
        <v>40256</v>
      </c>
      <c r="E456" s="132">
        <f>SUMIFS(Other!$I$485:$I$507,Other!$C$485:$C$507,"Americas",Other!$B$485:$B$507,calc!E$451)</f>
        <v>35450</v>
      </c>
      <c r="F456" s="130">
        <f>SUMIFS(Other!$I$485:$I$507,Other!$C$485:$C$507,"Americas",Other!$B$485:$B$507,calc!F$451)</f>
        <v>34170</v>
      </c>
      <c r="G456"/>
      <c r="H456" s="118" t="s">
        <v>36</v>
      </c>
      <c r="I456" s="129">
        <f>SUMIFS(Other!$I$485:$I$507,Other!$C$485:$C$507,"Europe",Other!$B$485:$B$507,calc!I$451)</f>
        <v>25764.18</v>
      </c>
      <c r="J456" s="130">
        <f>SUMIFS(Other!$I$485:$I$507,Other!$C$485:$C$507,"Europe",Other!$B$485:$B$507,calc!J$451)</f>
        <v>41061.120000000003</v>
      </c>
      <c r="K456" s="131">
        <f>SUMIFS(Other!$I$485:$I$507,Other!$C$485:$C$507,"Europe",Other!$B$485:$B$507,calc!K$451)</f>
        <v>36159</v>
      </c>
      <c r="L456" s="132">
        <f>SUMIFS(Other!$I$485:$I$507,Other!$C$485:$C$507,"Europe",Other!$B$485:$B$507,calc!L$451)</f>
        <v>32830</v>
      </c>
      <c r="M456" s="130">
        <f>SUMIFS(Other!$I$485:$I$507,Other!$C$485:$C$507,"Europe",Other!$B$485:$B$507,calc!M$451)</f>
        <v>24753.82</v>
      </c>
    </row>
    <row r="457" spans="1:13" x14ac:dyDescent="0.3">
      <c r="A457" s="118" t="s">
        <v>37</v>
      </c>
      <c r="B457" s="129">
        <f>SUMIFS(Other!$J$485:$J$507,Other!$C$485:$C$507,"Americas",Other!$B$485:$B$507,calc!B$451)</f>
        <v>33520</v>
      </c>
      <c r="C457" s="130">
        <f>SUMIFS(Other!$J$485:$J$507,Other!$C$485:$C$507,"Americas",Other!$B$485:$B$507,calc!C$451)</f>
        <v>25280</v>
      </c>
      <c r="D457" s="131">
        <f>SUMIFS(Other!$J$485:$J$507,Other!$C$485:$C$507,"Americas",Other!$B$485:$B$507,calc!D$451)</f>
        <v>40600</v>
      </c>
      <c r="E457" s="132">
        <f>SUMIFS(Other!$J$485:$J$507,Other!$C$485:$C$507,"Americas",Other!$B$485:$B$507,calc!E$451)</f>
        <v>35420</v>
      </c>
      <c r="F457" s="130">
        <f>SUMIFS(Other!$J$485:$J$507,Other!$C$485:$C$507,"Americas",Other!$B$485:$B$507,calc!F$451)</f>
        <v>34190.400000000001</v>
      </c>
      <c r="H457" s="118" t="s">
        <v>37</v>
      </c>
      <c r="I457" s="129">
        <f>SUMIFS(Other!$J$485:$J$507,Other!$C$485:$C$507,"Europe",Other!$B$485:$B$507,calc!I$451)</f>
        <v>25785.600000000002</v>
      </c>
      <c r="J457" s="130">
        <f>SUMIFS(Other!$J$485:$J$507,Other!$C$485:$C$507,"Europe",Other!$B$485:$B$507,calc!J$451)</f>
        <v>41412</v>
      </c>
      <c r="K457" s="131">
        <f>SUMIFS(Other!$J$485:$J$507,Other!$C$485:$C$507,"Europe",Other!$B$485:$B$507,calc!K$451)</f>
        <v>36128.400000000001</v>
      </c>
      <c r="L457" s="132">
        <f>SUMIFS(Other!$J$485:$J$507,Other!$C$485:$C$507,"Europe",Other!$B$485:$B$507,calc!L$451)</f>
        <v>32849.599999999999</v>
      </c>
      <c r="M457" s="130">
        <f>SUMIFS(Other!$J$485:$J$507,Other!$C$485:$C$507,"Europe",Other!$B$485:$B$507,calc!M$451)</f>
        <v>24774.399999999998</v>
      </c>
    </row>
    <row r="458" spans="1:13" x14ac:dyDescent="0.3">
      <c r="A458" s="118" t="s">
        <v>38</v>
      </c>
      <c r="B458" s="129">
        <f>SUMIFS(Other!$K$485:$K$507,Other!$C$485:$C$507,"Americas",Other!$B$485:$B$507,calc!B$451)</f>
        <v>33524</v>
      </c>
      <c r="C458" s="130">
        <f>SUMIFS(Other!$K$485:$K$507,Other!$C$485:$C$507,"Americas",Other!$B$485:$B$507,calc!C$451)</f>
        <v>25300</v>
      </c>
      <c r="D458" s="131">
        <f>SUMIFS(Other!$K$485:$K$507,Other!$C$485:$C$507,"Americas",Other!$B$485:$B$507,calc!D$451)</f>
        <v>40620</v>
      </c>
      <c r="E458" s="132">
        <f>SUMIFS(Other!$K$485:$K$507,Other!$C$485:$C$507,"Americas",Other!$B$485:$B$507,calc!E$451)</f>
        <v>35200</v>
      </c>
      <c r="F458" s="130">
        <f>SUMIFS(Other!$K$485:$K$507,Other!$C$485:$C$507,"Americas",Other!$B$485:$B$507,calc!F$451)</f>
        <v>34194.480000000003</v>
      </c>
      <c r="H458" s="118" t="s">
        <v>38</v>
      </c>
      <c r="I458" s="129">
        <f>SUMIFS(Other!$K$485:$K$507,Other!$C$485:$C$507,"Europe",Other!$B$485:$B$507,calc!I$451)</f>
        <v>25806</v>
      </c>
      <c r="J458" s="130">
        <f>SUMIFS(Other!$K$485:$K$507,Other!$C$485:$C$507,"Europe",Other!$B$485:$B$507,calc!J$451)</f>
        <v>41432.400000000001</v>
      </c>
      <c r="K458" s="131">
        <f>SUMIFS(Other!$K$485:$K$507,Other!$C$485:$C$507,"Europe",Other!$B$485:$B$507,calc!K$451)</f>
        <v>35904</v>
      </c>
      <c r="L458" s="132">
        <f>SUMIFS(Other!$K$485:$K$507,Other!$C$485:$C$507,"Europe",Other!$B$485:$B$507,calc!L$451)</f>
        <v>32853.519999999997</v>
      </c>
      <c r="M458" s="130">
        <f>SUMIFS(Other!$K$485:$K$507,Other!$C$485:$C$507,"Europe",Other!$B$485:$B$507,calc!M$451)</f>
        <v>24794</v>
      </c>
    </row>
    <row r="459" spans="1:13" x14ac:dyDescent="0.3">
      <c r="A459" s="118" t="s">
        <v>39</v>
      </c>
      <c r="B459" s="129">
        <f>SUMIFS(Other!$L$485:$L$507,Other!$C$485:$C$507,"Americas",Other!$B$485:$B$507,calc!B$451)</f>
        <v>33200</v>
      </c>
      <c r="C459" s="130">
        <f>SUMIFS(Other!$L$485:$L$507,Other!$C$485:$C$507,"Americas",Other!$B$485:$B$507,calc!C$451)</f>
        <v>25310</v>
      </c>
      <c r="D459" s="131">
        <f>SUMIFS(Other!$L$485:$L$507,Other!$C$485:$C$507,"Americas",Other!$B$485:$B$507,calc!D$451)</f>
        <v>40650</v>
      </c>
      <c r="E459" s="132">
        <f>SUMIFS(Other!$L$485:$L$507,Other!$C$485:$C$507,"Americas",Other!$B$485:$B$507,calc!E$451)</f>
        <v>35100</v>
      </c>
      <c r="F459" s="130">
        <f>SUMIFS(Other!$L$485:$L$507,Other!$C$485:$C$507,"Americas",Other!$B$485:$B$507,calc!F$451)</f>
        <v>33864</v>
      </c>
      <c r="H459" s="118" t="s">
        <v>39</v>
      </c>
      <c r="I459" s="129">
        <f>SUMIFS(Other!$L$485:$L$507,Other!$C$485:$C$507,"Europe",Other!$B$485:$B$507,calc!I$451)</f>
        <v>25816.2</v>
      </c>
      <c r="J459" s="130">
        <f>SUMIFS(Other!$L$485:$L$507,Other!$C$485:$C$507,"Europe",Other!$B$485:$B$507,calc!J$451)</f>
        <v>41463</v>
      </c>
      <c r="K459" s="131">
        <f>SUMIFS(Other!$L$485:$L$507,Other!$C$485:$C$507,"Europe",Other!$B$485:$B$507,calc!K$451)</f>
        <v>35802</v>
      </c>
      <c r="L459" s="132">
        <f>SUMIFS(Other!$L$485:$L$507,Other!$C$485:$C$507,"Europe",Other!$B$485:$B$507,calc!L$451)</f>
        <v>32536</v>
      </c>
      <c r="M459" s="130">
        <f>SUMIFS(Other!$L$485:$L$507,Other!$C$485:$C$507,"Europe",Other!$B$485:$B$507,calc!M$451)</f>
        <v>24803.8</v>
      </c>
    </row>
    <row r="460" spans="1:13" x14ac:dyDescent="0.3">
      <c r="A460" s="118" t="s">
        <v>40</v>
      </c>
      <c r="B460" s="129">
        <f>SUMIFS(Other!$M$485:$M$507,Other!$C$485:$C$507,"Americas",Other!$B$485:$B$507,calc!B$451)</f>
        <v>33222</v>
      </c>
      <c r="C460" s="130">
        <f>SUMIFS(Other!$M$485:$M$507,Other!$C$485:$C$507,"Americas",Other!$B$485:$B$507,calc!C$451)</f>
        <v>25340</v>
      </c>
      <c r="D460" s="131">
        <f>SUMIFS(Other!$M$485:$M$507,Other!$C$485:$C$507,"Americas",Other!$B$485:$B$507,calc!D$451)</f>
        <v>40590</v>
      </c>
      <c r="E460" s="132">
        <f>SUMIFS(Other!$M$485:$M$507,Other!$C$485:$C$507,"Americas",Other!$B$485:$B$507,calc!E$451)</f>
        <v>35150</v>
      </c>
      <c r="F460" s="130">
        <f>SUMIFS(Other!$M$485:$M$507,Other!$C$485:$C$507,"Americas",Other!$B$485:$B$507,calc!F$451)</f>
        <v>33886.44</v>
      </c>
      <c r="H460" s="118" t="s">
        <v>40</v>
      </c>
      <c r="I460" s="129">
        <f>SUMIFS(Other!$M$485:$M$507,Other!$C$485:$C$507,"Europe",Other!$B$485:$B$507,calc!I$451)</f>
        <v>25846.799999999999</v>
      </c>
      <c r="J460" s="130">
        <f>SUMIFS(Other!$M$485:$M$507,Other!$C$485:$C$507,"Europe",Other!$B$485:$B$507,calc!J$451)</f>
        <v>41401.800000000003</v>
      </c>
      <c r="K460" s="131">
        <f>SUMIFS(Other!$M$485:$M$507,Other!$C$485:$C$507,"Europe",Other!$B$485:$B$507,calc!K$451)</f>
        <v>35853</v>
      </c>
      <c r="L460" s="132">
        <f>SUMIFS(Other!$M$485:$M$507,Other!$C$485:$C$507,"Europe",Other!$B$485:$B$507,calc!L$451)</f>
        <v>32557.559999999998</v>
      </c>
      <c r="M460" s="130">
        <f>SUMIFS(Other!$M$485:$M$507,Other!$C$485:$C$507,"Europe",Other!$B$485:$B$507,calc!M$451)</f>
        <v>24833.200000000001</v>
      </c>
    </row>
    <row r="461" spans="1:13" x14ac:dyDescent="0.3">
      <c r="A461" s="118" t="s">
        <v>41</v>
      </c>
      <c r="B461" s="129">
        <f>SUMIFS(Other!$N$485:$N$507,Other!$C$485:$C$507,"Americas",Other!$B$485:$B$507,calc!B$451)</f>
        <v>33230</v>
      </c>
      <c r="C461" s="130">
        <f>SUMIFS(Other!$N$485:$N$507,Other!$C$485:$C$507,"Americas",Other!$B$485:$B$507,calc!C$451)</f>
        <v>25300</v>
      </c>
      <c r="D461" s="131">
        <f>SUMIFS(Other!$N$485:$N$507,Other!$C$485:$C$507,"Americas",Other!$B$485:$B$507,calc!D$451)</f>
        <v>40580</v>
      </c>
      <c r="E461" s="132">
        <f>SUMIFS(Other!$N$485:$N$507,Other!$C$485:$C$507,"Americas",Other!$B$485:$B$507,calc!E$451)</f>
        <v>35250</v>
      </c>
      <c r="F461" s="130">
        <f>SUMIFS(Other!$N$485:$N$507,Other!$C$485:$C$507,"Americas",Other!$B$485:$B$507,calc!F$451)</f>
        <v>33894.6</v>
      </c>
      <c r="H461" s="118" t="s">
        <v>41</v>
      </c>
      <c r="I461" s="129">
        <f>SUMIFS(Other!$N$485:$N$507,Other!$C$485:$C$507,"Europe",Other!$B$485:$B$507,calc!I$451)</f>
        <v>25806</v>
      </c>
      <c r="J461" s="130">
        <f>SUMIFS(Other!$N$485:$N$507,Other!$C$485:$C$507,"Europe",Other!$B$485:$B$507,calc!J$451)</f>
        <v>41391.599999999999</v>
      </c>
      <c r="K461" s="131">
        <f>SUMIFS(Other!$N$485:$N$507,Other!$C$485:$C$507,"Europe",Other!$B$485:$B$507,calc!K$451)</f>
        <v>35955</v>
      </c>
      <c r="L461" s="132">
        <f>SUMIFS(Other!$N$485:$N$507,Other!$C$485:$C$507,"Europe",Other!$B$485:$B$507,calc!L$451)</f>
        <v>32565.399999999998</v>
      </c>
      <c r="M461" s="130">
        <f>SUMIFS(Other!$N$485:$N$507,Other!$C$485:$C$507,"Europe",Other!$B$485:$B$507,calc!M$451)</f>
        <v>24794</v>
      </c>
    </row>
    <row r="462" spans="1:13" x14ac:dyDescent="0.3">
      <c r="A462" s="118" t="s">
        <v>6</v>
      </c>
      <c r="B462" s="129">
        <f>SUMIFS(Other!$O$485:$O$507,Other!$C$485:$C$507,"Americas",Other!$B$485:$B$507,calc!B$451)</f>
        <v>33208</v>
      </c>
      <c r="C462" s="130">
        <f>SUMIFS(Other!$O$485:$O$507,Other!$C$485:$C$507,"Americas",Other!$B$485:$B$507,calc!C$451)</f>
        <v>25380</v>
      </c>
      <c r="D462" s="131">
        <f>SUMIFS(Other!$O$485:$O$507,Other!$C$485:$C$507,"Americas",Other!$B$485:$B$507,calc!D$451)</f>
        <v>40600</v>
      </c>
      <c r="E462" s="132">
        <f>SUMIFS(Other!$O$485:$O$507,Other!$C$485:$C$507,"Americas",Other!$B$485:$B$507,calc!E$451)</f>
        <v>35300</v>
      </c>
      <c r="F462" s="130">
        <f>SUMIFS(Other!$O$485:$O$507,Other!$C$485:$C$507,"Americas",Other!$B$485:$B$507,calc!F$451)</f>
        <v>33872.160000000003</v>
      </c>
      <c r="H462" s="118" t="s">
        <v>6</v>
      </c>
      <c r="I462" s="129">
        <f>SUMIFS(Other!$O$485:$O$507,Other!$C$485:$C$507,"Europe",Other!$B$485:$B$507,calc!I$451)</f>
        <v>25887.600000000002</v>
      </c>
      <c r="J462" s="130">
        <f>SUMIFS(Other!$O$485:$O$507,Other!$C$485:$C$507,"Europe",Other!$B$485:$B$507,calc!J$451)</f>
        <v>41412</v>
      </c>
      <c r="K462" s="131">
        <f>SUMIFS(Other!$O$485:$O$507,Other!$C$485:$C$507,"Europe",Other!$B$485:$B$507,calc!K$451)</f>
        <v>36006</v>
      </c>
      <c r="L462" s="132">
        <f>SUMIFS(Other!$O$485:$O$507,Other!$C$485:$C$507,"Europe",Other!$B$485:$B$507,calc!L$451)</f>
        <v>32543.84</v>
      </c>
      <c r="M462" s="130">
        <f>SUMIFS(Other!$O$485:$O$507,Other!$C$485:$C$507,"Europe",Other!$B$485:$B$507,calc!M$451)</f>
        <v>24872.399999999998</v>
      </c>
    </row>
    <row r="463" spans="1:13" x14ac:dyDescent="0.3">
      <c r="A463" s="118" t="s">
        <v>42</v>
      </c>
      <c r="B463" s="129">
        <f>SUMIFS(Other!$P$485:$P$507,Other!$C$485:$C$507,"Americas",Other!$B$485:$B$507,calc!B$451)</f>
        <v>33211</v>
      </c>
      <c r="C463" s="130">
        <f>SUMIFS(Other!$P$485:$P$507,Other!$C$485:$C$507,"Americas",Other!$B$485:$B$507,calc!C$451)</f>
        <v>25400</v>
      </c>
      <c r="D463" s="131">
        <f>SUMIFS(Other!$P$485:$P$507,Other!$C$485:$C$507,"Americas",Other!$B$485:$B$507,calc!D$451)</f>
        <v>40655</v>
      </c>
      <c r="E463" s="132">
        <f>SUMIFS(Other!$P$485:$P$507,Other!$C$485:$C$507,"Americas",Other!$B$485:$B$507,calc!E$451)</f>
        <v>35450</v>
      </c>
      <c r="F463" s="130">
        <f>SUMIFS(Other!$P$485:$P$507,Other!$C$485:$C$507,"Americas",Other!$B$485:$B$507,calc!F$451)</f>
        <v>33875.22</v>
      </c>
      <c r="H463" s="118" t="s">
        <v>42</v>
      </c>
      <c r="I463" s="129">
        <f>SUMIFS(Other!$P$485:$P$507,Other!$C$485:$C$507,"Europe",Other!$B$485:$B$507,calc!I$451)</f>
        <v>25908</v>
      </c>
      <c r="J463" s="130">
        <f>SUMIFS(Other!$P$485:$P$507,Other!$C$485:$C$507,"Europe",Other!$B$485:$B$507,calc!J$451)</f>
        <v>41468.1</v>
      </c>
      <c r="K463" s="131">
        <f>SUMIFS(Other!$P$485:$P$507,Other!$C$485:$C$507,"Europe",Other!$B$485:$B$507,calc!K$451)</f>
        <v>36159</v>
      </c>
      <c r="L463" s="132">
        <f>SUMIFS(Other!$P$485:$P$507,Other!$C$485:$C$507,"Europe",Other!$B$485:$B$507,calc!L$451)</f>
        <v>32546.78</v>
      </c>
      <c r="M463" s="130">
        <f>SUMIFS(Other!$P$485:$P$507,Other!$C$485:$C$507,"Europe",Other!$B$485:$B$507,calc!M$451)</f>
        <v>24892</v>
      </c>
    </row>
    <row r="466" spans="1:13" x14ac:dyDescent="0.3">
      <c r="A466" s="41" t="s">
        <v>65</v>
      </c>
      <c r="B466" t="s">
        <v>73</v>
      </c>
      <c r="C466" t="s">
        <v>75</v>
      </c>
      <c r="D466" t="s">
        <v>76</v>
      </c>
      <c r="E466" t="s">
        <v>77</v>
      </c>
      <c r="F466" t="s">
        <v>78</v>
      </c>
      <c r="H466" s="41" t="s">
        <v>64</v>
      </c>
      <c r="I466" t="s">
        <v>73</v>
      </c>
      <c r="J466" t="s">
        <v>75</v>
      </c>
      <c r="K466" t="s">
        <v>76</v>
      </c>
      <c r="L466" t="s">
        <v>77</v>
      </c>
      <c r="M466" t="s">
        <v>78</v>
      </c>
    </row>
    <row r="467" spans="1:13" x14ac:dyDescent="0.3">
      <c r="A467" s="118" t="s">
        <v>32</v>
      </c>
      <c r="B467" s="129">
        <f>SUMIFS(Other!$E$485:$E$507,Other!$C$485:$C$507,"Asia Pac",Other!$B$485:$B$507,calc!B$451)</f>
        <v>39396</v>
      </c>
      <c r="C467" s="129">
        <f>SUMIFS(Other!$E$485:$E$507,Other!$C$485:$C$507,"Asia Pac",Other!$B$485:$B$507,calc!C$451)</f>
        <v>34574.400000000001</v>
      </c>
      <c r="D467" s="129">
        <f>SUMIFS(Other!$E$485:$E$507,Other!$C$485:$C$507,"Asia Pac",Other!$B$485:$B$507,calc!D$451)</f>
        <v>36796.5</v>
      </c>
      <c r="E467" s="129">
        <f>SUMIFS(Other!$E$485:$E$507,Other!$C$485:$C$507,"Asia Pac",Other!$B$485:$B$507,calc!E$451)</f>
        <v>27927.600000000002</v>
      </c>
      <c r="F467" s="129">
        <f>SUMIFS(Other!$E$485:$E$507,Other!$C$485:$C$507,"Asia Pac",Other!$B$485:$B$507,calc!F$451)</f>
        <v>44622.000000000007</v>
      </c>
      <c r="H467" s="118" t="s">
        <v>32</v>
      </c>
      <c r="I467" s="129">
        <f>SUMIFS(Other!$E$485:$E$507,Other!$C$485:$C$507,"Africa",Other!$B$485:$B$507,calc!I$451)</f>
        <v>39160.800000000003</v>
      </c>
      <c r="J467" s="129">
        <f>SUMIFS(Other!$E$485:$E$507,Other!$C$485:$C$507,"Africa",Other!$B$485:$B$507,calc!J$451)</f>
        <v>51714</v>
      </c>
      <c r="K467" s="129">
        <f>SUMIFS(Other!$E$485:$E$507,Other!$C$485:$C$507,"Africa",Other!$B$485:$B$507,calc!K$451)</f>
        <v>39249.599999999999</v>
      </c>
      <c r="L467" s="129">
        <f>SUMIFS(Other!$E$485:$E$507,Other!$C$485:$C$507,"Africa",Other!$B$485:$B$507,calc!L$451)</f>
        <v>62712</v>
      </c>
      <c r="M467" s="129">
        <f>SUMIFS(Other!$E$485:$E$507,Other!$C$485:$C$507,"Africa",Other!$B$485:$B$507,calc!M$451)</f>
        <v>55036.800000000003</v>
      </c>
    </row>
    <row r="468" spans="1:13" x14ac:dyDescent="0.3">
      <c r="A468" s="118" t="s">
        <v>33</v>
      </c>
      <c r="B468" s="129">
        <f>SUMIFS(Other!$F$485:$F$507,Other!$C$485:$C$507,"Asia Pac",Other!$B$485:$B$507,calc!B$451)</f>
        <v>39405.800000000003</v>
      </c>
      <c r="C468" s="130">
        <f>SUMIFS(Other!$F$485:$F$507,Other!$C$485:$C$507,"Asia Pac",Other!$B$485:$B$507,calc!C$451)</f>
        <v>36554</v>
      </c>
      <c r="D468" s="131">
        <f>SUMIFS(Other!$F$485:$F$507,Other!$C$485:$C$507,"Asia Pac",Other!$B$485:$B$507,calc!D$451)</f>
        <v>37074</v>
      </c>
      <c r="E468" s="132">
        <f>SUMIFS(Other!$F$485:$F$507,Other!$C$485:$C$507,"Asia Pac",Other!$B$485:$B$507,calc!E$451)</f>
        <v>27916.500000000004</v>
      </c>
      <c r="F468" s="130">
        <f>SUMIFS(Other!$F$485:$F$507,Other!$C$485:$C$507,"Asia Pac",Other!$B$485:$B$507,calc!F$451)</f>
        <v>44633.100000000006</v>
      </c>
      <c r="H468" s="118" t="s">
        <v>33</v>
      </c>
      <c r="I468" s="129">
        <f>SUMIFS(Other!$F$485:$F$507,Other!$C$485:$C$507,"Africa",Other!$B$485:$B$507,calc!I$451)</f>
        <v>41403.000000000007</v>
      </c>
      <c r="J468" s="130">
        <f>SUMIFS(Other!$F$485:$F$507,Other!$C$485:$C$507,"Africa",Other!$B$485:$B$507,calc!J$451)</f>
        <v>52104</v>
      </c>
      <c r="K468" s="131">
        <f>SUMIFS(Other!$F$485:$F$507,Other!$C$485:$C$507,"Africa",Other!$B$485:$B$507,calc!K$451)</f>
        <v>39234</v>
      </c>
      <c r="L468" s="132">
        <f>SUMIFS(Other!$F$485:$F$507,Other!$C$485:$C$507,"Africa",Other!$B$485:$B$507,calc!L$451)</f>
        <v>62727.6</v>
      </c>
      <c r="M468" s="130">
        <f>SUMIFS(Other!$F$485:$F$507,Other!$C$485:$C$507,"Africa",Other!$B$485:$B$507,calc!M$451)</f>
        <v>58188</v>
      </c>
    </row>
    <row r="469" spans="1:13" x14ac:dyDescent="0.3">
      <c r="A469" s="118" t="s">
        <v>34</v>
      </c>
      <c r="B469" s="129">
        <f>SUMIFS(Other!$G$485:$G$507,Other!$C$485:$C$507,"Asia Pac",Other!$B$485:$B$507,calc!B$451)</f>
        <v>39425.4</v>
      </c>
      <c r="C469" s="130">
        <f>SUMIFS(Other!$G$485:$G$507,Other!$C$485:$C$507,"Asia Pac",Other!$B$485:$B$507,calc!C$451)</f>
        <v>34647.9</v>
      </c>
      <c r="D469" s="131">
        <f>SUMIFS(Other!$G$485:$G$507,Other!$C$485:$C$507,"Asia Pac",Other!$B$485:$B$507,calc!D$451)</f>
        <v>37085.100000000006</v>
      </c>
      <c r="E469" s="132">
        <f>SUMIFS(Other!$G$485:$G$507,Other!$C$485:$C$507,"Asia Pac",Other!$B$485:$B$507,calc!E$451)</f>
        <v>27980.880000000001</v>
      </c>
      <c r="F469" s="130">
        <f>SUMIFS(Other!$G$485:$G$507,Other!$C$485:$C$507,"Asia Pac",Other!$B$485:$B$507,calc!F$451)</f>
        <v>44655.3</v>
      </c>
      <c r="H469" s="118" t="s">
        <v>34</v>
      </c>
      <c r="I469" s="129">
        <f>SUMIFS(Other!$G$485:$G$507,Other!$C$485:$C$507,"Africa",Other!$B$485:$B$507,calc!I$451)</f>
        <v>39244.050000000003</v>
      </c>
      <c r="J469" s="130">
        <f>SUMIFS(Other!$G$485:$G$507,Other!$C$485:$C$507,"Africa",Other!$B$485:$B$507,calc!J$451)</f>
        <v>52119.6</v>
      </c>
      <c r="K469" s="131">
        <f>SUMIFS(Other!$G$485:$G$507,Other!$C$485:$C$507,"Africa",Other!$B$485:$B$507,calc!K$451)</f>
        <v>39324.480000000003</v>
      </c>
      <c r="L469" s="132">
        <f>SUMIFS(Other!$G$485:$G$507,Other!$C$485:$C$507,"Africa",Other!$B$485:$B$507,calc!L$451)</f>
        <v>62758.8</v>
      </c>
      <c r="M469" s="130">
        <f>SUMIFS(Other!$G$485:$G$507,Other!$C$485:$C$507,"Africa",Other!$B$485:$B$507,calc!M$451)</f>
        <v>55153.8</v>
      </c>
    </row>
    <row r="470" spans="1:13" x14ac:dyDescent="0.3">
      <c r="A470" s="118" t="s">
        <v>35</v>
      </c>
      <c r="B470" s="129">
        <f>SUMIFS(Other!$H$485:$H$507,Other!$C$485:$C$507,"Asia Pac",Other!$B$485:$B$507,calc!B$451)</f>
        <v>39417.56</v>
      </c>
      <c r="C470" s="130">
        <f>SUMIFS(Other!$H$485:$H$507,Other!$C$485:$C$507,"Asia Pac",Other!$B$485:$B$507,calc!C$451)</f>
        <v>34692</v>
      </c>
      <c r="D470" s="131">
        <f>SUMIFS(Other!$H$485:$H$507,Other!$C$485:$C$507,"Asia Pac",Other!$B$485:$B$507,calc!D$451)</f>
        <v>37075.11</v>
      </c>
      <c r="E470" s="132">
        <f>SUMIFS(Other!$H$485:$H$507,Other!$C$485:$C$507,"Asia Pac",Other!$B$485:$B$507,calc!E$451)</f>
        <v>28027.500000000004</v>
      </c>
      <c r="F470" s="130">
        <f>SUMIFS(Other!$H$485:$H$507,Other!$C$485:$C$507,"Asia Pac",Other!$B$485:$B$507,calc!F$451)</f>
        <v>44646.420000000006</v>
      </c>
      <c r="H470" s="118" t="s">
        <v>35</v>
      </c>
      <c r="I470" s="129">
        <f>SUMIFS(Other!$H$485:$H$507,Other!$C$485:$C$507,"Africa",Other!$B$485:$B$507,calc!I$451)</f>
        <v>39294</v>
      </c>
      <c r="J470" s="130">
        <f>SUMIFS(Other!$H$485:$H$507,Other!$C$485:$C$507,"Africa",Other!$B$485:$B$507,calc!J$451)</f>
        <v>52105.560000000005</v>
      </c>
      <c r="K470" s="131">
        <f>SUMIFS(Other!$H$485:$H$507,Other!$C$485:$C$507,"Africa",Other!$B$485:$B$507,calc!K$451)</f>
        <v>39390</v>
      </c>
      <c r="L470" s="132">
        <f>SUMIFS(Other!$H$485:$H$507,Other!$C$485:$C$507,"Africa",Other!$B$485:$B$507,calc!L$451)</f>
        <v>62746.32</v>
      </c>
      <c r="M470" s="130">
        <f>SUMIFS(Other!$H$485:$H$507,Other!$C$485:$C$507,"Africa",Other!$B$485:$B$507,calc!M$451)</f>
        <v>55224</v>
      </c>
    </row>
    <row r="471" spans="1:13" x14ac:dyDescent="0.3">
      <c r="A471" s="118" t="s">
        <v>36</v>
      </c>
      <c r="B471" s="129">
        <f>SUMIFS(Other!$I$485:$I$507,Other!$C$485:$C$507,"Asia Pac",Other!$B$485:$B$507,calc!B$451)</f>
        <v>39450.879999999997</v>
      </c>
      <c r="C471" s="130">
        <f>SUMIFS(Other!$I$485:$I$507,Other!$C$485:$C$507,"Asia Pac",Other!$B$485:$B$507,calc!C$451)</f>
        <v>34741</v>
      </c>
      <c r="D471" s="131">
        <f>SUMIFS(Other!$I$485:$I$507,Other!$C$485:$C$507,"Asia Pac",Other!$B$485:$B$507,calc!D$451)</f>
        <v>37185</v>
      </c>
      <c r="E471" s="132">
        <f>SUMIFS(Other!$I$485:$I$507,Other!$C$485:$C$507,"Asia Pac",Other!$B$485:$B$507,calc!E$451)</f>
        <v>28037.49</v>
      </c>
      <c r="F471" s="130">
        <f>SUMIFS(Other!$I$485:$I$507,Other!$C$485:$C$507,"Asia Pac",Other!$B$485:$B$507,calc!F$451)</f>
        <v>44684.160000000003</v>
      </c>
      <c r="H471" s="118" t="s">
        <v>36</v>
      </c>
      <c r="I471" s="129">
        <f>SUMIFS(Other!$I$485:$I$507,Other!$C$485:$C$507,"Africa",Other!$B$485:$B$507,calc!I$451)</f>
        <v>39349.5</v>
      </c>
      <c r="J471" s="130">
        <f>SUMIFS(Other!$I$485:$I$507,Other!$C$485:$C$507,"Africa",Other!$B$485:$B$507,calc!J$451)</f>
        <v>52260</v>
      </c>
      <c r="K471" s="131">
        <f>SUMIFS(Other!$I$485:$I$507,Other!$C$485:$C$507,"Africa",Other!$B$485:$B$507,calc!K$451)</f>
        <v>39404.04</v>
      </c>
      <c r="L471" s="132">
        <f>SUMIFS(Other!$I$485:$I$507,Other!$C$485:$C$507,"Africa",Other!$B$485:$B$507,calc!L$451)</f>
        <v>62799.360000000001</v>
      </c>
      <c r="M471" s="130">
        <f>SUMIFS(Other!$I$485:$I$507,Other!$C$485:$C$507,"Africa",Other!$B$485:$B$507,calc!M$451)</f>
        <v>55302</v>
      </c>
    </row>
    <row r="472" spans="1:13" x14ac:dyDescent="0.3">
      <c r="A472" s="118" t="s">
        <v>37</v>
      </c>
      <c r="B472" s="129">
        <f>SUMIFS(Other!$J$485:$J$507,Other!$C$485:$C$507,"Asia Pac",Other!$B$485:$B$507,calc!B$451)</f>
        <v>39788</v>
      </c>
      <c r="C472" s="130">
        <f>SUMIFS(Other!$J$485:$J$507,Other!$C$485:$C$507,"Asia Pac",Other!$B$485:$B$507,calc!C$451)</f>
        <v>34711.599999999999</v>
      </c>
      <c r="D472" s="131">
        <f>SUMIFS(Other!$J$485:$J$507,Other!$C$485:$C$507,"Asia Pac",Other!$B$485:$B$507,calc!D$451)</f>
        <v>37207.200000000004</v>
      </c>
      <c r="E472" s="132">
        <f>SUMIFS(Other!$J$485:$J$507,Other!$C$485:$C$507,"Asia Pac",Other!$B$485:$B$507,calc!E$451)</f>
        <v>28060.800000000003</v>
      </c>
      <c r="F472" s="130">
        <f>SUMIFS(Other!$J$485:$J$507,Other!$C$485:$C$507,"Asia Pac",Other!$B$485:$B$507,calc!F$451)</f>
        <v>45066.000000000007</v>
      </c>
      <c r="H472" s="118" t="s">
        <v>37</v>
      </c>
      <c r="I472" s="129">
        <f>SUMIFS(Other!$J$485:$J$507,Other!$C$485:$C$507,"Africa",Other!$B$485:$B$507,calc!I$451)</f>
        <v>39316.200000000004</v>
      </c>
      <c r="J472" s="130">
        <f>SUMIFS(Other!$J$485:$J$507,Other!$C$485:$C$507,"Africa",Other!$B$485:$B$507,calc!J$451)</f>
        <v>52291.200000000004</v>
      </c>
      <c r="K472" s="131">
        <f>SUMIFS(Other!$J$485:$J$507,Other!$C$485:$C$507,"Africa",Other!$B$485:$B$507,calc!K$451)</f>
        <v>39436.800000000003</v>
      </c>
      <c r="L472" s="132">
        <f>SUMIFS(Other!$J$485:$J$507,Other!$C$485:$C$507,"Africa",Other!$B$485:$B$507,calc!L$451)</f>
        <v>63336</v>
      </c>
      <c r="M472" s="130">
        <f>SUMIFS(Other!$J$485:$J$507,Other!$C$485:$C$507,"Africa",Other!$B$485:$B$507,calc!M$451)</f>
        <v>55255.200000000004</v>
      </c>
    </row>
    <row r="473" spans="1:13" x14ac:dyDescent="0.3">
      <c r="A473" s="118" t="s">
        <v>38</v>
      </c>
      <c r="B473" s="129">
        <f>SUMIFS(Other!$K$485:$K$507,Other!$C$485:$C$507,"Asia Pac",Other!$B$485:$B$507,calc!B$451)</f>
        <v>39807.599999999999</v>
      </c>
      <c r="C473" s="130">
        <f>SUMIFS(Other!$K$485:$K$507,Other!$C$485:$C$507,"Asia Pac",Other!$B$485:$B$507,calc!C$451)</f>
        <v>34496</v>
      </c>
      <c r="D473" s="131">
        <f>SUMIFS(Other!$K$485:$K$507,Other!$C$485:$C$507,"Asia Pac",Other!$B$485:$B$507,calc!D$451)</f>
        <v>37211.640000000007</v>
      </c>
      <c r="E473" s="132">
        <f>SUMIFS(Other!$K$485:$K$507,Other!$C$485:$C$507,"Asia Pac",Other!$B$485:$B$507,calc!E$451)</f>
        <v>28083.000000000004</v>
      </c>
      <c r="F473" s="130">
        <f>SUMIFS(Other!$K$485:$K$507,Other!$C$485:$C$507,"Asia Pac",Other!$B$485:$B$507,calc!F$451)</f>
        <v>45088.200000000004</v>
      </c>
      <c r="H473" s="118" t="s">
        <v>38</v>
      </c>
      <c r="I473" s="129">
        <f>SUMIFS(Other!$K$485:$K$507,Other!$C$485:$C$507,"Africa",Other!$B$485:$B$507,calc!I$451)</f>
        <v>39072</v>
      </c>
      <c r="J473" s="130">
        <f>SUMIFS(Other!$K$485:$K$507,Other!$C$485:$C$507,"Africa",Other!$B$485:$B$507,calc!J$451)</f>
        <v>52297.440000000002</v>
      </c>
      <c r="K473" s="131">
        <f>SUMIFS(Other!$K$485:$K$507,Other!$C$485:$C$507,"Africa",Other!$B$485:$B$507,calc!K$451)</f>
        <v>39468</v>
      </c>
      <c r="L473" s="132">
        <f>SUMIFS(Other!$K$485:$K$507,Other!$C$485:$C$507,"Africa",Other!$B$485:$B$507,calc!L$451)</f>
        <v>63367.200000000004</v>
      </c>
      <c r="M473" s="130">
        <f>SUMIFS(Other!$K$485:$K$507,Other!$C$485:$C$507,"Africa",Other!$B$485:$B$507,calc!M$451)</f>
        <v>54912</v>
      </c>
    </row>
    <row r="474" spans="1:13" x14ac:dyDescent="0.3">
      <c r="A474" s="118" t="s">
        <v>39</v>
      </c>
      <c r="B474" s="129">
        <f>SUMIFS(Other!$L$485:$L$507,Other!$C$485:$C$507,"Asia Pac",Other!$B$485:$B$507,calc!B$451)</f>
        <v>39837</v>
      </c>
      <c r="C474" s="130">
        <f>SUMIFS(Other!$L$485:$L$507,Other!$C$485:$C$507,"Asia Pac",Other!$B$485:$B$507,calc!C$451)</f>
        <v>34398</v>
      </c>
      <c r="D474" s="131">
        <f>SUMIFS(Other!$L$485:$L$507,Other!$C$485:$C$507,"Asia Pac",Other!$B$485:$B$507,calc!D$451)</f>
        <v>36852</v>
      </c>
      <c r="E474" s="132">
        <f>SUMIFS(Other!$L$485:$L$507,Other!$C$485:$C$507,"Asia Pac",Other!$B$485:$B$507,calc!E$451)</f>
        <v>28094.100000000002</v>
      </c>
      <c r="F474" s="130">
        <f>SUMIFS(Other!$L$485:$L$507,Other!$C$485:$C$507,"Asia Pac",Other!$B$485:$B$507,calc!F$451)</f>
        <v>45121.500000000007</v>
      </c>
      <c r="H474" s="118" t="s">
        <v>39</v>
      </c>
      <c r="I474" s="129">
        <f>SUMIFS(Other!$L$485:$L$507,Other!$C$485:$C$507,"Africa",Other!$B$485:$B$507,calc!I$451)</f>
        <v>38961</v>
      </c>
      <c r="J474" s="130">
        <f>SUMIFS(Other!$L$485:$L$507,Other!$C$485:$C$507,"Africa",Other!$B$485:$B$507,calc!J$451)</f>
        <v>51792</v>
      </c>
      <c r="K474" s="131">
        <f>SUMIFS(Other!$L$485:$L$507,Other!$C$485:$C$507,"Africa",Other!$B$485:$B$507,calc!K$451)</f>
        <v>39483.599999999999</v>
      </c>
      <c r="L474" s="132">
        <f>SUMIFS(Other!$L$485:$L$507,Other!$C$485:$C$507,"Africa",Other!$B$485:$B$507,calc!L$451)</f>
        <v>63414</v>
      </c>
      <c r="M474" s="130">
        <f>SUMIFS(Other!$L$485:$L$507,Other!$C$485:$C$507,"Africa",Other!$B$485:$B$507,calc!M$451)</f>
        <v>54756</v>
      </c>
    </row>
    <row r="475" spans="1:13" x14ac:dyDescent="0.3">
      <c r="A475" s="118" t="s">
        <v>40</v>
      </c>
      <c r="B475" s="129">
        <f>SUMIFS(Other!$M$485:$M$507,Other!$C$485:$C$507,"Asia Pac",Other!$B$485:$B$507,calc!B$451)</f>
        <v>39778.199999999997</v>
      </c>
      <c r="C475" s="130">
        <f>SUMIFS(Other!$M$485:$M$507,Other!$C$485:$C$507,"Asia Pac",Other!$B$485:$B$507,calc!C$451)</f>
        <v>34447</v>
      </c>
      <c r="D475" s="131">
        <f>SUMIFS(Other!$M$485:$M$507,Other!$C$485:$C$507,"Asia Pac",Other!$B$485:$B$507,calc!D$451)</f>
        <v>36876.420000000006</v>
      </c>
      <c r="E475" s="132">
        <f>SUMIFS(Other!$M$485:$M$507,Other!$C$485:$C$507,"Asia Pac",Other!$B$485:$B$507,calc!E$451)</f>
        <v>28127.4</v>
      </c>
      <c r="F475" s="130">
        <f>SUMIFS(Other!$M$485:$M$507,Other!$C$485:$C$507,"Asia Pac",Other!$B$485:$B$507,calc!F$451)</f>
        <v>45054.9</v>
      </c>
      <c r="H475" s="118" t="s">
        <v>40</v>
      </c>
      <c r="I475" s="129">
        <f>SUMIFS(Other!$M$485:$M$507,Other!$C$485:$C$507,"Africa",Other!$B$485:$B$507,calc!I$451)</f>
        <v>39016.5</v>
      </c>
      <c r="J475" s="130">
        <f>SUMIFS(Other!$M$485:$M$507,Other!$C$485:$C$507,"Africa",Other!$B$485:$B$507,calc!J$451)</f>
        <v>51826.32</v>
      </c>
      <c r="K475" s="131">
        <f>SUMIFS(Other!$M$485:$M$507,Other!$C$485:$C$507,"Africa",Other!$B$485:$B$507,calc!K$451)</f>
        <v>39530.400000000001</v>
      </c>
      <c r="L475" s="132">
        <f>SUMIFS(Other!$M$485:$M$507,Other!$C$485:$C$507,"Africa",Other!$B$485:$B$507,calc!L$451)</f>
        <v>63320.4</v>
      </c>
      <c r="M475" s="130">
        <f>SUMIFS(Other!$M$485:$M$507,Other!$C$485:$C$507,"Africa",Other!$B$485:$B$507,calc!M$451)</f>
        <v>54834</v>
      </c>
    </row>
    <row r="476" spans="1:13" x14ac:dyDescent="0.3">
      <c r="A476" s="118" t="s">
        <v>41</v>
      </c>
      <c r="B476" s="129">
        <f>SUMIFS(Other!$N$485:$N$507,Other!$C$485:$C$507,"Asia Pac",Other!$B$485:$B$507,calc!B$451)</f>
        <v>39768.400000000001</v>
      </c>
      <c r="C476" s="130">
        <f>SUMIFS(Other!$N$485:$N$507,Other!$C$485:$C$507,"Asia Pac",Other!$B$485:$B$507,calc!C$451)</f>
        <v>34545</v>
      </c>
      <c r="D476" s="131">
        <f>SUMIFS(Other!$N$485:$N$507,Other!$C$485:$C$507,"Asia Pac",Other!$B$485:$B$507,calc!D$451)</f>
        <v>36885.300000000003</v>
      </c>
      <c r="E476" s="132">
        <f>SUMIFS(Other!$N$485:$N$507,Other!$C$485:$C$507,"Asia Pac",Other!$B$485:$B$507,calc!E$451)</f>
        <v>28083.000000000004</v>
      </c>
      <c r="F476" s="130">
        <f>SUMIFS(Other!$N$485:$N$507,Other!$C$485:$C$507,"Asia Pac",Other!$B$485:$B$507,calc!F$451)</f>
        <v>45043.8</v>
      </c>
      <c r="H476" s="118" t="s">
        <v>41</v>
      </c>
      <c r="I476" s="129">
        <f>SUMIFS(Other!$N$485:$N$507,Other!$C$485:$C$507,"Africa",Other!$B$485:$B$507,calc!I$451)</f>
        <v>39127.5</v>
      </c>
      <c r="J476" s="130">
        <f>SUMIFS(Other!$N$485:$N$507,Other!$C$485:$C$507,"Africa",Other!$B$485:$B$507,calc!J$451)</f>
        <v>51838.8</v>
      </c>
      <c r="K476" s="131">
        <f>SUMIFS(Other!$N$485:$N$507,Other!$C$485:$C$507,"Africa",Other!$B$485:$B$507,calc!K$451)</f>
        <v>39468</v>
      </c>
      <c r="L476" s="132">
        <f>SUMIFS(Other!$N$485:$N$507,Other!$C$485:$C$507,"Africa",Other!$B$485:$B$507,calc!L$451)</f>
        <v>63304.800000000003</v>
      </c>
      <c r="M476" s="130">
        <f>SUMIFS(Other!$N$485:$N$507,Other!$C$485:$C$507,"Africa",Other!$B$485:$B$507,calc!M$451)</f>
        <v>54990</v>
      </c>
    </row>
    <row r="477" spans="1:13" x14ac:dyDescent="0.3">
      <c r="A477" s="118" t="s">
        <v>6</v>
      </c>
      <c r="B477" s="129">
        <f>SUMIFS(Other!$O$485:$O$507,Other!$C$485:$C$507,"Asia Pac",Other!$B$485:$B$507,calc!B$451)</f>
        <v>39788</v>
      </c>
      <c r="C477" s="130">
        <f>SUMIFS(Other!$O$485:$O$507,Other!$C$485:$C$507,"Asia Pac",Other!$B$485:$B$507,calc!C$451)</f>
        <v>34594</v>
      </c>
      <c r="D477" s="131">
        <f>SUMIFS(Other!$O$485:$O$507,Other!$C$485:$C$507,"Asia Pac",Other!$B$485:$B$507,calc!D$451)</f>
        <v>36860.880000000005</v>
      </c>
      <c r="E477" s="132">
        <f>SUMIFS(Other!$O$485:$O$507,Other!$C$485:$C$507,"Asia Pac",Other!$B$485:$B$507,calc!E$451)</f>
        <v>28171.800000000003</v>
      </c>
      <c r="F477" s="130">
        <f>SUMIFS(Other!$O$485:$O$507,Other!$C$485:$C$507,"Asia Pac",Other!$B$485:$B$507,calc!F$451)</f>
        <v>45066.000000000007</v>
      </c>
      <c r="H477" s="118" t="s">
        <v>6</v>
      </c>
      <c r="I477" s="129">
        <f>SUMIFS(Other!$O$485:$O$507,Other!$C$485:$C$507,"Africa",Other!$B$485:$B$507,calc!I$451)</f>
        <v>39183</v>
      </c>
      <c r="J477" s="130">
        <f>SUMIFS(Other!$O$485:$O$507,Other!$C$485:$C$507,"Africa",Other!$B$485:$B$507,calc!J$451)</f>
        <v>51804.480000000003</v>
      </c>
      <c r="K477" s="131">
        <f>SUMIFS(Other!$O$485:$O$507,Other!$C$485:$C$507,"Africa",Other!$B$485:$B$507,calc!K$451)</f>
        <v>39592.800000000003</v>
      </c>
      <c r="L477" s="132">
        <f>SUMIFS(Other!$O$485:$O$507,Other!$C$485:$C$507,"Africa",Other!$B$485:$B$507,calc!L$451)</f>
        <v>63336</v>
      </c>
      <c r="M477" s="130">
        <f>SUMIFS(Other!$O$485:$O$507,Other!$C$485:$C$507,"Africa",Other!$B$485:$B$507,calc!M$451)</f>
        <v>55068</v>
      </c>
    </row>
    <row r="478" spans="1:13" x14ac:dyDescent="0.3">
      <c r="A478" s="118" t="s">
        <v>42</v>
      </c>
      <c r="B478" s="129">
        <f>SUMIFS(Other!$P$485:$P$507,Other!$C$485:$C$507,"Asia Pac",Other!$B$485:$B$507,calc!B$451)</f>
        <v>39841.9</v>
      </c>
      <c r="C478" s="130">
        <f>SUMIFS(Other!$P$485:$P$507,Other!$C$485:$C$507,"Asia Pac",Other!$B$485:$B$507,calc!C$451)</f>
        <v>34741</v>
      </c>
      <c r="D478" s="131">
        <f>SUMIFS(Other!$P$485:$P$507,Other!$C$485:$C$507,"Asia Pac",Other!$B$485:$B$507,calc!D$451)</f>
        <v>36864.210000000006</v>
      </c>
      <c r="E478" s="132">
        <f>SUMIFS(Other!$P$485:$P$507,Other!$C$485:$C$507,"Asia Pac",Other!$B$485:$B$507,calc!E$451)</f>
        <v>28194.000000000004</v>
      </c>
      <c r="F478" s="130">
        <f>SUMIFS(Other!$P$485:$P$507,Other!$C$485:$C$507,"Asia Pac",Other!$B$485:$B$507,calc!F$451)</f>
        <v>45127.05</v>
      </c>
      <c r="H478" s="118" t="s">
        <v>42</v>
      </c>
      <c r="I478" s="129">
        <f>SUMIFS(Other!$P$485:$P$507,Other!$C$485:$C$507,"Africa",Other!$B$485:$B$507,calc!I$451)</f>
        <v>39349.5</v>
      </c>
      <c r="J478" s="130">
        <f>SUMIFS(Other!$P$485:$P$507,Other!$C$485:$C$507,"Africa",Other!$B$485:$B$507,calc!J$451)</f>
        <v>51809.16</v>
      </c>
      <c r="K478" s="131">
        <f>SUMIFS(Other!$P$485:$P$507,Other!$C$485:$C$507,"Africa",Other!$B$485:$B$507,calc!K$451)</f>
        <v>39624</v>
      </c>
      <c r="L478" s="132">
        <f>SUMIFS(Other!$P$485:$P$507,Other!$C$485:$C$507,"Africa",Other!$B$485:$B$507,calc!L$451)</f>
        <v>63421.8</v>
      </c>
      <c r="M478" s="130">
        <f>SUMIFS(Other!$P$485:$P$507,Other!$C$485:$C$507,"Africa",Other!$B$485:$B$507,calc!M$451)</f>
        <v>55302</v>
      </c>
    </row>
    <row r="481" spans="1:8" x14ac:dyDescent="0.3">
      <c r="A481" s="41">
        <v>1</v>
      </c>
      <c r="B481" s="41">
        <v>2</v>
      </c>
      <c r="C481" s="41">
        <v>3</v>
      </c>
      <c r="D481" s="52">
        <v>4</v>
      </c>
      <c r="E481" s="43">
        <v>5</v>
      </c>
      <c r="F481" s="43">
        <v>6</v>
      </c>
    </row>
    <row r="482" spans="1:8" x14ac:dyDescent="0.3">
      <c r="B482" t="s">
        <v>73</v>
      </c>
      <c r="C482" t="s">
        <v>75</v>
      </c>
      <c r="D482" t="s">
        <v>76</v>
      </c>
      <c r="E482" t="s">
        <v>77</v>
      </c>
      <c r="F482" t="s">
        <v>78</v>
      </c>
      <c r="H482" s="41" t="s">
        <v>209</v>
      </c>
    </row>
    <row r="483" spans="1:8" x14ac:dyDescent="0.3">
      <c r="A483" s="118" t="s">
        <v>32</v>
      </c>
      <c r="B483" s="129">
        <f>IF($F$50=1,VLOOKUP($A483,$A$451:$F$463,B$481,FALSE),IF($F$50=2,VLOOKUP($A483,$H$451:$M$463,B$481,FALSE),IF($F$50=3,VLOOKUP($A483,$A$466:$F$478,B$481,FALSE),IF($F$50=4,VLOOKUP($A483,$H$466:$M$478,B$481,FALSE),NA()))))</f>
        <v>25663.200000000001</v>
      </c>
      <c r="C483" s="129">
        <f>IF($F$50=1,VLOOKUP($A483,$A$451:$F$463,C$481,FALSE),IF($F$50=2,VLOOKUP($A483,$H$451:$M$463,C$481,FALSE),IF($F$50=3,VLOOKUP($A483,$A$466:$F$478,C$481,FALSE),IF($F$50=4,VLOOKUP($A483,$H$466:$M$478,C$481,FALSE),NA()))))</f>
        <v>41004</v>
      </c>
      <c r="D483" s="129">
        <f t="shared" ref="D483:F483" si="73">IF($F$50=1,VLOOKUP($A483,$A$451:$F$463,D$481,FALSE),IF($F$50=2,VLOOKUP($A483,$H$451:$M$463,D$481,FALSE),IF($F$50=3,VLOOKUP($A483,$A$466:$F$478,D$481,FALSE),IF($F$50=4,VLOOKUP($A483,$H$466:$M$478,D$481,FALSE),NA()))))</f>
        <v>35985.599999999999</v>
      </c>
      <c r="E483" s="129">
        <f t="shared" si="73"/>
        <v>32487</v>
      </c>
      <c r="F483" s="129">
        <f t="shared" si="73"/>
        <v>24656.799999999999</v>
      </c>
    </row>
    <row r="484" spans="1:8" x14ac:dyDescent="0.3">
      <c r="A484" s="118" t="s">
        <v>33</v>
      </c>
      <c r="B484" s="129">
        <f t="shared" ref="B484:F494" si="74">IF($F$50=1,VLOOKUP($A484,$A$451:$F$463,B$481,FALSE),IF($F$50=2,VLOOKUP($A484,$H$451:$M$463,B$481,FALSE),IF($F$50=3,VLOOKUP($A484,$A$466:$F$478,B$481,FALSE),IF($F$50=4,VLOOKUP($A484,$H$466:$M$478,B$481,FALSE),NA()))))</f>
        <v>25653</v>
      </c>
      <c r="C484" s="129">
        <f t="shared" si="74"/>
        <v>41014.199999999997</v>
      </c>
      <c r="D484" s="129">
        <f t="shared" si="74"/>
        <v>38046</v>
      </c>
      <c r="E484" s="129">
        <f t="shared" si="74"/>
        <v>32732</v>
      </c>
      <c r="F484" s="129">
        <f t="shared" si="74"/>
        <v>24647</v>
      </c>
    </row>
    <row r="485" spans="1:8" x14ac:dyDescent="0.3">
      <c r="A485" s="118" t="s">
        <v>34</v>
      </c>
      <c r="B485" s="129">
        <f t="shared" si="74"/>
        <v>25712.16</v>
      </c>
      <c r="C485" s="129">
        <f t="shared" si="74"/>
        <v>41034.6</v>
      </c>
      <c r="D485" s="129">
        <f t="shared" si="74"/>
        <v>36062.1</v>
      </c>
      <c r="E485" s="129">
        <f t="shared" si="74"/>
        <v>32741.8</v>
      </c>
      <c r="F485" s="129">
        <f t="shared" si="74"/>
        <v>24703.84</v>
      </c>
    </row>
    <row r="486" spans="1:8" x14ac:dyDescent="0.3">
      <c r="A486" s="118" t="s">
        <v>35</v>
      </c>
      <c r="B486" s="129">
        <f t="shared" si="74"/>
        <v>25755</v>
      </c>
      <c r="C486" s="129">
        <f t="shared" si="74"/>
        <v>25250</v>
      </c>
      <c r="D486" s="129">
        <f t="shared" si="74"/>
        <v>40222</v>
      </c>
      <c r="E486" s="129">
        <f t="shared" si="74"/>
        <v>35400</v>
      </c>
      <c r="F486" s="129">
        <f t="shared" si="74"/>
        <v>34069.020000000004</v>
      </c>
    </row>
    <row r="487" spans="1:8" x14ac:dyDescent="0.3">
      <c r="A487" s="118" t="s">
        <v>36</v>
      </c>
      <c r="B487" s="129">
        <f t="shared" si="74"/>
        <v>25764.18</v>
      </c>
      <c r="C487" s="129">
        <f t="shared" si="74"/>
        <v>41061.120000000003</v>
      </c>
      <c r="D487" s="129">
        <f t="shared" si="74"/>
        <v>36159</v>
      </c>
      <c r="E487" s="129">
        <f t="shared" si="74"/>
        <v>32830</v>
      </c>
      <c r="F487" s="129">
        <f t="shared" si="74"/>
        <v>24753.82</v>
      </c>
    </row>
    <row r="488" spans="1:8" x14ac:dyDescent="0.3">
      <c r="A488" s="118" t="s">
        <v>37</v>
      </c>
      <c r="B488" s="129">
        <f t="shared" si="74"/>
        <v>25785.600000000002</v>
      </c>
      <c r="C488" s="129">
        <f t="shared" si="74"/>
        <v>41412</v>
      </c>
      <c r="D488" s="129">
        <f t="shared" si="74"/>
        <v>36128.400000000001</v>
      </c>
      <c r="E488" s="129">
        <f t="shared" si="74"/>
        <v>32849.599999999999</v>
      </c>
      <c r="F488" s="129">
        <f t="shared" si="74"/>
        <v>24774.399999999998</v>
      </c>
    </row>
    <row r="489" spans="1:8" x14ac:dyDescent="0.3">
      <c r="A489" s="118" t="s">
        <v>38</v>
      </c>
      <c r="B489" s="129">
        <f t="shared" si="74"/>
        <v>25806</v>
      </c>
      <c r="C489" s="129">
        <f t="shared" si="74"/>
        <v>41432.400000000001</v>
      </c>
      <c r="D489" s="129">
        <f t="shared" si="74"/>
        <v>35904</v>
      </c>
      <c r="E489" s="129">
        <f t="shared" si="74"/>
        <v>32853.519999999997</v>
      </c>
      <c r="F489" s="129">
        <f t="shared" si="74"/>
        <v>24794</v>
      </c>
    </row>
    <row r="490" spans="1:8" x14ac:dyDescent="0.3">
      <c r="A490" s="118" t="s">
        <v>39</v>
      </c>
      <c r="B490" s="129">
        <f t="shared" si="74"/>
        <v>25816.2</v>
      </c>
      <c r="C490" s="129">
        <f t="shared" si="74"/>
        <v>41463</v>
      </c>
      <c r="D490" s="129">
        <f t="shared" si="74"/>
        <v>35802</v>
      </c>
      <c r="E490" s="129">
        <f t="shared" si="74"/>
        <v>32536</v>
      </c>
      <c r="F490" s="129">
        <f t="shared" si="74"/>
        <v>24803.8</v>
      </c>
    </row>
    <row r="491" spans="1:8" x14ac:dyDescent="0.3">
      <c r="A491" s="118" t="s">
        <v>40</v>
      </c>
      <c r="B491" s="129">
        <f t="shared" si="74"/>
        <v>25846.799999999999</v>
      </c>
      <c r="C491" s="129">
        <f t="shared" si="74"/>
        <v>41401.800000000003</v>
      </c>
      <c r="D491" s="129">
        <f t="shared" si="74"/>
        <v>35853</v>
      </c>
      <c r="E491" s="129">
        <f t="shared" si="74"/>
        <v>32557.559999999998</v>
      </c>
      <c r="F491" s="129">
        <f t="shared" si="74"/>
        <v>24833.200000000001</v>
      </c>
    </row>
    <row r="492" spans="1:8" x14ac:dyDescent="0.3">
      <c r="A492" s="118" t="s">
        <v>41</v>
      </c>
      <c r="B492" s="129">
        <f t="shared" si="74"/>
        <v>25806</v>
      </c>
      <c r="C492" s="129">
        <f t="shared" si="74"/>
        <v>41391.599999999999</v>
      </c>
      <c r="D492" s="129">
        <f t="shared" si="74"/>
        <v>35955</v>
      </c>
      <c r="E492" s="129">
        <f t="shared" si="74"/>
        <v>32565.399999999998</v>
      </c>
      <c r="F492" s="129">
        <f t="shared" si="74"/>
        <v>24794</v>
      </c>
    </row>
    <row r="493" spans="1:8" x14ac:dyDescent="0.3">
      <c r="A493" s="118" t="s">
        <v>6</v>
      </c>
      <c r="B493" s="129">
        <f t="shared" si="74"/>
        <v>25887.600000000002</v>
      </c>
      <c r="C493" s="129">
        <f t="shared" si="74"/>
        <v>41412</v>
      </c>
      <c r="D493" s="129">
        <f t="shared" si="74"/>
        <v>36006</v>
      </c>
      <c r="E493" s="129">
        <f t="shared" si="74"/>
        <v>32543.84</v>
      </c>
      <c r="F493" s="129">
        <f t="shared" si="74"/>
        <v>24872.399999999998</v>
      </c>
    </row>
    <row r="494" spans="1:8" x14ac:dyDescent="0.3">
      <c r="A494" s="118" t="s">
        <v>42</v>
      </c>
      <c r="B494" s="129">
        <f t="shared" si="74"/>
        <v>25908</v>
      </c>
      <c r="C494" s="129">
        <f t="shared" si="74"/>
        <v>41468.1</v>
      </c>
      <c r="D494" s="129">
        <f t="shared" si="74"/>
        <v>36159</v>
      </c>
      <c r="E494" s="129">
        <f t="shared" si="74"/>
        <v>32546.78</v>
      </c>
      <c r="F494" s="129">
        <f t="shared" si="74"/>
        <v>24892</v>
      </c>
    </row>
    <row r="502" spans="2:2" x14ac:dyDescent="0.3">
      <c r="B502" s="41" t="s">
        <v>208</v>
      </c>
    </row>
  </sheetData>
  <mergeCells count="4">
    <mergeCell ref="N16:T16"/>
    <mergeCell ref="J50:K50"/>
    <mergeCell ref="A50:E50"/>
    <mergeCell ref="F9:R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53</vt:i4>
      </vt:variant>
    </vt:vector>
  </HeadingPairs>
  <TitlesOfParts>
    <vt:vector size="63" baseType="lpstr">
      <vt:lpstr>List</vt:lpstr>
      <vt:lpstr>Finances</vt:lpstr>
      <vt:lpstr>Users</vt:lpstr>
      <vt:lpstr>WebVisits</vt:lpstr>
      <vt:lpstr>Stats</vt:lpstr>
      <vt:lpstr>Other</vt:lpstr>
      <vt:lpstr>Targ</vt:lpstr>
      <vt:lpstr>FTE</vt:lpstr>
      <vt:lpstr>calc</vt:lpstr>
      <vt:lpstr>Dashboard</vt:lpstr>
      <vt:lpstr>Actual</vt:lpstr>
      <vt:lpstr>Africa</vt:lpstr>
      <vt:lpstr>Algeria</vt:lpstr>
      <vt:lpstr>Americas</vt:lpstr>
      <vt:lpstr>Argentina</vt:lpstr>
      <vt:lpstr>Asia_Pac</vt:lpstr>
      <vt:lpstr>Australia</vt:lpstr>
      <vt:lpstr>Bangladesh</vt:lpstr>
      <vt:lpstr>Brazil</vt:lpstr>
      <vt:lpstr>Cambodia</vt:lpstr>
      <vt:lpstr>Canada</vt:lpstr>
      <vt:lpstr>Chile</vt:lpstr>
      <vt:lpstr>China</vt:lpstr>
      <vt:lpstr>Columbia</vt:lpstr>
      <vt:lpstr>Cuba</vt:lpstr>
      <vt:lpstr>Description</vt:lpstr>
      <vt:lpstr>Egypt</vt:lpstr>
      <vt:lpstr>England</vt:lpstr>
      <vt:lpstr>Ethiopia</vt:lpstr>
      <vt:lpstr>Europe</vt:lpstr>
      <vt:lpstr>Finances!Extract</vt:lpstr>
      <vt:lpstr>Stats!Extract</vt:lpstr>
      <vt:lpstr>Users!Extract</vt:lpstr>
      <vt:lpstr>WebVisits!Extract</vt:lpstr>
      <vt:lpstr>France</vt:lpstr>
      <vt:lpstr>Germany</vt:lpstr>
      <vt:lpstr>Greece</vt:lpstr>
      <vt:lpstr>Hong_Kong</vt:lpstr>
      <vt:lpstr>India</vt:lpstr>
      <vt:lpstr>Ireland</vt:lpstr>
      <vt:lpstr>Italy</vt:lpstr>
      <vt:lpstr>Kenya</vt:lpstr>
      <vt:lpstr>Laos</vt:lpstr>
      <vt:lpstr>Libya</vt:lpstr>
      <vt:lpstr>Mauritius</vt:lpstr>
      <vt:lpstr>Mexico</vt:lpstr>
      <vt:lpstr>New_Zealand</vt:lpstr>
      <vt:lpstr>Nigeria</vt:lpstr>
      <vt:lpstr>Pakisthan</vt:lpstr>
      <vt:lpstr>Plan</vt:lpstr>
      <vt:lpstr>Portugal</vt:lpstr>
      <vt:lpstr>REGION</vt:lpstr>
      <vt:lpstr>Scotland</vt:lpstr>
      <vt:lpstr>South_Africa</vt:lpstr>
      <vt:lpstr>Spain</vt:lpstr>
      <vt:lpstr>Tunisia</vt:lpstr>
      <vt:lpstr>Type</vt:lpstr>
      <vt:lpstr>Uraguay</vt:lpstr>
      <vt:lpstr>USA</vt:lpstr>
      <vt:lpstr>Venezuala</vt:lpstr>
      <vt:lpstr>Vietnam</vt:lpstr>
      <vt:lpstr>Wales</vt:lpstr>
      <vt:lpstr>Zimbabwe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Smallman</dc:creator>
  <cp:lastModifiedBy>HP</cp:lastModifiedBy>
  <cp:lastPrinted>2019-09-16T15:08:23Z</cp:lastPrinted>
  <dcterms:created xsi:type="dcterms:W3CDTF">2014-05-12T06:47:46Z</dcterms:created>
  <dcterms:modified xsi:type="dcterms:W3CDTF">2019-09-24T07:22:45Z</dcterms:modified>
</cp:coreProperties>
</file>