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902"/>
  <workbookPr/>
  <mc:AlternateContent xmlns:mc="http://schemas.openxmlformats.org/markup-compatibility/2006">
    <mc:Choice Requires="x15">
      <x15ac:absPath xmlns:x15ac="http://schemas.microsoft.com/office/spreadsheetml/2010/11/ac" url="https://d.docs.live.net/f29ce6c5eb894685/UofL stuff/UL 16-17 Spring/CIS320/Essential Systems/Iterations/Iteration Two/"/>
    </mc:Choice>
  </mc:AlternateContent>
  <xr:revisionPtr revIDLastSave="40" documentId="656E4FD6622D5621C63AFBFA29DEA620104D4DE5" xr6:coauthVersionLast="12" xr6:coauthVersionMax="12" xr10:uidLastSave="{53F0D6F4-A8C6-478D-BFDB-0BF060241C08}"/>
  <bookViews>
    <workbookView xWindow="0" yWindow="0" windowWidth="25200" windowHeight="11985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H5" i="1" l="1"/>
  <c r="G5" i="1"/>
  <c r="D16" i="1"/>
  <c r="E16" i="1"/>
  <c r="F16" i="1"/>
  <c r="G16" i="1"/>
  <c r="H16" i="1"/>
  <c r="D6" i="1"/>
  <c r="E6" i="1"/>
  <c r="F6" i="1"/>
  <c r="G6" i="1"/>
  <c r="H6" i="1"/>
  <c r="D5" i="1"/>
  <c r="E5" i="1"/>
  <c r="F5" i="1"/>
  <c r="C12" i="1"/>
  <c r="C28" i="1"/>
  <c r="C13" i="1"/>
  <c r="D12" i="1"/>
  <c r="D28" i="1"/>
  <c r="E28" i="1"/>
  <c r="E12" i="1"/>
  <c r="F28" i="1"/>
  <c r="G28" i="1"/>
  <c r="G12" i="1"/>
  <c r="G13" i="1"/>
  <c r="H28" i="1"/>
  <c r="C24" i="1"/>
  <c r="C25" i="1"/>
  <c r="E24" i="1"/>
  <c r="H24" i="1"/>
  <c r="H25" i="1"/>
  <c r="G24" i="1"/>
  <c r="F24" i="1"/>
  <c r="F25" i="1"/>
  <c r="D24" i="1"/>
  <c r="D25" i="1"/>
  <c r="H12" i="1"/>
  <c r="H13" i="1"/>
  <c r="F12" i="1"/>
  <c r="F13" i="1"/>
  <c r="E25" i="1"/>
  <c r="D13" i="1"/>
  <c r="G25" i="1"/>
  <c r="I25" i="1"/>
  <c r="L4" i="1"/>
  <c r="E13" i="1"/>
  <c r="I13" i="1"/>
  <c r="L5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Natasha Smith</author>
  </authors>
  <commentList>
    <comment ref="C1" authorId="0" shapeId="0" xr:uid="{00000000-0006-0000-0000-000001000000}">
      <text>
        <r>
          <rPr>
            <sz val="9"/>
            <color indexed="81"/>
            <rFont val="Tahoma"/>
            <charset val="1"/>
          </rPr>
          <t>You can edit this column header to be the actual year.</t>
        </r>
      </text>
    </comment>
    <comment ref="A3" authorId="0" shapeId="0" xr:uid="{00000000-0006-0000-0000-000002000000}">
      <text>
        <r>
          <rPr>
            <sz val="9"/>
            <color indexed="81"/>
            <rFont val="Tahoma"/>
            <charset val="1"/>
          </rPr>
          <t>Enter cost amounts as FV expectations. The future value will be automatically converted to PV.</t>
        </r>
      </text>
    </comment>
    <comment ref="A1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Enter benefit amounts as FV expectations. The FV will automatically be converted to PV.</t>
        </r>
      </text>
    </comment>
  </commentList>
</comments>
</file>

<file path=xl/sharedStrings.xml><?xml version="1.0" encoding="utf-8"?>
<sst xmlns="http://schemas.openxmlformats.org/spreadsheetml/2006/main" count="28" uniqueCount="28">
  <si>
    <t>Current Year (CY)</t>
  </si>
  <si>
    <t>CY +1</t>
  </si>
  <si>
    <t>CY +2</t>
  </si>
  <si>
    <t>CY +3</t>
  </si>
  <si>
    <t>CY +4</t>
  </si>
  <si>
    <t>CY +5</t>
  </si>
  <si>
    <t>Costs</t>
  </si>
  <si>
    <t>Cost Benefit Analysis</t>
  </si>
  <si>
    <t>Hosting License (Host Gator)</t>
  </si>
  <si>
    <t>Total PV Benefits</t>
  </si>
  <si>
    <t>Cloud Backup (Elephantdrive)</t>
  </si>
  <si>
    <t>Total PV Costs</t>
  </si>
  <si>
    <t>SQL Server (Microsoft Azure)</t>
  </si>
  <si>
    <t>NET BENEFIT</t>
  </si>
  <si>
    <t>Datbase Administator Labor</t>
  </si>
  <si>
    <t>Analyst Labor</t>
  </si>
  <si>
    <t>Software Developer Labor</t>
  </si>
  <si>
    <t>Total Costs (Future Value)</t>
  </si>
  <si>
    <t>Total Costs (Present Value)</t>
  </si>
  <si>
    <t>Benefits</t>
  </si>
  <si>
    <t>Newsletter Savings</t>
  </si>
  <si>
    <t>Disaster Recovery Savings</t>
  </si>
  <si>
    <t>Manual Labor Form Filling Savings (12hrs/wk @ $20/hr)</t>
  </si>
  <si>
    <t>Online Donations (Avg 175/mo for 6mo)</t>
  </si>
  <si>
    <t>Total Benefits (Future Value)</t>
  </si>
  <si>
    <t>Total Benefits (Present Value)</t>
  </si>
  <si>
    <t>Present Value Discount Rate</t>
  </si>
  <si>
    <t>PV 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</si>
</sst>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_(* #,##0_);_(* \(#,##0\);_(* &quot;-&quot;??_);_(@_)"/>
    <numFmt numFmtId="169" formatCode="_(&quot;$&quot;* #,##0_);_(&quot;$&quot;* \(#,##0\);_(&quot;$&quot;* &quot;-&quot;??_);_(@_)"/>
  </numFmts>
  <fonts count="7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/>
    <xf numFmtId="0" fontId="3" fillId="0" borderId="0" xfId="0" applyFont="1" applyAlignment="1">
      <alignment horizontal="left"/>
    </xf>
    <xf numFmtId="9" fontId="3" fillId="0" borderId="0" xfId="2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1" applyNumberFormat="1" applyFont="1"/>
    <xf numFmtId="167" fontId="4" fillId="0" borderId="0" xfId="1" applyNumberFormat="1" applyFont="1"/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7" fontId="3" fillId="0" borderId="0" xfId="1" applyNumberFormat="1" applyFont="1"/>
    <xf numFmtId="167" fontId="0" fillId="3" borderId="0" xfId="1" applyNumberFormat="1" applyFont="1" applyFill="1"/>
    <xf numFmtId="167" fontId="3" fillId="0" borderId="0" xfId="1" applyNumberFormat="1" applyFont="1" applyFill="1" applyAlignment="1">
      <alignment horizontal="center"/>
    </xf>
    <xf numFmtId="167" fontId="3" fillId="3" borderId="0" xfId="1" applyNumberFormat="1" applyFont="1" applyFill="1"/>
    <xf numFmtId="167" fontId="0" fillId="2" borderId="0" xfId="0" applyNumberFormat="1" applyFill="1" applyAlignment="1">
      <alignment horizontal="center"/>
    </xf>
    <xf numFmtId="169" fontId="0" fillId="2" borderId="0" xfId="1" applyNumberFormat="1" applyFont="1" applyFill="1"/>
    <xf numFmtId="169" fontId="3" fillId="0" borderId="0" xfId="1" applyNumberFormat="1" applyFont="1" applyFill="1" applyAlignment="1">
      <alignment horizontal="center"/>
    </xf>
    <xf numFmtId="169" fontId="3" fillId="2" borderId="0" xfId="0" applyNumberFormat="1" applyFont="1" applyFill="1"/>
    <xf numFmtId="169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 xr3:uid="{AEA406A1-0E4B-5B11-9CD5-51D6E497D94C}">
      <selection activeCell="G5" sqref="G5"/>
    </sheetView>
  </sheetViews>
  <sheetFormatPr defaultRowHeight="12.75"/>
  <cols>
    <col min="1" max="1" width="2.7109375" style="1" customWidth="1"/>
    <col min="2" max="2" width="48" style="1" bestFit="1" customWidth="1"/>
    <col min="3" max="9" width="12.42578125" bestFit="1" customWidth="1"/>
    <col min="12" max="12" width="13.5703125" bestFit="1" customWidth="1"/>
  </cols>
  <sheetData>
    <row r="1" spans="1:12" ht="10.15" customHeight="1">
      <c r="C1" s="12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</row>
    <row r="2" spans="1:12">
      <c r="C2" s="12"/>
      <c r="D2" s="13"/>
      <c r="E2" s="13"/>
      <c r="F2" s="13"/>
      <c r="G2" s="13"/>
      <c r="H2" s="13"/>
      <c r="J2" s="3"/>
      <c r="K2" s="3"/>
      <c r="L2" s="3"/>
    </row>
    <row r="3" spans="1:12">
      <c r="A3" s="10" t="s">
        <v>6</v>
      </c>
      <c r="B3" s="10"/>
      <c r="C3" s="14"/>
      <c r="D3" s="14"/>
      <c r="E3" s="14"/>
      <c r="F3" s="14"/>
      <c r="G3" s="14"/>
      <c r="H3" s="14"/>
      <c r="J3" s="15" t="s">
        <v>7</v>
      </c>
      <c r="K3" s="15"/>
      <c r="L3" s="15"/>
    </row>
    <row r="4" spans="1:12">
      <c r="B4" s="1" t="s">
        <v>8</v>
      </c>
      <c r="C4" s="16">
        <v>300</v>
      </c>
      <c r="D4" s="16">
        <v>0</v>
      </c>
      <c r="E4" s="16">
        <v>0</v>
      </c>
      <c r="F4" s="17">
        <v>200</v>
      </c>
      <c r="G4" s="16">
        <v>200</v>
      </c>
      <c r="H4" s="16">
        <v>200</v>
      </c>
      <c r="I4" s="16"/>
      <c r="J4" s="18" t="s">
        <v>9</v>
      </c>
      <c r="K4" s="18"/>
      <c r="L4" s="19">
        <f>I25</f>
        <v>151497.58651950327</v>
      </c>
    </row>
    <row r="5" spans="1:12">
      <c r="B5" s="7" t="s">
        <v>10</v>
      </c>
      <c r="C5" s="16">
        <v>119.4</v>
      </c>
      <c r="D5" s="16">
        <f>C5*1.021</f>
        <v>121.9074</v>
      </c>
      <c r="E5" s="16">
        <f t="shared" ref="E5:H5" si="0">D5*1.021</f>
        <v>124.46745539999998</v>
      </c>
      <c r="F5" s="16">
        <f t="shared" si="0"/>
        <v>127.08127196339997</v>
      </c>
      <c r="G5" s="16">
        <f t="shared" si="0"/>
        <v>129.74997867463136</v>
      </c>
      <c r="H5" s="16">
        <f t="shared" si="0"/>
        <v>132.47472822679862</v>
      </c>
      <c r="I5" s="16"/>
      <c r="J5" s="18" t="s">
        <v>11</v>
      </c>
      <c r="K5" s="18"/>
      <c r="L5" s="19">
        <f>I13</f>
        <v>47528.467775037854</v>
      </c>
    </row>
    <row r="6" spans="1:12">
      <c r="B6" s="1" t="s">
        <v>12</v>
      </c>
      <c r="C6" s="16">
        <v>60</v>
      </c>
      <c r="D6" s="16">
        <f>C6*1.021</f>
        <v>61.259999999999991</v>
      </c>
      <c r="E6" s="16">
        <f t="shared" ref="E6:H6" si="1">D6*1.021</f>
        <v>62.546459999999982</v>
      </c>
      <c r="F6" s="16">
        <f t="shared" si="1"/>
        <v>63.859935659999977</v>
      </c>
      <c r="G6" s="16">
        <f t="shared" si="1"/>
        <v>65.200994308859975</v>
      </c>
      <c r="H6" s="16">
        <f t="shared" si="1"/>
        <v>66.57021518934603</v>
      </c>
      <c r="I6" s="16"/>
      <c r="J6" s="20" t="s">
        <v>13</v>
      </c>
      <c r="K6" s="20"/>
      <c r="L6" s="21">
        <f>L4-L5</f>
        <v>103969.11874446541</v>
      </c>
    </row>
    <row r="7" spans="1:12">
      <c r="B7" s="7" t="s">
        <v>14</v>
      </c>
      <c r="C7" s="16">
        <v>15800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/>
      <c r="J7" s="19"/>
      <c r="K7" s="19"/>
      <c r="L7" s="19"/>
    </row>
    <row r="8" spans="1:12">
      <c r="B8" s="7" t="s">
        <v>15</v>
      </c>
      <c r="C8" s="16">
        <v>12000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/>
      <c r="J8" s="19"/>
      <c r="K8" s="19"/>
      <c r="L8" s="19"/>
    </row>
    <row r="9" spans="1:12">
      <c r="B9" s="7" t="s">
        <v>16</v>
      </c>
      <c r="C9" s="16">
        <v>18000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/>
      <c r="J9" s="19"/>
      <c r="K9" s="19"/>
      <c r="L9" s="19"/>
    </row>
    <row r="10" spans="1:12">
      <c r="C10" s="16"/>
      <c r="D10" s="16"/>
      <c r="E10" s="16"/>
      <c r="F10" s="16"/>
      <c r="G10" s="16"/>
      <c r="H10" s="16"/>
      <c r="I10" s="16"/>
      <c r="J10" s="19"/>
      <c r="K10" s="19"/>
      <c r="L10" s="19"/>
    </row>
    <row r="11" spans="1:12">
      <c r="C11" s="16"/>
      <c r="D11" s="16"/>
      <c r="E11" s="16"/>
      <c r="F11" s="16"/>
      <c r="G11" s="16"/>
      <c r="H11" s="16"/>
      <c r="I11" s="16"/>
      <c r="J11" s="19"/>
      <c r="K11" s="19"/>
      <c r="L11" s="19"/>
    </row>
    <row r="12" spans="1:12">
      <c r="A12" s="11" t="s">
        <v>17</v>
      </c>
      <c r="B12" s="11"/>
      <c r="C12" s="22">
        <f t="shared" ref="C12:H12" si="2">SUM(C4:C11)</f>
        <v>46279.4</v>
      </c>
      <c r="D12" s="22">
        <f t="shared" si="2"/>
        <v>183.16739999999999</v>
      </c>
      <c r="E12" s="22">
        <f t="shared" si="2"/>
        <v>187.01391539999997</v>
      </c>
      <c r="F12" s="22">
        <f t="shared" si="2"/>
        <v>390.94120762339992</v>
      </c>
      <c r="G12" s="22">
        <f t="shared" si="2"/>
        <v>394.9509729834914</v>
      </c>
      <c r="H12" s="22">
        <f t="shared" si="2"/>
        <v>399.04494341614463</v>
      </c>
      <c r="I12" s="23"/>
      <c r="J12" s="19"/>
      <c r="K12" s="19"/>
      <c r="L12" s="19"/>
    </row>
    <row r="13" spans="1:12">
      <c r="A13" s="10" t="s">
        <v>18</v>
      </c>
      <c r="B13" s="10"/>
      <c r="C13" s="24">
        <f t="shared" ref="C13:H13" si="3">C12/C28</f>
        <v>46279.4</v>
      </c>
      <c r="D13" s="24">
        <f t="shared" si="3"/>
        <v>171.58538641686184</v>
      </c>
      <c r="E13" s="24">
        <f t="shared" si="3"/>
        <v>164.11117520526082</v>
      </c>
      <c r="F13" s="24">
        <f t="shared" si="3"/>
        <v>321.37182502255655</v>
      </c>
      <c r="G13" s="24">
        <f t="shared" si="3"/>
        <v>304.13867759415575</v>
      </c>
      <c r="H13" s="24">
        <f t="shared" si="3"/>
        <v>287.86071079901427</v>
      </c>
      <c r="I13" s="23">
        <f>SUM(C13:H13)</f>
        <v>47528.467775037854</v>
      </c>
      <c r="J13" s="19"/>
      <c r="K13" s="19"/>
      <c r="L13" s="19"/>
    </row>
    <row r="14" spans="1:12"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9" t="s">
        <v>19</v>
      </c>
      <c r="B15" s="9"/>
      <c r="C15" s="25"/>
      <c r="D15" s="25"/>
      <c r="E15" s="25"/>
      <c r="F15" s="25"/>
      <c r="G15" s="25"/>
      <c r="H15" s="25"/>
      <c r="I15" s="19"/>
      <c r="J15" s="19"/>
      <c r="K15" s="19"/>
      <c r="L15" s="19"/>
    </row>
    <row r="16" spans="1:12">
      <c r="B16" s="1" t="s">
        <v>20</v>
      </c>
      <c r="C16" s="16">
        <v>6000</v>
      </c>
      <c r="D16" s="16">
        <f>C16*1.021</f>
        <v>6125.9999999999991</v>
      </c>
      <c r="E16" s="16">
        <f t="shared" ref="E16:H16" si="4">D16*1.021</f>
        <v>6254.6459999999988</v>
      </c>
      <c r="F16" s="16">
        <f t="shared" si="4"/>
        <v>6385.9935659999983</v>
      </c>
      <c r="G16" s="16">
        <f t="shared" si="4"/>
        <v>6520.0994308859972</v>
      </c>
      <c r="H16" s="16">
        <f t="shared" si="4"/>
        <v>6657.0215189346027</v>
      </c>
      <c r="I16" s="19"/>
      <c r="J16" s="19"/>
      <c r="K16" s="19"/>
      <c r="L16" s="19"/>
    </row>
    <row r="17" spans="1:12">
      <c r="B17" s="7" t="s">
        <v>21</v>
      </c>
      <c r="C17" s="16">
        <v>10000</v>
      </c>
      <c r="D17" s="16">
        <v>10100</v>
      </c>
      <c r="E17" s="16">
        <v>10400</v>
      </c>
      <c r="F17" s="16">
        <v>10600</v>
      </c>
      <c r="G17" s="16">
        <v>10800</v>
      </c>
      <c r="H17" s="16">
        <v>11000</v>
      </c>
      <c r="I17" s="19"/>
      <c r="J17" s="19"/>
      <c r="K17" s="19"/>
      <c r="L17" s="19"/>
    </row>
    <row r="18" spans="1:12">
      <c r="B18" s="7" t="s">
        <v>22</v>
      </c>
      <c r="C18" s="16">
        <v>12000</v>
      </c>
      <c r="D18" s="16">
        <v>12300</v>
      </c>
      <c r="E18" s="16">
        <v>12500</v>
      </c>
      <c r="F18" s="16">
        <v>12800</v>
      </c>
      <c r="G18" s="16">
        <v>13000</v>
      </c>
      <c r="H18" s="16">
        <v>13300</v>
      </c>
      <c r="I18" s="19"/>
      <c r="J18" s="19"/>
      <c r="K18" s="19"/>
      <c r="L18" s="19"/>
    </row>
    <row r="19" spans="1:12">
      <c r="B19" s="7" t="s">
        <v>23</v>
      </c>
      <c r="C19" s="16">
        <v>200</v>
      </c>
      <c r="D19" s="16">
        <v>200</v>
      </c>
      <c r="E19" s="16">
        <v>200</v>
      </c>
      <c r="F19" s="16">
        <v>200</v>
      </c>
      <c r="G19" s="16">
        <v>200</v>
      </c>
      <c r="H19" s="16">
        <v>200</v>
      </c>
      <c r="I19" s="19"/>
      <c r="J19" s="19"/>
      <c r="K19" s="19"/>
      <c r="L19" s="19"/>
    </row>
    <row r="20" spans="1:12">
      <c r="C20" s="16"/>
      <c r="D20" s="16"/>
      <c r="E20" s="16"/>
      <c r="F20" s="16"/>
      <c r="G20" s="16"/>
      <c r="H20" s="16"/>
      <c r="I20" s="19"/>
      <c r="J20" s="19"/>
      <c r="K20" s="19"/>
      <c r="L20" s="19"/>
    </row>
    <row r="21" spans="1:12">
      <c r="C21" s="2"/>
      <c r="D21" s="2"/>
      <c r="E21" s="2"/>
      <c r="F21" s="2"/>
      <c r="G21" s="2"/>
      <c r="H21" s="2"/>
    </row>
    <row r="22" spans="1:12">
      <c r="C22" s="2"/>
      <c r="D22" s="2"/>
      <c r="E22" s="2"/>
      <c r="F22" s="2"/>
      <c r="G22" s="2"/>
      <c r="H22" s="2"/>
    </row>
    <row r="23" spans="1:12">
      <c r="C23" s="2"/>
      <c r="D23" s="2"/>
      <c r="E23" s="2"/>
      <c r="F23" s="2"/>
      <c r="G23" s="2"/>
      <c r="H23" s="2"/>
    </row>
    <row r="24" spans="1:12">
      <c r="A24" s="8" t="s">
        <v>24</v>
      </c>
      <c r="B24" s="8"/>
      <c r="C24" s="26">
        <f t="shared" ref="C24:H24" si="5">SUM(C16:C23)</f>
        <v>28200</v>
      </c>
      <c r="D24" s="26">
        <f t="shared" si="5"/>
        <v>28726</v>
      </c>
      <c r="E24" s="26">
        <f t="shared" si="5"/>
        <v>29354.646000000001</v>
      </c>
      <c r="F24" s="26">
        <f t="shared" si="5"/>
        <v>29985.993565999997</v>
      </c>
      <c r="G24" s="26">
        <f t="shared" si="5"/>
        <v>30520.099430885995</v>
      </c>
      <c r="H24" s="26">
        <f t="shared" si="5"/>
        <v>31157.021518934602</v>
      </c>
      <c r="I24" s="27"/>
    </row>
    <row r="25" spans="1:12">
      <c r="A25" s="9" t="s">
        <v>25</v>
      </c>
      <c r="B25" s="9"/>
      <c r="C25" s="28">
        <f t="shared" ref="C25:H25" si="6">C24/C28</f>
        <v>28200</v>
      </c>
      <c r="D25" s="28">
        <f t="shared" si="6"/>
        <v>26909.601873536303</v>
      </c>
      <c r="E25" s="28">
        <f t="shared" si="6"/>
        <v>25759.716556334981</v>
      </c>
      <c r="F25" s="28">
        <f t="shared" si="6"/>
        <v>24649.879034249068</v>
      </c>
      <c r="G25" s="28">
        <f t="shared" si="6"/>
        <v>23502.518833748531</v>
      </c>
      <c r="H25" s="28">
        <f t="shared" si="6"/>
        <v>22475.870221634374</v>
      </c>
      <c r="I25" s="29">
        <f>SUM(C25:H25)</f>
        <v>151497.58651950327</v>
      </c>
    </row>
    <row r="27" spans="1:12">
      <c r="B27" s="4" t="s">
        <v>26</v>
      </c>
      <c r="C27" s="5">
        <v>6.7500000000000004E-2</v>
      </c>
    </row>
    <row r="28" spans="1:12" hidden="1">
      <c r="B28" s="1" t="s">
        <v>27</v>
      </c>
      <c r="C28" s="6">
        <f>POWER(1+C27,0)</f>
        <v>1</v>
      </c>
      <c r="D28" s="6">
        <f>POWER(1+C27,1)</f>
        <v>1.0674999999999999</v>
      </c>
      <c r="E28" s="6">
        <f>POWER(1+C27,2)</f>
        <v>1.1395562499999998</v>
      </c>
      <c r="F28" s="6">
        <f>POWER(1+C27,3)</f>
        <v>1.2164762968749996</v>
      </c>
      <c r="G28" s="6">
        <f>POWER(1+C27,4)</f>
        <v>1.2985884469140621</v>
      </c>
      <c r="H28" s="6">
        <f>POWER(1+C27,5)</f>
        <v>1.3862431670807611</v>
      </c>
    </row>
    <row r="34" spans="2:2">
      <c r="B34" s="7"/>
    </row>
  </sheetData>
  <mergeCells count="18">
    <mergeCell ref="C15:H15"/>
    <mergeCell ref="C3:H3"/>
    <mergeCell ref="G1:G2"/>
    <mergeCell ref="H1:H2"/>
    <mergeCell ref="J3:L3"/>
    <mergeCell ref="J4:K4"/>
    <mergeCell ref="J5:K5"/>
    <mergeCell ref="J6:K6"/>
    <mergeCell ref="A3:B3"/>
    <mergeCell ref="C1:C2"/>
    <mergeCell ref="D1:D2"/>
    <mergeCell ref="E1:E2"/>
    <mergeCell ref="F1:F2"/>
    <mergeCell ref="A24:B24"/>
    <mergeCell ref="A25:B25"/>
    <mergeCell ref="A15:B15"/>
    <mergeCell ref="A13:B13"/>
    <mergeCell ref="A12:B12"/>
  </mergeCells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Natasha Smith</dc:creator>
  <cp:keywords/>
  <dc:description/>
  <cp:lastModifiedBy>Andrew Huff</cp:lastModifiedBy>
  <cp:revision/>
  <dcterms:created xsi:type="dcterms:W3CDTF">2009-12-01T04:28:50Z</dcterms:created>
  <dcterms:modified xsi:type="dcterms:W3CDTF">2017-02-08T14:40:48Z</dcterms:modified>
  <cp:category/>
  <cp:contentStatus/>
</cp:coreProperties>
</file>