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athak\OneDrive\Essential Systems\Iterations\Iteration Two\"/>
    </mc:Choice>
  </mc:AlternateContent>
  <bookViews>
    <workbookView xWindow="0" yWindow="0" windowWidth="25200" windowHeight="12570"/>
  </bookViews>
  <sheets>
    <sheet name="2-6" sheetId="6" r:id="rId1"/>
  </sheets>
  <calcPr calcId="171026" concurrentCalc="0"/>
</workbook>
</file>

<file path=xl/calcChain.xml><?xml version="1.0" encoding="utf-8"?>
<calcChain xmlns="http://schemas.openxmlformats.org/spreadsheetml/2006/main">
  <c r="B8" i="6" l="1"/>
  <c r="C4" i="6"/>
  <c r="C5" i="6"/>
  <c r="C8" i="6"/>
  <c r="C9" i="6"/>
  <c r="C15" i="6"/>
  <c r="C18" i="6"/>
  <c r="C19" i="6"/>
  <c r="C20" i="6"/>
  <c r="C22" i="6"/>
  <c r="C23" i="6"/>
  <c r="C27" i="6"/>
  <c r="B9" i="6"/>
  <c r="B10" i="6"/>
  <c r="C10" i="6"/>
  <c r="B15" i="6"/>
  <c r="B20" i="6"/>
  <c r="B22" i="6"/>
  <c r="B23" i="6"/>
  <c r="B24" i="6"/>
  <c r="C24" i="6"/>
  <c r="C28" i="6"/>
  <c r="B32" i="6"/>
  <c r="G15" i="6"/>
  <c r="D18" i="6"/>
  <c r="E18" i="6"/>
  <c r="F18" i="6"/>
  <c r="G18" i="6"/>
  <c r="D19" i="6"/>
  <c r="E19" i="6"/>
  <c r="F19" i="6"/>
  <c r="G19" i="6"/>
  <c r="G20" i="6"/>
  <c r="G22" i="6"/>
  <c r="G23" i="6"/>
  <c r="D15" i="6"/>
  <c r="D20" i="6"/>
  <c r="D22" i="6"/>
  <c r="D23" i="6"/>
  <c r="D24" i="6"/>
  <c r="E15" i="6"/>
  <c r="E20" i="6"/>
  <c r="E22" i="6"/>
  <c r="E23" i="6"/>
  <c r="E24" i="6"/>
  <c r="F15" i="6"/>
  <c r="F20" i="6"/>
  <c r="F22" i="6"/>
  <c r="F23" i="6"/>
  <c r="F24" i="6"/>
  <c r="G24" i="6"/>
  <c r="F3" i="6"/>
  <c r="G3" i="6"/>
  <c r="D4" i="6"/>
  <c r="E4" i="6"/>
  <c r="F4" i="6"/>
  <c r="G4" i="6"/>
  <c r="D5" i="6"/>
  <c r="E5" i="6"/>
  <c r="F5" i="6"/>
  <c r="G5" i="6"/>
  <c r="G8" i="6"/>
  <c r="G26" i="6"/>
  <c r="G9" i="6"/>
  <c r="G27" i="6"/>
  <c r="D8" i="6"/>
  <c r="D9" i="6"/>
  <c r="D10" i="6"/>
  <c r="E8" i="6"/>
  <c r="E9" i="6"/>
  <c r="E10" i="6"/>
  <c r="F8" i="6"/>
  <c r="F9" i="6"/>
  <c r="F10" i="6"/>
  <c r="G10" i="6"/>
  <c r="G28" i="6"/>
  <c r="C6" i="6"/>
  <c r="D6" i="6"/>
  <c r="E6" i="6"/>
  <c r="F6" i="6"/>
  <c r="G6" i="6"/>
  <c r="H9" i="6"/>
  <c r="E27" i="6"/>
  <c r="E28" i="6"/>
  <c r="B26" i="6"/>
  <c r="H23" i="6"/>
  <c r="B27" i="6"/>
  <c r="B28" i="6"/>
  <c r="C26" i="6"/>
  <c r="D26" i="6"/>
  <c r="D27" i="6"/>
  <c r="E26" i="6"/>
  <c r="F26" i="6"/>
  <c r="F27" i="6"/>
  <c r="H27" i="6"/>
  <c r="B30" i="6"/>
  <c r="D28" i="6"/>
  <c r="F28" i="6"/>
</calcChain>
</file>

<file path=xl/sharedStrings.xml><?xml version="1.0" encoding="utf-8"?>
<sst xmlns="http://schemas.openxmlformats.org/spreadsheetml/2006/main" count="26" uniqueCount="26">
  <si>
    <t>Total</t>
  </si>
  <si>
    <t>Newsletter Savings</t>
  </si>
  <si>
    <t>Disaster Recovery Savings</t>
  </si>
  <si>
    <t>Manual Labor Savings (12hrs/wk @ $20/hr)</t>
  </si>
  <si>
    <t>Online Donations (Avg 175/6mo)</t>
  </si>
  <si>
    <t>TOTAL BENEFITS:</t>
  </si>
  <si>
    <t>PV of BENEFITS:</t>
  </si>
  <si>
    <t>PV of ALL BENEFITS:</t>
  </si>
  <si>
    <t>Database Administrator Labor</t>
  </si>
  <si>
    <t>Analyst Labor</t>
  </si>
  <si>
    <t>Software Developer Labor</t>
  </si>
  <si>
    <t>TOTAL DEVELOPMENT COSTS:</t>
  </si>
  <si>
    <t>Hosting License (Host Gator)</t>
  </si>
  <si>
    <t>Cloud Backup (Elephantdrive)</t>
  </si>
  <si>
    <t>SQL Server (Microsoft Azure)</t>
  </si>
  <si>
    <t>TOTAL OPERATIONAL COSTS:</t>
  </si>
  <si>
    <t>TOTAL COSTS:</t>
  </si>
  <si>
    <t>PV of COSTS:</t>
  </si>
  <si>
    <t>PV of ALL COSTS:</t>
  </si>
  <si>
    <t>Total Project Benefits - Costs:</t>
  </si>
  <si>
    <t>Yearly NPV:</t>
  </si>
  <si>
    <t>Cumulative NPV:</t>
  </si>
  <si>
    <t>Return on Investment:</t>
  </si>
  <si>
    <t>Breakeven Point:</t>
  </si>
  <si>
    <t>Intangible Benefits:</t>
  </si>
  <si>
    <t>Legislative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</si>
</sst>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Border="1"/>
    <xf numFmtId="37" fontId="0" fillId="0" borderId="0" xfId="0" applyNumberFormat="1" applyBorder="1"/>
    <xf numFmtId="0" fontId="2" fillId="0" borderId="0" xfId="0" applyFont="1"/>
    <xf numFmtId="37" fontId="2" fillId="0" borderId="0" xfId="0" applyNumberFormat="1" applyFont="1"/>
    <xf numFmtId="0" fontId="2" fillId="0" borderId="0" xfId="0" applyFont="1" applyBorder="1" applyAlignment="1">
      <alignment horizontal="center"/>
    </xf>
    <xf numFmtId="37" fontId="3" fillId="0" borderId="0" xfId="1" applyNumberFormat="1" applyFont="1" applyBorder="1" applyAlignment="1">
      <alignment horizontal="right"/>
    </xf>
    <xf numFmtId="0" fontId="2" fillId="0" borderId="0" xfId="0" applyFont="1" applyBorder="1"/>
    <xf numFmtId="37" fontId="4" fillId="0" borderId="0" xfId="1" applyNumberFormat="1" applyFont="1" applyBorder="1" applyAlignment="1">
      <alignment horizontal="right"/>
    </xf>
    <xf numFmtId="37" fontId="2" fillId="0" borderId="0" xfId="1" applyNumberFormat="1" applyFont="1" applyBorder="1" applyAlignment="1">
      <alignment horizontal="right"/>
    </xf>
    <xf numFmtId="37" fontId="5" fillId="0" borderId="0" xfId="1" applyNumberFormat="1" applyFont="1" applyBorder="1" applyAlignment="1">
      <alignment horizontal="right"/>
    </xf>
    <xf numFmtId="39" fontId="2" fillId="0" borderId="0" xfId="1" applyNumberFormat="1" applyFont="1" applyBorder="1" applyAlignment="1">
      <alignment horizontal="right"/>
    </xf>
    <xf numFmtId="10" fontId="2" fillId="0" borderId="0" xfId="1" applyNumberFormat="1" applyFont="1" applyBorder="1" applyAlignment="1">
      <alignment horizontal="right"/>
    </xf>
    <xf numFmtId="0" fontId="2" fillId="0" borderId="0" xfId="0" applyFont="1" applyFill="1" applyBorder="1"/>
    <xf numFmtId="10" fontId="5" fillId="0" borderId="0" xfId="1" applyNumberFormat="1" applyFont="1" applyBorder="1" applyAlignment="1">
      <alignment horizontal="right"/>
    </xf>
    <xf numFmtId="0" fontId="5" fillId="0" borderId="0" xfId="1" applyNumberFormat="1" applyFont="1" applyBorder="1" applyAlignment="1">
      <alignment horizontal="right"/>
    </xf>
    <xf numFmtId="37" fontId="0" fillId="0" borderId="0" xfId="1" applyNumberFormat="1" applyFont="1" applyBorder="1" applyAlignment="1">
      <alignment horizontal="left"/>
    </xf>
    <xf numFmtId="37" fontId="1" fillId="0" borderId="0" xfId="1" applyNumberFormat="1" applyFont="1" applyBorder="1" applyAlignment="1">
      <alignment horizontal="right"/>
    </xf>
    <xf numFmtId="0" fontId="1" fillId="0" borderId="0" xfId="0" applyFont="1" applyBorder="1"/>
    <xf numFmtId="37" fontId="1" fillId="0" borderId="0" xfId="0" applyNumberFormat="1" applyFont="1" applyBorder="1" applyAlignment="1">
      <alignment horizontal="right"/>
    </xf>
    <xf numFmtId="37" fontId="1" fillId="0" borderId="0" xfId="0" applyNumberFormat="1" applyFont="1" applyBorder="1"/>
    <xf numFmtId="0" fontId="1" fillId="0" borderId="0" xfId="0" applyFont="1"/>
    <xf numFmtId="10" fontId="1" fillId="0" borderId="0" xfId="0" applyNumberFormat="1" applyFont="1"/>
    <xf numFmtId="0" fontId="0" fillId="0" borderId="0" xfId="0" applyFont="1" applyBorder="1"/>
    <xf numFmtId="0" fontId="0" fillId="0" borderId="0" xfId="0" applyFont="1" applyFill="1" applyBorder="1"/>
    <xf numFmtId="37" fontId="1" fillId="0" borderId="0" xfId="1" applyNumberFormat="1" applyFont="1" applyFill="1" applyBorder="1" applyAlignment="1">
      <alignment horizontal="right"/>
    </xf>
    <xf numFmtId="164" fontId="5" fillId="0" borderId="0" xfId="2" applyNumberFormat="1" applyFont="1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H7" sqref="H7"/>
    </sheetView>
  </sheetViews>
  <sheetFormatPr defaultColWidth="8.85546875" defaultRowHeight="12.75" x14ac:dyDescent="0.2"/>
  <cols>
    <col min="1" max="1" width="33.7109375" customWidth="1"/>
    <col min="2" max="2" width="10.7109375" customWidth="1"/>
    <col min="3" max="3" width="10.85546875" customWidth="1"/>
    <col min="4" max="4" width="10.28515625" customWidth="1"/>
    <col min="5" max="6" width="11.28515625" customWidth="1"/>
    <col min="7" max="7" width="11.42578125" customWidth="1"/>
    <col min="8" max="8" width="12" customWidth="1"/>
  </cols>
  <sheetData>
    <row r="1" spans="1:9" x14ac:dyDescent="0.2">
      <c r="A1" s="1"/>
      <c r="B1" s="7">
        <v>2017</v>
      </c>
      <c r="C1" s="7">
        <v>2018</v>
      </c>
      <c r="D1" s="7">
        <v>2019</v>
      </c>
      <c r="E1" s="7">
        <v>2020</v>
      </c>
      <c r="F1" s="7">
        <v>2021</v>
      </c>
      <c r="G1" s="13">
        <v>2022</v>
      </c>
      <c r="H1" s="5" t="s">
        <v>0</v>
      </c>
      <c r="I1" s="1"/>
    </row>
    <row r="2" spans="1:9" x14ac:dyDescent="0.2">
      <c r="A2" s="7"/>
      <c r="B2" s="17"/>
      <c r="C2" s="17"/>
      <c r="D2" s="17"/>
      <c r="E2" s="17"/>
      <c r="F2" s="17"/>
      <c r="H2" s="17"/>
      <c r="I2" s="1"/>
    </row>
    <row r="3" spans="1:9" x14ac:dyDescent="0.2">
      <c r="A3" s="23" t="s">
        <v>1</v>
      </c>
      <c r="B3" s="2">
        <v>6000</v>
      </c>
      <c r="C3" s="2">
        <v>6126</v>
      </c>
      <c r="D3" s="2">
        <v>6255</v>
      </c>
      <c r="E3" s="2">
        <v>6386</v>
      </c>
      <c r="F3" s="2">
        <f>E3*1.021</f>
        <v>6520.1059999999998</v>
      </c>
      <c r="G3" s="2">
        <f>F3*1.21</f>
        <v>7889.3282599999993</v>
      </c>
      <c r="H3" s="2"/>
      <c r="I3" s="1"/>
    </row>
    <row r="4" spans="1:9" x14ac:dyDescent="0.2">
      <c r="A4" s="23" t="s">
        <v>2</v>
      </c>
      <c r="B4" s="2">
        <v>10000</v>
      </c>
      <c r="C4" s="2">
        <f>B4*1.021</f>
        <v>10209.999999999998</v>
      </c>
      <c r="D4" s="2">
        <f t="shared" ref="D4:G4" si="0">C4*1.021</f>
        <v>10424.409999999998</v>
      </c>
      <c r="E4" s="2">
        <f t="shared" si="0"/>
        <v>10643.322609999997</v>
      </c>
      <c r="F4" s="2">
        <f t="shared" si="0"/>
        <v>10866.832384809997</v>
      </c>
      <c r="G4" s="2">
        <f t="shared" si="0"/>
        <v>11095.035864891006</v>
      </c>
      <c r="H4" s="2"/>
      <c r="I4" s="1"/>
    </row>
    <row r="5" spans="1:9" x14ac:dyDescent="0.2">
      <c r="A5" s="23" t="s">
        <v>3</v>
      </c>
      <c r="B5" s="2">
        <v>12000</v>
      </c>
      <c r="C5" s="2">
        <f>B5*1.021</f>
        <v>12251.999999999998</v>
      </c>
      <c r="D5" s="2">
        <f t="shared" ref="D5:G5" si="1">C5*1.021</f>
        <v>12509.291999999998</v>
      </c>
      <c r="E5" s="2">
        <f t="shared" si="1"/>
        <v>12771.987131999997</v>
      </c>
      <c r="F5" s="2">
        <f t="shared" si="1"/>
        <v>13040.198861771994</v>
      </c>
      <c r="G5" s="2">
        <f t="shared" si="1"/>
        <v>13314.043037869205</v>
      </c>
      <c r="H5" s="2"/>
      <c r="I5" s="1"/>
    </row>
    <row r="6" spans="1:9" x14ac:dyDescent="0.2">
      <c r="A6" s="24" t="s">
        <v>4</v>
      </c>
      <c r="B6" s="2">
        <v>175</v>
      </c>
      <c r="C6" s="2">
        <f>B6*1.021</f>
        <v>178.67499999999998</v>
      </c>
      <c r="D6" s="2">
        <f t="shared" ref="D6:G6" si="2">C6*1.021</f>
        <v>182.42717499999998</v>
      </c>
      <c r="E6" s="2">
        <f t="shared" si="2"/>
        <v>186.25814567499995</v>
      </c>
      <c r="F6" s="2">
        <f t="shared" si="2"/>
        <v>190.16956673417494</v>
      </c>
      <c r="G6" s="2">
        <f t="shared" si="2"/>
        <v>194.16312763559259</v>
      </c>
      <c r="H6" s="2"/>
      <c r="I6" s="1"/>
    </row>
    <row r="7" spans="1:9" x14ac:dyDescent="0.2">
      <c r="A7" s="24" t="s">
        <v>25</v>
      </c>
      <c r="B7" s="2">
        <v>10000</v>
      </c>
      <c r="C7" s="2">
        <v>10000</v>
      </c>
      <c r="D7" s="2">
        <v>10000</v>
      </c>
      <c r="E7" s="2">
        <v>10000</v>
      </c>
      <c r="F7" s="2">
        <v>10000</v>
      </c>
      <c r="G7" s="2">
        <v>10000</v>
      </c>
      <c r="H7" s="2"/>
      <c r="I7" s="1"/>
    </row>
    <row r="8" spans="1:9" x14ac:dyDescent="0.2">
      <c r="A8" s="7" t="s">
        <v>5</v>
      </c>
      <c r="B8" s="8">
        <f>SUM(B3:B7)</f>
        <v>38175</v>
      </c>
      <c r="C8" s="8">
        <f>SUM(C3:C5)</f>
        <v>28587.999999999996</v>
      </c>
      <c r="D8" s="8">
        <f>SUM(D3:D5)</f>
        <v>29188.701999999994</v>
      </c>
      <c r="E8" s="8">
        <f>SUM(E3:E5)</f>
        <v>29801.30974199999</v>
      </c>
      <c r="F8" s="8">
        <f>SUM(F3:F5)</f>
        <v>30427.137246581991</v>
      </c>
      <c r="G8" s="8">
        <f>SUM(G3:G5)</f>
        <v>32298.40716276021</v>
      </c>
      <c r="H8" s="8"/>
      <c r="I8" s="1"/>
    </row>
    <row r="9" spans="1:9" x14ac:dyDescent="0.2">
      <c r="A9" s="7" t="s">
        <v>6</v>
      </c>
      <c r="B9" s="10">
        <f>B8/(1+0.03)^1</f>
        <v>37063.106796116503</v>
      </c>
      <c r="C9" s="10">
        <f>C8/(1+0.03)^2</f>
        <v>26946.931850315766</v>
      </c>
      <c r="D9" s="10">
        <f>D8/(1+0.03)^3</f>
        <v>26711.797182644881</v>
      </c>
      <c r="E9" s="10">
        <f>E8/(1+0.03)^4</f>
        <v>26478.077716690634</v>
      </c>
      <c r="F9" s="10">
        <f>F8/(1+0.03)^5</f>
        <v>26246.715872564215</v>
      </c>
      <c r="G9" s="10">
        <f>G8/(1+0.03)^5</f>
        <v>27860.889740213363</v>
      </c>
      <c r="H9" s="26">
        <f>SUM(B9:G9)</f>
        <v>171307.51915854536</v>
      </c>
      <c r="I9" s="1"/>
    </row>
    <row r="10" spans="1:9" x14ac:dyDescent="0.2">
      <c r="A10" s="7" t="s">
        <v>7</v>
      </c>
      <c r="B10" s="10">
        <f>B9</f>
        <v>37063.106796116503</v>
      </c>
      <c r="C10" s="10">
        <f>B10+C9</f>
        <v>64010.038646432266</v>
      </c>
      <c r="D10" s="10">
        <f>C10+D9</f>
        <v>90721.835829077143</v>
      </c>
      <c r="E10" s="10">
        <f>D10+E9</f>
        <v>117199.91354576778</v>
      </c>
      <c r="F10" s="10">
        <f>E10+F9</f>
        <v>143446.62941833198</v>
      </c>
      <c r="G10" s="10">
        <f>F10+G9</f>
        <v>171307.51915854536</v>
      </c>
      <c r="H10" s="10"/>
      <c r="I10" s="1"/>
    </row>
    <row r="11" spans="1:9" x14ac:dyDescent="0.2">
      <c r="A11" s="1"/>
      <c r="B11" s="7"/>
      <c r="C11" s="7"/>
      <c r="D11" s="7"/>
      <c r="E11" s="7"/>
      <c r="F11" s="7"/>
      <c r="H11" s="5"/>
      <c r="I11" s="1"/>
    </row>
    <row r="12" spans="1:9" x14ac:dyDescent="0.2">
      <c r="A12" s="23" t="s">
        <v>8</v>
      </c>
      <c r="B12" s="17">
        <v>15800</v>
      </c>
      <c r="C12" s="17">
        <v>0</v>
      </c>
      <c r="D12" s="17">
        <v>0</v>
      </c>
      <c r="E12" s="17">
        <v>0</v>
      </c>
      <c r="F12" s="17">
        <v>0</v>
      </c>
      <c r="G12" s="25">
        <v>0</v>
      </c>
      <c r="H12" s="19"/>
      <c r="I12" s="1"/>
    </row>
    <row r="13" spans="1:9" x14ac:dyDescent="0.2">
      <c r="A13" s="23" t="s">
        <v>9</v>
      </c>
      <c r="B13" s="17">
        <v>12000</v>
      </c>
      <c r="C13" s="17">
        <v>0</v>
      </c>
      <c r="D13" s="17">
        <v>0</v>
      </c>
      <c r="E13" s="17">
        <v>0</v>
      </c>
      <c r="F13" s="17">
        <v>0</v>
      </c>
      <c r="G13" s="25">
        <v>0</v>
      </c>
      <c r="H13" s="19"/>
      <c r="I13" s="1"/>
    </row>
    <row r="14" spans="1:9" x14ac:dyDescent="0.2">
      <c r="A14" s="23" t="s">
        <v>10</v>
      </c>
      <c r="B14" s="6">
        <v>18000</v>
      </c>
      <c r="C14" s="17">
        <v>0</v>
      </c>
      <c r="D14" s="17">
        <v>0</v>
      </c>
      <c r="E14" s="17">
        <v>0</v>
      </c>
      <c r="F14" s="17">
        <v>0</v>
      </c>
      <c r="G14" s="25">
        <v>0</v>
      </c>
      <c r="H14" s="19"/>
      <c r="I14" s="1"/>
    </row>
    <row r="15" spans="1:9" x14ac:dyDescent="0.2">
      <c r="A15" s="7" t="s">
        <v>11</v>
      </c>
      <c r="B15" s="17">
        <f>SUM(B12:B14)</f>
        <v>45800</v>
      </c>
      <c r="C15" s="17">
        <f>SUM(C12:C14)</f>
        <v>0</v>
      </c>
      <c r="D15" s="17">
        <f t="shared" ref="D15:G15" si="3">SUM(D12:D14)</f>
        <v>0</v>
      </c>
      <c r="E15" s="17">
        <f t="shared" si="3"/>
        <v>0</v>
      </c>
      <c r="F15" s="17">
        <f t="shared" si="3"/>
        <v>0</v>
      </c>
      <c r="G15" s="17">
        <f t="shared" si="3"/>
        <v>0</v>
      </c>
      <c r="H15" s="17"/>
      <c r="I15" s="1"/>
    </row>
    <row r="16" spans="1:9" x14ac:dyDescent="0.2">
      <c r="A16" s="18"/>
      <c r="B16" s="7"/>
      <c r="C16" s="7"/>
      <c r="D16" s="7"/>
      <c r="E16" s="7"/>
      <c r="F16" s="7"/>
      <c r="H16" s="5"/>
      <c r="I16" s="1"/>
    </row>
    <row r="17" spans="1:10" x14ac:dyDescent="0.2">
      <c r="A17" s="23" t="s">
        <v>12</v>
      </c>
      <c r="B17" s="17">
        <v>300</v>
      </c>
      <c r="C17" s="17">
        <v>0</v>
      </c>
      <c r="D17" s="17">
        <v>0</v>
      </c>
      <c r="E17" s="17">
        <v>200</v>
      </c>
      <c r="F17" s="17">
        <v>200</v>
      </c>
      <c r="G17" s="25">
        <v>200</v>
      </c>
      <c r="H17" s="19"/>
      <c r="I17" s="1"/>
    </row>
    <row r="18" spans="1:10" x14ac:dyDescent="0.2">
      <c r="A18" s="23" t="s">
        <v>13</v>
      </c>
      <c r="B18" s="17">
        <v>119</v>
      </c>
      <c r="C18" s="17">
        <f>B18*1.021</f>
        <v>121.499</v>
      </c>
      <c r="D18" s="17">
        <f t="shared" ref="D18:G18" si="4">C18*1.021</f>
        <v>124.05047899999998</v>
      </c>
      <c r="E18" s="17">
        <f t="shared" si="4"/>
        <v>126.65553905899996</v>
      </c>
      <c r="F18" s="17">
        <f t="shared" si="4"/>
        <v>129.31530537923896</v>
      </c>
      <c r="G18" s="17">
        <f t="shared" si="4"/>
        <v>132.03092679220296</v>
      </c>
      <c r="H18" s="19"/>
      <c r="I18" s="1"/>
    </row>
    <row r="19" spans="1:10" x14ac:dyDescent="0.2">
      <c r="A19" s="23" t="s">
        <v>14</v>
      </c>
      <c r="B19" s="17">
        <v>60</v>
      </c>
      <c r="C19" s="17">
        <f>B19*1.021</f>
        <v>61.259999999999991</v>
      </c>
      <c r="D19" s="17">
        <f t="shared" ref="D19:G19" si="5">C19*1.021</f>
        <v>62.546459999999982</v>
      </c>
      <c r="E19" s="17">
        <f t="shared" si="5"/>
        <v>63.859935659999977</v>
      </c>
      <c r="F19" s="17">
        <f t="shared" si="5"/>
        <v>65.200994308859975</v>
      </c>
      <c r="G19" s="17">
        <f t="shared" si="5"/>
        <v>66.57021518934603</v>
      </c>
      <c r="H19" s="19"/>
      <c r="I19" s="1"/>
    </row>
    <row r="20" spans="1:10" x14ac:dyDescent="0.2">
      <c r="A20" s="7" t="s">
        <v>15</v>
      </c>
      <c r="B20" s="17">
        <f>SUM(B17:B19)</f>
        <v>479</v>
      </c>
      <c r="C20" s="17">
        <f>SUM(C17:C19)</f>
        <v>182.75899999999999</v>
      </c>
      <c r="D20" s="17">
        <f>SUM(D17:D19)</f>
        <v>186.59693899999996</v>
      </c>
      <c r="E20" s="17">
        <f>SUM(E17:E19)</f>
        <v>390.51547471899994</v>
      </c>
      <c r="F20" s="17">
        <f t="shared" ref="F20:G20" si="6">SUM(F17:F19)</f>
        <v>394.51629968809891</v>
      </c>
      <c r="G20" s="17">
        <f t="shared" si="6"/>
        <v>398.60114198154901</v>
      </c>
      <c r="H20" s="17"/>
      <c r="I20" s="1"/>
    </row>
    <row r="21" spans="1:10" x14ac:dyDescent="0.2">
      <c r="A21" s="18"/>
      <c r="B21" s="7"/>
      <c r="C21" s="7"/>
      <c r="D21" s="7"/>
      <c r="E21" s="7"/>
      <c r="F21" s="7"/>
      <c r="H21" s="5"/>
      <c r="I21" s="1"/>
    </row>
    <row r="22" spans="1:10" x14ac:dyDescent="0.2">
      <c r="A22" s="7" t="s">
        <v>16</v>
      </c>
      <c r="B22" s="8">
        <f t="shared" ref="B22:G22" si="7">B15+B20</f>
        <v>46279</v>
      </c>
      <c r="C22" s="8">
        <f t="shared" si="7"/>
        <v>182.75899999999999</v>
      </c>
      <c r="D22" s="8">
        <f t="shared" si="7"/>
        <v>186.59693899999996</v>
      </c>
      <c r="E22" s="8">
        <f t="shared" si="7"/>
        <v>390.51547471899994</v>
      </c>
      <c r="F22" s="8">
        <f t="shared" si="7"/>
        <v>394.51629968809891</v>
      </c>
      <c r="G22" s="8">
        <f t="shared" si="7"/>
        <v>398.60114198154901</v>
      </c>
      <c r="H22" s="8"/>
      <c r="I22" s="1"/>
    </row>
    <row r="23" spans="1:10" x14ac:dyDescent="0.2">
      <c r="A23" s="7" t="s">
        <v>17</v>
      </c>
      <c r="B23" s="10">
        <f>B22/(1+0.03)^1</f>
        <v>44931.067961165048</v>
      </c>
      <c r="C23" s="10">
        <f>C22/(1+0.03)^2</f>
        <v>172.26788575737581</v>
      </c>
      <c r="D23" s="10">
        <f>D22/(1+0.03)^3</f>
        <v>170.76263238668025</v>
      </c>
      <c r="E23" s="10">
        <f>E22/(1+0.03)^4</f>
        <v>346.96794129847814</v>
      </c>
      <c r="F23" s="10">
        <f>F22/(1+0.03)^5</f>
        <v>340.31322569368956</v>
      </c>
      <c r="G23" s="10">
        <f>G22/(1+0.03)^5</f>
        <v>343.83684653884359</v>
      </c>
      <c r="H23" s="26">
        <f>SUM(B23:F23)</f>
        <v>45961.37964630127</v>
      </c>
      <c r="I23" s="1"/>
    </row>
    <row r="24" spans="1:10" x14ac:dyDescent="0.2">
      <c r="A24" s="7" t="s">
        <v>18</v>
      </c>
      <c r="B24" s="10">
        <f>B23</f>
        <v>44931.067961165048</v>
      </c>
      <c r="C24" s="10">
        <f>B24+C23</f>
        <v>45103.335846922426</v>
      </c>
      <c r="D24" s="10">
        <f>C24+D23</f>
        <v>45274.098479309105</v>
      </c>
      <c r="E24" s="10">
        <f>D24+E23</f>
        <v>45621.066420607582</v>
      </c>
      <c r="F24" s="10">
        <f>E24+F23</f>
        <v>45961.37964630127</v>
      </c>
      <c r="G24" s="10">
        <f>F24+G23</f>
        <v>46305.216492840111</v>
      </c>
      <c r="H24" s="10"/>
      <c r="I24" s="1"/>
    </row>
    <row r="25" spans="1:10" x14ac:dyDescent="0.2">
      <c r="A25" s="1"/>
      <c r="B25" s="2"/>
      <c r="C25" s="2"/>
      <c r="D25" s="2"/>
      <c r="E25" s="2"/>
      <c r="F25" s="2"/>
      <c r="G25" s="2"/>
      <c r="H25" s="2"/>
      <c r="I25" s="1"/>
    </row>
    <row r="26" spans="1:10" x14ac:dyDescent="0.2">
      <c r="A26" s="7" t="s">
        <v>19</v>
      </c>
      <c r="B26" s="9">
        <f t="shared" ref="B26:G28" si="8">B8-B22</f>
        <v>-8104</v>
      </c>
      <c r="C26" s="9">
        <f t="shared" si="8"/>
        <v>28405.240999999998</v>
      </c>
      <c r="D26" s="9">
        <f t="shared" si="8"/>
        <v>29002.105060999995</v>
      </c>
      <c r="E26" s="9">
        <f t="shared" si="8"/>
        <v>29410.794267280991</v>
      </c>
      <c r="F26" s="9">
        <f t="shared" si="8"/>
        <v>30032.620946893894</v>
      </c>
      <c r="G26" s="9">
        <f t="shared" si="8"/>
        <v>31899.806020778662</v>
      </c>
      <c r="H26" s="9"/>
      <c r="I26" s="9"/>
      <c r="J26" s="1"/>
    </row>
    <row r="27" spans="1:10" x14ac:dyDescent="0.2">
      <c r="A27" s="7" t="s">
        <v>20</v>
      </c>
      <c r="B27" s="9">
        <f t="shared" si="8"/>
        <v>-7867.9611650485458</v>
      </c>
      <c r="C27" s="9">
        <f t="shared" si="8"/>
        <v>26774.663964558389</v>
      </c>
      <c r="D27" s="9">
        <f t="shared" si="8"/>
        <v>26541.034550258202</v>
      </c>
      <c r="E27" s="9">
        <f t="shared" si="8"/>
        <v>26131.109775392157</v>
      </c>
      <c r="F27" s="9">
        <f t="shared" si="8"/>
        <v>25906.402646870527</v>
      </c>
      <c r="G27" s="9">
        <f t="shared" si="8"/>
        <v>27517.052893674518</v>
      </c>
      <c r="H27" s="26">
        <f>SUM(B27:F27)</f>
        <v>97485.249772030729</v>
      </c>
      <c r="I27" s="1"/>
      <c r="J27" s="1"/>
    </row>
    <row r="28" spans="1:10" x14ac:dyDescent="0.2">
      <c r="A28" s="7" t="s">
        <v>21</v>
      </c>
      <c r="B28" s="10">
        <f t="shared" si="8"/>
        <v>-7867.9611650485458</v>
      </c>
      <c r="C28" s="10">
        <f t="shared" si="8"/>
        <v>18906.70279950984</v>
      </c>
      <c r="D28" s="10">
        <f t="shared" si="8"/>
        <v>45447.737349768038</v>
      </c>
      <c r="E28" s="10">
        <f t="shared" si="8"/>
        <v>71578.847125160188</v>
      </c>
      <c r="F28" s="10">
        <f t="shared" si="8"/>
        <v>97485.249772030715</v>
      </c>
      <c r="G28" s="10">
        <f t="shared" si="8"/>
        <v>125002.30266570524</v>
      </c>
      <c r="H28" s="9"/>
      <c r="I28" s="1"/>
      <c r="J28" s="1"/>
    </row>
    <row r="29" spans="1:10" x14ac:dyDescent="0.2">
      <c r="C29" s="9"/>
      <c r="D29" s="9"/>
      <c r="E29" s="9"/>
      <c r="F29" s="9"/>
      <c r="H29" s="9"/>
      <c r="I29" s="1"/>
      <c r="J29" s="1"/>
    </row>
    <row r="30" spans="1:10" x14ac:dyDescent="0.2">
      <c r="A30" s="7" t="s">
        <v>22</v>
      </c>
      <c r="B30" s="14">
        <f>H27/H23</f>
        <v>2.1210253156505461</v>
      </c>
      <c r="C30" s="16"/>
      <c r="E30" s="9"/>
      <c r="F30" s="9"/>
      <c r="H30" s="9"/>
      <c r="I30" s="1"/>
      <c r="J30" s="1"/>
    </row>
    <row r="31" spans="1:10" x14ac:dyDescent="0.2">
      <c r="B31" s="12"/>
      <c r="C31" s="9"/>
      <c r="D31" s="9"/>
      <c r="E31" s="9"/>
      <c r="F31" s="9"/>
      <c r="H31" s="9"/>
      <c r="I31" s="1"/>
      <c r="J31" s="1"/>
    </row>
    <row r="32" spans="1:10" x14ac:dyDescent="0.2">
      <c r="A32" s="13" t="s">
        <v>23</v>
      </c>
      <c r="B32" s="15">
        <f>1+(C27-C28)/C27</f>
        <v>1.2938584467563576</v>
      </c>
      <c r="C32" s="16"/>
      <c r="E32" s="11"/>
      <c r="F32" s="9"/>
      <c r="H32" s="9"/>
      <c r="I32" s="1"/>
      <c r="J32" s="1"/>
    </row>
    <row r="33" spans="1:10" x14ac:dyDescent="0.2">
      <c r="A33" s="18"/>
      <c r="B33" s="20"/>
      <c r="C33" s="20"/>
      <c r="D33" s="20"/>
      <c r="E33" s="20"/>
      <c r="F33" s="20"/>
      <c r="H33" s="20"/>
      <c r="I33" s="1"/>
      <c r="J33" s="1"/>
    </row>
    <row r="34" spans="1:10" x14ac:dyDescent="0.2">
      <c r="A34" s="18"/>
      <c r="B34" s="21"/>
      <c r="C34" s="21"/>
      <c r="D34" s="21"/>
      <c r="E34" s="21"/>
      <c r="F34" s="21"/>
      <c r="G34" s="21"/>
      <c r="H34" s="21"/>
    </row>
    <row r="35" spans="1:10" x14ac:dyDescent="0.2">
      <c r="A35" s="3" t="s">
        <v>24</v>
      </c>
      <c r="B35" s="22"/>
      <c r="C35" s="21"/>
      <c r="D35" s="21"/>
      <c r="E35" s="21"/>
      <c r="F35" s="21"/>
      <c r="G35" s="21"/>
      <c r="H35" s="21"/>
    </row>
    <row r="36" spans="1:10" x14ac:dyDescent="0.2">
      <c r="A36" s="18"/>
      <c r="B36" s="21"/>
      <c r="C36" s="21"/>
      <c r="D36" s="21"/>
      <c r="E36" s="21"/>
      <c r="F36" s="21"/>
      <c r="G36" s="21"/>
      <c r="H36" s="21"/>
    </row>
    <row r="37" spans="1:10" x14ac:dyDescent="0.2">
      <c r="C37" s="21"/>
      <c r="D37" s="3"/>
      <c r="E37" s="21"/>
      <c r="F37" s="21"/>
      <c r="G37" s="21"/>
      <c r="H37" s="21"/>
    </row>
    <row r="38" spans="1:10" x14ac:dyDescent="0.2">
      <c r="A38" s="21"/>
      <c r="B38" s="21"/>
      <c r="C38" s="21"/>
      <c r="D38" s="21"/>
      <c r="E38" s="21"/>
      <c r="F38" s="21"/>
      <c r="G38" s="21"/>
      <c r="H38" s="21"/>
    </row>
    <row r="39" spans="1:10" x14ac:dyDescent="0.2">
      <c r="A39" s="3"/>
      <c r="B39" s="4"/>
      <c r="C39" s="21"/>
      <c r="D39" s="3"/>
      <c r="E39" s="21"/>
      <c r="F39" s="21"/>
      <c r="G39" s="21"/>
      <c r="H39" s="21"/>
    </row>
    <row r="40" spans="1:10" x14ac:dyDescent="0.2">
      <c r="A40" s="21"/>
      <c r="B40" s="21"/>
      <c r="C40" s="21"/>
      <c r="D40" s="21"/>
      <c r="E40" s="21"/>
      <c r="F40" s="21"/>
      <c r="G40" s="21"/>
      <c r="H40" s="21"/>
    </row>
    <row r="41" spans="1:10" x14ac:dyDescent="0.2">
      <c r="B41" s="21"/>
      <c r="C41" s="21"/>
      <c r="D41" s="21"/>
      <c r="E41" s="21"/>
      <c r="F41" s="21"/>
      <c r="G41" s="21"/>
      <c r="H41" s="21"/>
    </row>
  </sheetData>
  <phoneticPr fontId="0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2-6</vt:lpstr>
    </vt:vector>
  </TitlesOfParts>
  <Manager/>
  <Company>University of Virginia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Barbara Haley</dc:creator>
  <cp:keywords/>
  <dc:description/>
  <cp:lastModifiedBy>Andrew Huff</cp:lastModifiedBy>
  <cp:revision/>
  <dcterms:created xsi:type="dcterms:W3CDTF">1999-01-26T00:57:18Z</dcterms:created>
  <dcterms:modified xsi:type="dcterms:W3CDTF">2017-05-01T21:30:06Z</dcterms:modified>
  <cp:category/>
  <cp:contentStatus/>
</cp:coreProperties>
</file>