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90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BC0\"/>
    </mc:Choice>
  </mc:AlternateContent>
  <xr:revisionPtr revIDLastSave="0" documentId="4928564128EDB345F0F9A4B2F5CE7636EC9D26BD" xr6:coauthVersionLast="12" xr6:coauthVersionMax="12" xr10:uidLastSave="{00000000-0000-0000-0000-000000000000}"/>
  <bookViews>
    <workbookView xWindow="1140" yWindow="360" windowWidth="24135" windowHeight="12000" xr2:uid="{00000000-000D-0000-FFFF-FFFF00000000}"/>
  </bookViews>
  <sheets>
    <sheet name="2-6" sheetId="6" r:id="rId1"/>
  </sheets>
  <calcPr calcId="171026" concurrentCalc="0"/>
</workbook>
</file>

<file path=xl/calcChain.xml><?xml version="1.0" encoding="utf-8"?>
<calcChain xmlns="http://schemas.openxmlformats.org/spreadsheetml/2006/main">
  <c r="B3" i="6" l="1"/>
  <c r="C3" i="6"/>
  <c r="D3" i="6"/>
  <c r="E3" i="6"/>
  <c r="E6" i="6"/>
  <c r="E7" i="6"/>
  <c r="E15" i="6"/>
  <c r="C19" i="6"/>
  <c r="D19" i="6"/>
  <c r="E19" i="6"/>
  <c r="E20" i="6"/>
  <c r="E22" i="6"/>
  <c r="E23" i="6"/>
  <c r="E27" i="6"/>
  <c r="B6" i="6"/>
  <c r="B7" i="6"/>
  <c r="B8" i="6"/>
  <c r="C6" i="6"/>
  <c r="C7" i="6"/>
  <c r="C8" i="6"/>
  <c r="D6" i="6"/>
  <c r="D7" i="6"/>
  <c r="D8" i="6"/>
  <c r="E8" i="6"/>
  <c r="B15" i="6"/>
  <c r="B20" i="6"/>
  <c r="B22" i="6"/>
  <c r="B23" i="6"/>
  <c r="B24" i="6"/>
  <c r="C15" i="6"/>
  <c r="C20" i="6"/>
  <c r="C22" i="6"/>
  <c r="C23" i="6"/>
  <c r="C24" i="6"/>
  <c r="D15" i="6"/>
  <c r="D20" i="6"/>
  <c r="D22" i="6"/>
  <c r="D23" i="6"/>
  <c r="D24" i="6"/>
  <c r="E24" i="6"/>
  <c r="E28" i="6"/>
  <c r="B32" i="6"/>
  <c r="F15" i="6"/>
  <c r="F19" i="6"/>
  <c r="F20" i="6"/>
  <c r="B26" i="6"/>
  <c r="F22" i="6"/>
  <c r="F23" i="6"/>
  <c r="G23" i="6"/>
  <c r="B27" i="6"/>
  <c r="F24" i="6"/>
  <c r="B28" i="6"/>
  <c r="C26" i="6"/>
  <c r="C27" i="6"/>
  <c r="F3" i="6"/>
  <c r="F6" i="6"/>
  <c r="D26" i="6"/>
  <c r="D27" i="6"/>
  <c r="E26" i="6"/>
  <c r="F26" i="6"/>
  <c r="F7" i="6"/>
  <c r="F27" i="6"/>
  <c r="C28" i="6"/>
  <c r="G27" i="6"/>
  <c r="B30" i="6"/>
  <c r="D28" i="6"/>
  <c r="G7" i="6"/>
  <c r="F8" i="6"/>
  <c r="F28" i="6"/>
</calcChain>
</file>

<file path=xl/sharedStrings.xml><?xml version="1.0" encoding="utf-8"?>
<sst xmlns="http://schemas.openxmlformats.org/spreadsheetml/2006/main" count="30" uniqueCount="30">
  <si>
    <t>Total</t>
  </si>
  <si>
    <t>Increased sales</t>
  </si>
  <si>
    <t>Reduction in customer complaint calls</t>
  </si>
  <si>
    <t>Reduced inventory costs</t>
  </si>
  <si>
    <t>TOTAL BENEFITS:</t>
  </si>
  <si>
    <t>PV of BENEFITS:</t>
  </si>
  <si>
    <t>PV of ALL BENEFITS:</t>
  </si>
  <si>
    <t>2 Servers @ $125,000</t>
  </si>
  <si>
    <t>Printer</t>
  </si>
  <si>
    <t>Software licenses</t>
  </si>
  <si>
    <t>Server software</t>
  </si>
  <si>
    <t>Development Labor</t>
  </si>
  <si>
    <t>TOTAL DEVELOPMENT COSTS:</t>
  </si>
  <si>
    <t>Hardware</t>
  </si>
  <si>
    <t>Software</t>
  </si>
  <si>
    <t>Operational Labor</t>
  </si>
  <si>
    <t>TOTAL OPERATIONAL COSTS:</t>
  </si>
  <si>
    <t>TOTAL COSTS:</t>
  </si>
  <si>
    <t>PV of COSTS:</t>
  </si>
  <si>
    <t>PV of ALL COSTS:</t>
  </si>
  <si>
    <t>Total Project Benefits - Costs:</t>
  </si>
  <si>
    <t>Yearly NPV:</t>
  </si>
  <si>
    <t>Cumulative NPV:</t>
  </si>
  <si>
    <t>Return on Investment:</t>
  </si>
  <si>
    <t xml:space="preserve">   (629,421 / 2,575,331)</t>
  </si>
  <si>
    <t>Breakeven Point:</t>
  </si>
  <si>
    <t xml:space="preserve">   (breakeven occurs in year 4; 450,019 - 166,026 / 450,019 = .63)</t>
  </si>
  <si>
    <t>Intangible Benefits:</t>
  </si>
  <si>
    <t>This service is currently provided by competitors</t>
  </si>
  <si>
    <t>Improved customer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</si>
</sst>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37" fontId="0" fillId="0" borderId="0" xfId="0" applyNumberFormat="1" applyBorder="1"/>
    <xf numFmtId="0" fontId="2" fillId="0" borderId="0" xfId="0" applyFont="1"/>
    <xf numFmtId="37" fontId="2" fillId="0" borderId="0" xfId="0" applyNumberFormat="1" applyFont="1"/>
    <xf numFmtId="0" fontId="2" fillId="0" borderId="0" xfId="0" applyFont="1" applyBorder="1" applyAlignment="1">
      <alignment horizontal="center"/>
    </xf>
    <xf numFmtId="37" fontId="3" fillId="0" borderId="0" xfId="1" applyNumberFormat="1" applyFont="1" applyBorder="1" applyAlignment="1">
      <alignment horizontal="right"/>
    </xf>
    <xf numFmtId="0" fontId="2" fillId="0" borderId="0" xfId="0" applyFont="1" applyBorder="1"/>
    <xf numFmtId="37" fontId="4" fillId="0" borderId="0" xfId="1" applyNumberFormat="1" applyFont="1" applyBorder="1" applyAlignment="1">
      <alignment horizontal="right"/>
    </xf>
    <xf numFmtId="37" fontId="2" fillId="0" borderId="0" xfId="1" applyNumberFormat="1" applyFont="1" applyBorder="1" applyAlignment="1">
      <alignment horizontal="right"/>
    </xf>
    <xf numFmtId="37" fontId="5" fillId="0" borderId="0" xfId="1" applyNumberFormat="1" applyFont="1" applyBorder="1" applyAlignment="1">
      <alignment horizontal="right"/>
    </xf>
    <xf numFmtId="39" fontId="2" fillId="0" borderId="0" xfId="1" applyNumberFormat="1" applyFont="1" applyBorder="1" applyAlignment="1">
      <alignment horizontal="right"/>
    </xf>
    <xf numFmtId="10" fontId="2" fillId="0" borderId="0" xfId="1" applyNumberFormat="1" applyFont="1" applyBorder="1" applyAlignment="1">
      <alignment horizontal="right"/>
    </xf>
    <xf numFmtId="0" fontId="2" fillId="0" borderId="0" xfId="0" applyFont="1" applyFill="1" applyBorder="1"/>
    <xf numFmtId="10" fontId="5" fillId="0" borderId="0" xfId="1" applyNumberFormat="1" applyFont="1" applyBorder="1" applyAlignment="1">
      <alignment horizontal="right"/>
    </xf>
    <xf numFmtId="0" fontId="5" fillId="0" borderId="0" xfId="1" applyNumberFormat="1" applyFont="1" applyBorder="1" applyAlignment="1">
      <alignment horizontal="right"/>
    </xf>
    <xf numFmtId="37" fontId="0" fillId="0" borderId="0" xfId="1" applyNumberFormat="1" applyFont="1" applyBorder="1" applyAlignment="1">
      <alignment horizontal="left"/>
    </xf>
    <xf numFmtId="37" fontId="1" fillId="0" borderId="0" xfId="1" applyNumberFormat="1" applyFont="1" applyBorder="1" applyAlignment="1">
      <alignment horizontal="right"/>
    </xf>
    <xf numFmtId="0" fontId="1" fillId="0" borderId="0" xfId="0" applyFont="1" applyBorder="1"/>
    <xf numFmtId="37" fontId="1" fillId="0" borderId="0" xfId="0" applyNumberFormat="1" applyFont="1" applyBorder="1" applyAlignment="1">
      <alignment horizontal="right"/>
    </xf>
    <xf numFmtId="37" fontId="1" fillId="0" borderId="0" xfId="1" applyNumberFormat="1" applyFont="1" applyBorder="1" applyAlignment="1">
      <alignment horizontal="left"/>
    </xf>
    <xf numFmtId="37" fontId="1" fillId="0" borderId="0" xfId="0" applyNumberFormat="1" applyFont="1" applyBorder="1"/>
    <xf numFmtId="0" fontId="1" fillId="0" borderId="0" xfId="0" applyFont="1"/>
    <xf numFmtId="10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 xr3:uid="{AEA406A1-0E4B-5B11-9CD5-51D6E497D94C}">
      <selection activeCell="B38" sqref="B38"/>
    </sheetView>
  </sheetViews>
  <sheetFormatPr defaultColWidth="8.85546875" defaultRowHeight="12.75"/>
  <cols>
    <col min="1" max="1" width="33.7109375" customWidth="1"/>
    <col min="2" max="2" width="10.7109375" customWidth="1"/>
    <col min="3" max="3" width="10.85546875" customWidth="1"/>
    <col min="4" max="4" width="10.28515625" customWidth="1"/>
    <col min="5" max="5" width="11.28515625" customWidth="1"/>
    <col min="6" max="6" width="11.42578125" customWidth="1"/>
    <col min="7" max="7" width="12" customWidth="1"/>
  </cols>
  <sheetData>
    <row r="1" spans="1:8">
      <c r="A1" s="1"/>
      <c r="B1" s="7">
        <v>2015</v>
      </c>
      <c r="C1" s="7">
        <v>2016</v>
      </c>
      <c r="D1" s="7">
        <v>2017</v>
      </c>
      <c r="E1" s="7">
        <v>2018</v>
      </c>
      <c r="F1" s="7">
        <v>2019</v>
      </c>
      <c r="G1" s="5" t="s">
        <v>0</v>
      </c>
      <c r="H1" s="1"/>
    </row>
    <row r="2" spans="1:8">
      <c r="A2" s="7"/>
      <c r="B2" s="17"/>
      <c r="C2" s="17"/>
      <c r="D2" s="17"/>
      <c r="E2" s="17"/>
      <c r="F2" s="17"/>
      <c r="G2" s="17"/>
      <c r="H2" s="1"/>
    </row>
    <row r="3" spans="1:8">
      <c r="A3" s="18" t="s">
        <v>1</v>
      </c>
      <c r="B3" s="2">
        <f>10000000*0.05</f>
        <v>500000</v>
      </c>
      <c r="C3" s="2">
        <f>B3*1.06</f>
        <v>530000</v>
      </c>
      <c r="D3" s="2">
        <f>C3*1.06</f>
        <v>561800</v>
      </c>
      <c r="E3" s="2">
        <f>D3*1.06</f>
        <v>595508</v>
      </c>
      <c r="F3" s="2">
        <f>E3*1.06</f>
        <v>631238.48</v>
      </c>
      <c r="G3" s="2"/>
      <c r="H3" s="1"/>
    </row>
    <row r="4" spans="1:8">
      <c r="A4" s="18" t="s">
        <v>2</v>
      </c>
      <c r="B4" s="2">
        <v>70000</v>
      </c>
      <c r="C4" s="2">
        <v>70000</v>
      </c>
      <c r="D4" s="2">
        <v>70000</v>
      </c>
      <c r="E4" s="2">
        <v>70000</v>
      </c>
      <c r="F4" s="2">
        <v>70000</v>
      </c>
      <c r="G4" s="2"/>
      <c r="H4" s="1"/>
    </row>
    <row r="5" spans="1:8">
      <c r="A5" s="18" t="s">
        <v>3</v>
      </c>
      <c r="B5" s="2">
        <v>68000</v>
      </c>
      <c r="C5" s="2">
        <v>68000</v>
      </c>
      <c r="D5" s="2">
        <v>68000</v>
      </c>
      <c r="E5" s="2">
        <v>68000</v>
      </c>
      <c r="F5" s="2">
        <v>68000</v>
      </c>
      <c r="G5" s="2"/>
      <c r="H5" s="1"/>
    </row>
    <row r="6" spans="1:8">
      <c r="A6" s="7" t="s">
        <v>4</v>
      </c>
      <c r="B6" s="8">
        <f>SUM(B3:B5)</f>
        <v>638000</v>
      </c>
      <c r="C6" s="8">
        <f>SUM(C3:C5)</f>
        <v>668000</v>
      </c>
      <c r="D6" s="8">
        <f>SUM(D3:D5)</f>
        <v>699800</v>
      </c>
      <c r="E6" s="8">
        <f>SUM(E3:E5)</f>
        <v>733508</v>
      </c>
      <c r="F6" s="8">
        <f>SUM(F3:F5)</f>
        <v>769238.48</v>
      </c>
      <c r="G6" s="8"/>
      <c r="H6" s="1"/>
    </row>
    <row r="7" spans="1:8">
      <c r="A7" s="7" t="s">
        <v>5</v>
      </c>
      <c r="B7" s="10">
        <f>B6/(1+0.03)^1</f>
        <v>619417.47572815535</v>
      </c>
      <c r="C7" s="10">
        <f>C6/(1+0.03)^2</f>
        <v>629654.06730134797</v>
      </c>
      <c r="D7" s="10">
        <f>D6/(1+0.03)^3</f>
        <v>640416.13321534102</v>
      </c>
      <c r="E7" s="10">
        <f>E6/(1+0.03)^4</f>
        <v>651712.35754254123</v>
      </c>
      <c r="F7" s="10">
        <f>F6/(1+0.03)^5</f>
        <v>663551.87013432209</v>
      </c>
      <c r="G7" s="10">
        <f>SUM(B7:F7)</f>
        <v>3204751.9039217075</v>
      </c>
      <c r="H7" s="1"/>
    </row>
    <row r="8" spans="1:8">
      <c r="A8" s="7" t="s">
        <v>6</v>
      </c>
      <c r="B8" s="10">
        <f>B7</f>
        <v>619417.47572815535</v>
      </c>
      <c r="C8" s="10">
        <f>B8+C7</f>
        <v>1249071.5430295034</v>
      </c>
      <c r="D8" s="10">
        <f>C8+D7</f>
        <v>1889487.6762448444</v>
      </c>
      <c r="E8" s="10">
        <f>D8+E7</f>
        <v>2541200.0337873856</v>
      </c>
      <c r="F8" s="10">
        <f>E8+F7</f>
        <v>3204751.9039217075</v>
      </c>
      <c r="G8" s="10"/>
      <c r="H8" s="1"/>
    </row>
    <row r="9" spans="1:8">
      <c r="A9" s="1"/>
      <c r="B9" s="7"/>
      <c r="C9" s="7"/>
      <c r="D9" s="7"/>
      <c r="E9" s="7"/>
      <c r="F9" s="7"/>
      <c r="G9" s="5"/>
      <c r="H9" s="1"/>
    </row>
    <row r="10" spans="1:8">
      <c r="A10" s="18" t="s">
        <v>7</v>
      </c>
      <c r="B10" s="17">
        <v>250000</v>
      </c>
      <c r="C10" s="17">
        <v>0</v>
      </c>
      <c r="D10" s="17">
        <v>0</v>
      </c>
      <c r="E10" s="17">
        <v>0</v>
      </c>
      <c r="F10" s="17">
        <v>0</v>
      </c>
      <c r="G10" s="19"/>
      <c r="H10" s="1"/>
    </row>
    <row r="11" spans="1:8">
      <c r="A11" s="18" t="s">
        <v>8</v>
      </c>
      <c r="B11" s="17">
        <v>100000</v>
      </c>
      <c r="C11" s="17">
        <v>0</v>
      </c>
      <c r="D11" s="17">
        <v>0</v>
      </c>
      <c r="E11" s="17">
        <v>0</v>
      </c>
      <c r="F11" s="17">
        <v>0</v>
      </c>
      <c r="G11" s="19"/>
      <c r="H11" s="1"/>
    </row>
    <row r="12" spans="1:8">
      <c r="A12" s="18" t="s">
        <v>9</v>
      </c>
      <c r="B12" s="6">
        <v>34825</v>
      </c>
      <c r="C12" s="17">
        <v>0</v>
      </c>
      <c r="D12" s="17">
        <v>0</v>
      </c>
      <c r="E12" s="17">
        <v>0</v>
      </c>
      <c r="F12" s="17">
        <v>0</v>
      </c>
      <c r="G12" s="19"/>
      <c r="H12" s="1"/>
    </row>
    <row r="13" spans="1:8">
      <c r="A13" s="18" t="s">
        <v>10</v>
      </c>
      <c r="B13" s="6">
        <v>10945</v>
      </c>
      <c r="C13" s="17">
        <v>0</v>
      </c>
      <c r="D13" s="17">
        <v>0</v>
      </c>
      <c r="E13" s="17">
        <v>0</v>
      </c>
      <c r="F13" s="17">
        <v>0</v>
      </c>
      <c r="G13" s="19"/>
      <c r="H13" s="1"/>
    </row>
    <row r="14" spans="1:8">
      <c r="A14" s="18" t="s">
        <v>11</v>
      </c>
      <c r="B14" s="17">
        <v>1236525</v>
      </c>
      <c r="C14" s="17">
        <v>0</v>
      </c>
      <c r="D14" s="17">
        <v>0</v>
      </c>
      <c r="E14" s="17">
        <v>0</v>
      </c>
      <c r="F14" s="17">
        <v>0</v>
      </c>
      <c r="G14" s="17"/>
      <c r="H14" s="1"/>
    </row>
    <row r="15" spans="1:8">
      <c r="A15" s="7" t="s">
        <v>12</v>
      </c>
      <c r="B15" s="17">
        <f>SUM(B10:B14)</f>
        <v>1632295</v>
      </c>
      <c r="C15" s="17">
        <f>SUM(C13:C14)</f>
        <v>0</v>
      </c>
      <c r="D15" s="17">
        <f>SUM(D13:D14)</f>
        <v>0</v>
      </c>
      <c r="E15" s="17">
        <f>SUM(E13:E14)</f>
        <v>0</v>
      </c>
      <c r="F15" s="17">
        <f>SUM(F13:F14)</f>
        <v>0</v>
      </c>
      <c r="G15" s="17"/>
      <c r="H15" s="1"/>
    </row>
    <row r="16" spans="1:8">
      <c r="A16" s="18"/>
      <c r="B16" s="7"/>
      <c r="C16" s="7"/>
      <c r="D16" s="7"/>
      <c r="E16" s="7"/>
      <c r="F16" s="7"/>
      <c r="G16" s="5"/>
      <c r="H16" s="1"/>
    </row>
    <row r="17" spans="1:9">
      <c r="A17" s="18" t="s">
        <v>13</v>
      </c>
      <c r="B17" s="17">
        <v>54000</v>
      </c>
      <c r="C17" s="17">
        <v>81261</v>
      </c>
      <c r="D17" s="17">
        <v>81261</v>
      </c>
      <c r="E17" s="17">
        <v>81261</v>
      </c>
      <c r="F17" s="17">
        <v>81261</v>
      </c>
      <c r="G17" s="19"/>
      <c r="H17" s="1"/>
    </row>
    <row r="18" spans="1:9">
      <c r="A18" s="18" t="s">
        <v>14</v>
      </c>
      <c r="B18" s="17">
        <v>20000</v>
      </c>
      <c r="C18" s="17">
        <v>20000</v>
      </c>
      <c r="D18" s="17">
        <v>20000</v>
      </c>
      <c r="E18" s="17">
        <v>20000</v>
      </c>
      <c r="F18" s="17">
        <v>20000</v>
      </c>
      <c r="G18" s="19"/>
      <c r="H18" s="1"/>
    </row>
    <row r="19" spans="1:9">
      <c r="A19" s="18" t="s">
        <v>15</v>
      </c>
      <c r="B19" s="17">
        <v>111788</v>
      </c>
      <c r="C19" s="17">
        <f>B19*1.04</f>
        <v>116259.52</v>
      </c>
      <c r="D19" s="17">
        <f>C19*1.04</f>
        <v>120909.9008</v>
      </c>
      <c r="E19" s="17">
        <f>D19*1.04</f>
        <v>125746.29683200001</v>
      </c>
      <c r="F19" s="17">
        <f>E19*1.04</f>
        <v>130776.14870528001</v>
      </c>
      <c r="G19" s="19"/>
      <c r="H19" s="1"/>
    </row>
    <row r="20" spans="1:9">
      <c r="A20" s="7" t="s">
        <v>16</v>
      </c>
      <c r="B20" s="17">
        <f>SUM(B17:B19)</f>
        <v>185788</v>
      </c>
      <c r="C20" s="17">
        <f>SUM(C17:C19)</f>
        <v>217520.52000000002</v>
      </c>
      <c r="D20" s="17">
        <f>SUM(D17:D19)</f>
        <v>222170.9008</v>
      </c>
      <c r="E20" s="17">
        <f>SUM(E17:E19)</f>
        <v>227007.29683200002</v>
      </c>
      <c r="F20" s="17">
        <f>SUM(F17:F19)</f>
        <v>232037.14870528001</v>
      </c>
      <c r="G20" s="17"/>
      <c r="H20" s="1"/>
    </row>
    <row r="21" spans="1:9">
      <c r="A21" s="18"/>
      <c r="B21" s="7"/>
      <c r="C21" s="7"/>
      <c r="D21" s="7"/>
      <c r="E21" s="7"/>
      <c r="F21" s="7"/>
      <c r="G21" s="5"/>
      <c r="H21" s="1"/>
    </row>
    <row r="22" spans="1:9">
      <c r="A22" s="7" t="s">
        <v>17</v>
      </c>
      <c r="B22" s="8">
        <f>B15+B20</f>
        <v>1818083</v>
      </c>
      <c r="C22" s="8">
        <f>C15+C20</f>
        <v>217520.52000000002</v>
      </c>
      <c r="D22" s="8">
        <f>D15+D20</f>
        <v>222170.9008</v>
      </c>
      <c r="E22" s="8">
        <f>E15+E20</f>
        <v>227007.29683200002</v>
      </c>
      <c r="F22" s="8">
        <f>F15+F20</f>
        <v>232037.14870528001</v>
      </c>
      <c r="G22" s="8"/>
      <c r="H22" s="1"/>
    </row>
    <row r="23" spans="1:9">
      <c r="A23" s="7" t="s">
        <v>18</v>
      </c>
      <c r="B23" s="10">
        <f>B22/(1+0.03)^1</f>
        <v>1765129.1262135922</v>
      </c>
      <c r="C23" s="10">
        <f>C22/(1+0.03)^2</f>
        <v>205033.95230464701</v>
      </c>
      <c r="D23" s="10">
        <f>D22/(1+0.03)^3</f>
        <v>203317.84681809822</v>
      </c>
      <c r="E23" s="10">
        <f>E22/(1+0.03)^4</f>
        <v>201693.04301758422</v>
      </c>
      <c r="F23" s="10">
        <f>F22/(1+0.03)^5</f>
        <v>200157.28277662912</v>
      </c>
      <c r="G23" s="10">
        <f>SUM(B23:F23)</f>
        <v>2575331.2511305511</v>
      </c>
      <c r="H23" s="1"/>
    </row>
    <row r="24" spans="1:9">
      <c r="A24" s="7" t="s">
        <v>19</v>
      </c>
      <c r="B24" s="10">
        <f>B23</f>
        <v>1765129.1262135922</v>
      </c>
      <c r="C24" s="10">
        <f>B24+C23</f>
        <v>1970163.0785182393</v>
      </c>
      <c r="D24" s="10">
        <f>C24+D23</f>
        <v>2173480.9253363376</v>
      </c>
      <c r="E24" s="10">
        <f>D24+E23</f>
        <v>2375173.968353922</v>
      </c>
      <c r="F24" s="10">
        <f>E24+F23</f>
        <v>2575331.2511305511</v>
      </c>
      <c r="G24" s="10"/>
      <c r="H24" s="1"/>
    </row>
    <row r="25" spans="1:9">
      <c r="A25" s="1"/>
      <c r="B25" s="2"/>
      <c r="C25" s="2"/>
      <c r="D25" s="2"/>
      <c r="E25" s="2"/>
      <c r="F25" s="2"/>
      <c r="G25" s="2"/>
      <c r="H25" s="1"/>
    </row>
    <row r="26" spans="1:9">
      <c r="A26" s="7" t="s">
        <v>20</v>
      </c>
      <c r="B26" s="9">
        <f t="shared" ref="B26:F28" si="0">B6-B22</f>
        <v>-1180083</v>
      </c>
      <c r="C26" s="9">
        <f t="shared" si="0"/>
        <v>450479.48</v>
      </c>
      <c r="D26" s="9">
        <f t="shared" si="0"/>
        <v>477629.0992</v>
      </c>
      <c r="E26" s="9">
        <f t="shared" si="0"/>
        <v>506500.70316799998</v>
      </c>
      <c r="F26" s="9">
        <f t="shared" si="0"/>
        <v>537201.33129471994</v>
      </c>
      <c r="G26" s="9"/>
      <c r="H26" s="9"/>
      <c r="I26" s="1"/>
    </row>
    <row r="27" spans="1:9">
      <c r="A27" s="7" t="s">
        <v>21</v>
      </c>
      <c r="B27" s="9">
        <f t="shared" si="0"/>
        <v>-1145711.6504854369</v>
      </c>
      <c r="C27" s="9">
        <f t="shared" si="0"/>
        <v>424620.11499670096</v>
      </c>
      <c r="D27" s="9">
        <f t="shared" si="0"/>
        <v>437098.2863972428</v>
      </c>
      <c r="E27" s="9">
        <f t="shared" si="0"/>
        <v>450019.31452495698</v>
      </c>
      <c r="F27" s="9">
        <f t="shared" si="0"/>
        <v>463394.587357693</v>
      </c>
      <c r="G27" s="10">
        <f>SUM(B27:F27)</f>
        <v>629420.6527911569</v>
      </c>
      <c r="H27" s="1"/>
      <c r="I27" s="1"/>
    </row>
    <row r="28" spans="1:9">
      <c r="A28" s="7" t="s">
        <v>22</v>
      </c>
      <c r="B28" s="10">
        <f t="shared" si="0"/>
        <v>-1145711.6504854369</v>
      </c>
      <c r="C28" s="10">
        <f t="shared" si="0"/>
        <v>-721091.53548873588</v>
      </c>
      <c r="D28" s="10">
        <f t="shared" si="0"/>
        <v>-283993.2490914932</v>
      </c>
      <c r="E28" s="10">
        <f t="shared" si="0"/>
        <v>166026.06543346355</v>
      </c>
      <c r="F28" s="10">
        <f t="shared" si="0"/>
        <v>629420.65279115643</v>
      </c>
      <c r="G28" s="9"/>
      <c r="H28" s="1"/>
      <c r="I28" s="1"/>
    </row>
    <row r="29" spans="1:9">
      <c r="C29" s="9"/>
      <c r="D29" s="9"/>
      <c r="E29" s="9"/>
      <c r="F29" s="9"/>
      <c r="G29" s="9"/>
      <c r="H29" s="1"/>
      <c r="I29" s="1"/>
    </row>
    <row r="30" spans="1:9">
      <c r="A30" s="7" t="s">
        <v>23</v>
      </c>
      <c r="B30" s="14">
        <f>G27/G23</f>
        <v>0.24440376457003191</v>
      </c>
      <c r="C30" s="20" t="s">
        <v>24</v>
      </c>
      <c r="E30" s="9"/>
      <c r="F30" s="9"/>
      <c r="G30" s="9"/>
      <c r="H30" s="1"/>
      <c r="I30" s="1"/>
    </row>
    <row r="31" spans="1:9">
      <c r="B31" s="12"/>
      <c r="C31" s="9"/>
      <c r="D31" s="9"/>
      <c r="E31" s="9"/>
      <c r="F31" s="9"/>
      <c r="G31" s="9"/>
      <c r="H31" s="1"/>
      <c r="I31" s="1"/>
    </row>
    <row r="32" spans="1:9">
      <c r="A32" s="13" t="s">
        <v>25</v>
      </c>
      <c r="B32" s="15">
        <f>3+(E27-E28)/E27</f>
        <v>3.6310690228735591</v>
      </c>
      <c r="C32" s="16" t="s">
        <v>26</v>
      </c>
      <c r="E32" s="11"/>
      <c r="F32" s="9"/>
      <c r="G32" s="9"/>
      <c r="H32" s="1"/>
      <c r="I32" s="1"/>
    </row>
    <row r="33" spans="1:9">
      <c r="A33" s="18"/>
      <c r="B33" s="21"/>
      <c r="C33" s="21"/>
      <c r="D33" s="21"/>
      <c r="E33" s="21"/>
      <c r="F33" s="21"/>
      <c r="G33" s="21"/>
      <c r="H33" s="1"/>
      <c r="I33" s="1"/>
    </row>
    <row r="34" spans="1:9">
      <c r="A34" s="18"/>
      <c r="B34" s="22"/>
      <c r="C34" s="22"/>
      <c r="D34" s="22"/>
      <c r="E34" s="22"/>
      <c r="F34" s="22"/>
      <c r="G34" s="22"/>
    </row>
    <row r="35" spans="1:9">
      <c r="A35" s="3" t="s">
        <v>27</v>
      </c>
      <c r="B35" s="23" t="s">
        <v>28</v>
      </c>
      <c r="C35" s="22"/>
      <c r="D35" s="22"/>
      <c r="E35" s="22"/>
      <c r="F35" s="22"/>
      <c r="G35" s="22"/>
    </row>
    <row r="36" spans="1:9">
      <c r="A36" s="18"/>
      <c r="B36" s="22" t="s">
        <v>29</v>
      </c>
      <c r="C36" s="22"/>
      <c r="D36" s="22"/>
      <c r="E36" s="22"/>
      <c r="F36" s="22"/>
      <c r="G36" s="22"/>
    </row>
    <row r="37" spans="1:9">
      <c r="C37" s="22"/>
      <c r="D37" s="3"/>
      <c r="E37" s="22"/>
      <c r="F37" s="22"/>
      <c r="G37" s="22"/>
    </row>
    <row r="38" spans="1:9">
      <c r="A38" s="22"/>
      <c r="B38" s="22"/>
      <c r="C38" s="22"/>
      <c r="D38" s="22"/>
      <c r="E38" s="22"/>
      <c r="F38" s="22"/>
      <c r="G38" s="22"/>
    </row>
    <row r="39" spans="1:9">
      <c r="A39" s="3"/>
      <c r="B39" s="4"/>
      <c r="C39" s="22"/>
      <c r="D39" s="3"/>
      <c r="E39" s="22"/>
      <c r="F39" s="22"/>
      <c r="G39" s="22"/>
    </row>
    <row r="40" spans="1:9">
      <c r="A40" s="22"/>
      <c r="B40" s="22"/>
      <c r="C40" s="22"/>
      <c r="D40" s="22"/>
      <c r="E40" s="22"/>
      <c r="F40" s="22"/>
      <c r="G40" s="22"/>
    </row>
    <row r="41" spans="1:9">
      <c r="B41" s="22"/>
      <c r="C41" s="22"/>
      <c r="D41" s="22"/>
      <c r="E41" s="22"/>
      <c r="F41" s="22"/>
      <c r="G41" s="22"/>
    </row>
  </sheetData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Virginia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Barbara Haley</dc:creator>
  <cp:keywords/>
  <dc:description/>
  <cp:lastModifiedBy>Andrew Huff</cp:lastModifiedBy>
  <cp:revision/>
  <dcterms:created xsi:type="dcterms:W3CDTF">1999-01-26T00:57:18Z</dcterms:created>
  <dcterms:modified xsi:type="dcterms:W3CDTF">2017-02-08T20:05:47Z</dcterms:modified>
  <cp:category/>
  <cp:contentStatus/>
</cp:coreProperties>
</file>