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751am5Aug" sheetId="2" r:id="rId5"/>
    <sheet state="visible" name="18pm3rdAug" sheetId="3" r:id="rId6"/>
    <sheet state="visible" name="715am3Aug" sheetId="4" r:id="rId7"/>
  </sheets>
  <definedNames/>
  <calcPr/>
</workbook>
</file>

<file path=xl/sharedStrings.xml><?xml version="1.0" encoding="utf-8"?>
<sst xmlns="http://schemas.openxmlformats.org/spreadsheetml/2006/main" count="3711" uniqueCount="2651">
  <si>
    <t>Stock</t>
  </si>
  <si>
    <t>Name</t>
  </si>
  <si>
    <t>Price (intraday)</t>
  </si>
  <si>
    <t>Change</t>
  </si>
  <si>
    <t>% change</t>
  </si>
  <si>
    <t>Volume</t>
  </si>
  <si>
    <t>Avg vol (3-month)</t>
  </si>
  <si>
    <t>Market Cap</t>
  </si>
  <si>
    <t>PE ratio (TTM)</t>
  </si>
  <si>
    <t>52-week range</t>
  </si>
  <si>
    <t>LLOY.L</t>
  </si>
  <si>
    <t>Lloyds Banking Group plc</t>
  </si>
  <si>
    <t>139.366M</t>
  </si>
  <si>
    <t>277.531M</t>
  </si>
  <si>
    <t>21.013B</t>
  </si>
  <si>
    <t>CNA.L</t>
  </si>
  <si>
    <t>Centrica plc</t>
  </si>
  <si>
    <t>118.996M</t>
  </si>
  <si>
    <t>55.401M</t>
  </si>
  <si>
    <t>2.752B</t>
  </si>
  <si>
    <t>N/A</t>
  </si>
  <si>
    <t>VOD.L</t>
  </si>
  <si>
    <t>Vodafone Group Plc</t>
  </si>
  <si>
    <t>82.284M</t>
  </si>
  <si>
    <t>78.924M</t>
  </si>
  <si>
    <t>32.768B</t>
  </si>
  <si>
    <t>POG.L</t>
  </si>
  <si>
    <t>Petropavlovsk PLC</t>
  </si>
  <si>
    <t>78.028M</t>
  </si>
  <si>
    <t>26.903M</t>
  </si>
  <si>
    <t>1.309B</t>
  </si>
  <si>
    <t>CINE.L</t>
  </si>
  <si>
    <t>Cineworld Group plc</t>
  </si>
  <si>
    <t>39.715M</t>
  </si>
  <si>
    <t>21.361M</t>
  </si>
  <si>
    <t>623.56M</t>
  </si>
  <si>
    <t>GGP.L</t>
  </si>
  <si>
    <t>Greatland Gold plc</t>
  </si>
  <si>
    <t>35.198M</t>
  </si>
  <si>
    <t>42.297M</t>
  </si>
  <si>
    <t>539.712M</t>
  </si>
  <si>
    <t>IAG.L</t>
  </si>
  <si>
    <t>International Consolidated Airlines Group, S.A.</t>
  </si>
  <si>
    <t>28.383M</t>
  </si>
  <si>
    <t>26.447M</t>
  </si>
  <si>
    <t>3.945B</t>
  </si>
  <si>
    <t>GLEN.L</t>
  </si>
  <si>
    <t>Glencore Plc</t>
  </si>
  <si>
    <t>29.25M</t>
  </si>
  <si>
    <t>38.761M</t>
  </si>
  <si>
    <t>24.357B</t>
  </si>
  <si>
    <t>BARC.L</t>
  </si>
  <si>
    <t>Barclays PLC</t>
  </si>
  <si>
    <t>33.491M</t>
  </si>
  <si>
    <t>58.702M</t>
  </si>
  <si>
    <t>19.704B</t>
  </si>
  <si>
    <t>BP.L</t>
  </si>
  <si>
    <t>BP p.l.c.</t>
  </si>
  <si>
    <t>27.556M</t>
  </si>
  <si>
    <t>47.449M</t>
  </si>
  <si>
    <t>60.403B</t>
  </si>
  <si>
    <t>TW.L</t>
  </si>
  <si>
    <t>Taylor Wimpey plc</t>
  </si>
  <si>
    <t>18.972M</t>
  </si>
  <si>
    <t>21.752M</t>
  </si>
  <si>
    <t>4.738B</t>
  </si>
  <si>
    <t>HSBA.L</t>
  </si>
  <si>
    <t>HSBC Holdings plc</t>
  </si>
  <si>
    <t>17.919M</t>
  </si>
  <si>
    <t>36.944M</t>
  </si>
  <si>
    <t>74.306B</t>
  </si>
  <si>
    <t>HUR.L</t>
  </si>
  <si>
    <t>Hurricane Energy plc</t>
  </si>
  <si>
    <t>15.577M</t>
  </si>
  <si>
    <t>36.354M</t>
  </si>
  <si>
    <t>109.154M</t>
  </si>
  <si>
    <t>AML.L</t>
  </si>
  <si>
    <t>Aston Martin Lagonda Global Holdings plc</t>
  </si>
  <si>
    <t>15.368M</t>
  </si>
  <si>
    <t>32.536M</t>
  </si>
  <si>
    <t>902.885M</t>
  </si>
  <si>
    <t>TSCO.L</t>
  </si>
  <si>
    <t>Tesco PLC</t>
  </si>
  <si>
    <t>21.672M</t>
  </si>
  <si>
    <t>28.818M</t>
  </si>
  <si>
    <t>21.614B</t>
  </si>
  <si>
    <t>EUA.L</t>
  </si>
  <si>
    <t>Eurasia Mining Plc</t>
  </si>
  <si>
    <t>11.985M</t>
  </si>
  <si>
    <t>12.563M</t>
  </si>
  <si>
    <t>490.459M</t>
  </si>
  <si>
    <t>PMO.L</t>
  </si>
  <si>
    <t>Premier Oil plc</t>
  </si>
  <si>
    <t>11.923M</t>
  </si>
  <si>
    <t>17.829M</t>
  </si>
  <si>
    <t>361.989M</t>
  </si>
  <si>
    <t>ITV.L</t>
  </si>
  <si>
    <t>ITV plc</t>
  </si>
  <si>
    <t>29.422M</t>
  </si>
  <si>
    <t>17.756M</t>
  </si>
  <si>
    <t>2.473B</t>
  </si>
  <si>
    <t>JSG.L</t>
  </si>
  <si>
    <t>Johnson Service Group PLC</t>
  </si>
  <si>
    <t>10.979M</t>
  </si>
  <si>
    <t>1.131M</t>
  </si>
  <si>
    <t>501.693M</t>
  </si>
  <si>
    <t>AV.L</t>
  </si>
  <si>
    <t>Aviva plc</t>
  </si>
  <si>
    <t>12.797M</t>
  </si>
  <si>
    <t>15.058M</t>
  </si>
  <si>
    <t>11.037B</t>
  </si>
  <si>
    <t>BT-A.L</t>
  </si>
  <si>
    <t>BT Group plc</t>
  </si>
  <si>
    <t>16.188M</t>
  </si>
  <si>
    <t>34.898M</t>
  </si>
  <si>
    <t>11.142B</t>
  </si>
  <si>
    <t>INDV.L</t>
  </si>
  <si>
    <t>Indivior PLC</t>
  </si>
  <si>
    <t>10.957M</t>
  </si>
  <si>
    <t>2.622M</t>
  </si>
  <si>
    <t>875.993M</t>
  </si>
  <si>
    <t>AFC.L</t>
  </si>
  <si>
    <t>AFC Energy plc</t>
  </si>
  <si>
    <t>9.661M</t>
  </si>
  <si>
    <t>6.435M</t>
  </si>
  <si>
    <t>151.084M</t>
  </si>
  <si>
    <t>MNG.L</t>
  </si>
  <si>
    <t>M&amp;G plc</t>
  </si>
  <si>
    <t>10.3M</t>
  </si>
  <si>
    <t>11.085M</t>
  </si>
  <si>
    <t>4.234B</t>
  </si>
  <si>
    <t>RBS.L</t>
  </si>
  <si>
    <t>The Royal Bank of Scotland Group plc</t>
  </si>
  <si>
    <t>27.344M</t>
  </si>
  <si>
    <t>14.659B</t>
  </si>
  <si>
    <t>MRO.L</t>
  </si>
  <si>
    <t>Melrose Industries PLC</t>
  </si>
  <si>
    <t>11.356M</t>
  </si>
  <si>
    <t>19.148M</t>
  </si>
  <si>
    <t>5.07B</t>
  </si>
  <si>
    <t>LGEN.L</t>
  </si>
  <si>
    <t>Legal &amp; General Group Plc</t>
  </si>
  <si>
    <t>10.298M</t>
  </si>
  <si>
    <t>18.501M</t>
  </si>
  <si>
    <t>12.929B</t>
  </si>
  <si>
    <t>PAF.L</t>
  </si>
  <si>
    <t>Pan African Resources PLC</t>
  </si>
  <si>
    <t>7.336M</t>
  </si>
  <si>
    <t>2.647M</t>
  </si>
  <si>
    <t>462.799M</t>
  </si>
  <si>
    <t>TLW.L</t>
  </si>
  <si>
    <t>Tullow Oil plc</t>
  </si>
  <si>
    <t>8.238M</t>
  </si>
  <si>
    <t>24.816M</t>
  </si>
  <si>
    <t>409.305M</t>
  </si>
  <si>
    <t>BOO.L</t>
  </si>
  <si>
    <t>boohoo.com plc</t>
  </si>
  <si>
    <t>7.077M</t>
  </si>
  <si>
    <t>13.973M</t>
  </si>
  <si>
    <t>3.21B</t>
  </si>
  <si>
    <t>SMDS.L</t>
  </si>
  <si>
    <t>DS Smith Plc</t>
  </si>
  <si>
    <t>6.376M</t>
  </si>
  <si>
    <t>6.744M</t>
  </si>
  <si>
    <t>3.789B</t>
  </si>
  <si>
    <t>ITM.L</t>
  </si>
  <si>
    <t>ITM Power plc</t>
  </si>
  <si>
    <t>6.301M</t>
  </si>
  <si>
    <t>4.398M</t>
  </si>
  <si>
    <t>1.141B</t>
  </si>
  <si>
    <t>INF.L</t>
  </si>
  <si>
    <t>Informa plc</t>
  </si>
  <si>
    <t>6.566M</t>
  </si>
  <si>
    <t>5.976M</t>
  </si>
  <si>
    <t>6.022B</t>
  </si>
  <si>
    <t>PHE.L</t>
  </si>
  <si>
    <t>PowerHouse Energy Group plc</t>
  </si>
  <si>
    <t>4.664M</t>
  </si>
  <si>
    <t>32.429M</t>
  </si>
  <si>
    <t>123.029M</t>
  </si>
  <si>
    <t>CEY.L</t>
  </si>
  <si>
    <t>Centamin plc</t>
  </si>
  <si>
    <t>5.103M</t>
  </si>
  <si>
    <t>6.585M</t>
  </si>
  <si>
    <t>2.295B</t>
  </si>
  <si>
    <t>RDSB.L</t>
  </si>
  <si>
    <t>Royal Dutch Shell plc</t>
  </si>
  <si>
    <t>4.872M</t>
  </si>
  <si>
    <t>8.861M</t>
  </si>
  <si>
    <t>95.296B</t>
  </si>
  <si>
    <t>RR.L</t>
  </si>
  <si>
    <t>Rolls-Royce Holdings plc</t>
  </si>
  <si>
    <t>5.611M</t>
  </si>
  <si>
    <t>17.578M</t>
  </si>
  <si>
    <t>5.177B</t>
  </si>
  <si>
    <t>MKS.L</t>
  </si>
  <si>
    <t>Marks and Spencer Group plc</t>
  </si>
  <si>
    <t>8.215M</t>
  </si>
  <si>
    <t>22.874M</t>
  </si>
  <si>
    <t>1.86B</t>
  </si>
  <si>
    <t>GSK.L</t>
  </si>
  <si>
    <t>GlaxoSmithKline plc</t>
  </si>
  <si>
    <t>5.594M</t>
  </si>
  <si>
    <t>8.534M</t>
  </si>
  <si>
    <t>79.283B</t>
  </si>
  <si>
    <t>SMT.L</t>
  </si>
  <si>
    <t>Scottish Mortgage Investment Trust PLC</t>
  </si>
  <si>
    <t>4.2M</t>
  </si>
  <si>
    <t>4.35M</t>
  </si>
  <si>
    <t>13.039B</t>
  </si>
  <si>
    <t>GFS.L</t>
  </si>
  <si>
    <t>G4S plc</t>
  </si>
  <si>
    <t>5.849M</t>
  </si>
  <si>
    <t>12.356M</t>
  </si>
  <si>
    <t>2.281B</t>
  </si>
  <si>
    <t>SBRY.L</t>
  </si>
  <si>
    <t>J Sainsbury plc</t>
  </si>
  <si>
    <t>5.971M</t>
  </si>
  <si>
    <t>13.278M</t>
  </si>
  <si>
    <t>4.244B</t>
  </si>
  <si>
    <t>SOLG.L</t>
  </si>
  <si>
    <t>SolGold plc</t>
  </si>
  <si>
    <t>3.93M</t>
  </si>
  <si>
    <t>5.175M</t>
  </si>
  <si>
    <t>479.717M</t>
  </si>
  <si>
    <t>SHI.L</t>
  </si>
  <si>
    <t>SIG plc</t>
  </si>
  <si>
    <t>4.235M</t>
  </si>
  <si>
    <t>9.456M</t>
  </si>
  <si>
    <t>363.921M</t>
  </si>
  <si>
    <t>MRW.L</t>
  </si>
  <si>
    <t>Wm Morrison Supermarkets PLC</t>
  </si>
  <si>
    <t>6.137M</t>
  </si>
  <si>
    <t>10.637M</t>
  </si>
  <si>
    <t>4.524B</t>
  </si>
  <si>
    <t>SSE.L</t>
  </si>
  <si>
    <t>SSE plc</t>
  </si>
  <si>
    <t>4.539M</t>
  </si>
  <si>
    <t>3.668M</t>
  </si>
  <si>
    <t>13.804B</t>
  </si>
  <si>
    <t>RDSA.L</t>
  </si>
  <si>
    <t>3.338M</t>
  </si>
  <si>
    <t>12.097M</t>
  </si>
  <si>
    <t>95.087B</t>
  </si>
  <si>
    <t>BMN.L</t>
  </si>
  <si>
    <t>Bushveld Minerals Limited</t>
  </si>
  <si>
    <t>3.207M</t>
  </si>
  <si>
    <t>4.569M</t>
  </si>
  <si>
    <t>135.474M</t>
  </si>
  <si>
    <t>KGF.L</t>
  </si>
  <si>
    <t>Kingfisher plc</t>
  </si>
  <si>
    <t>5.284M</t>
  </si>
  <si>
    <t>11.268M</t>
  </si>
  <si>
    <t>5.239B</t>
  </si>
  <si>
    <t>REL.L</t>
  </si>
  <si>
    <t>RELX PLC</t>
  </si>
  <si>
    <t>3.873M</t>
  </si>
  <si>
    <t>3.851M</t>
  </si>
  <si>
    <t>32.274B</t>
  </si>
  <si>
    <t>CSP.L</t>
  </si>
  <si>
    <t>Countryside Properties PLC</t>
  </si>
  <si>
    <t>3.311M</t>
  </si>
  <si>
    <t>1.818M</t>
  </si>
  <si>
    <t>1.484B</t>
  </si>
  <si>
    <t>AGR.L</t>
  </si>
  <si>
    <t>Assura Plc</t>
  </si>
  <si>
    <t>4.284M</t>
  </si>
  <si>
    <t>7.168M</t>
  </si>
  <si>
    <t>2.079B</t>
  </si>
  <si>
    <t>BME.L</t>
  </si>
  <si>
    <t>B&amp;M European Value Retail S.A.</t>
  </si>
  <si>
    <t>4.324M</t>
  </si>
  <si>
    <t>4.435M</t>
  </si>
  <si>
    <t>4.421B</t>
  </si>
  <si>
    <t>RPS.L</t>
  </si>
  <si>
    <t>RPS Group plc</t>
  </si>
  <si>
    <t>2.727M</t>
  </si>
  <si>
    <t>102.101M</t>
  </si>
  <si>
    <t>SLA.L</t>
  </si>
  <si>
    <t>Standard Life Aberdeen plc</t>
  </si>
  <si>
    <t>4.226M</t>
  </si>
  <si>
    <t>7.795M</t>
  </si>
  <si>
    <t>5.848B</t>
  </si>
  <si>
    <t>CPI.L</t>
  </si>
  <si>
    <t>Capita plc</t>
  </si>
  <si>
    <t>3.276M</t>
  </si>
  <si>
    <t>14.947M</t>
  </si>
  <si>
    <t>646.726M</t>
  </si>
  <si>
    <t>PHP.L</t>
  </si>
  <si>
    <t>Primary Health Properties Plc</t>
  </si>
  <si>
    <t>3.05M</t>
  </si>
  <si>
    <t>3.628M</t>
  </si>
  <si>
    <t>1.966B</t>
  </si>
  <si>
    <t>PANR.L</t>
  </si>
  <si>
    <t>Pantheon Resources Plc</t>
  </si>
  <si>
    <t>2.579M</t>
  </si>
  <si>
    <t>1.152M</t>
  </si>
  <si>
    <t>141.624M</t>
  </si>
  <si>
    <t>HUM.L</t>
  </si>
  <si>
    <t>Hummingbird Resources PLC</t>
  </si>
  <si>
    <t>2.567M</t>
  </si>
  <si>
    <t>1.556M</t>
  </si>
  <si>
    <t>139.86M</t>
  </si>
  <si>
    <t>MARS.L</t>
  </si>
  <si>
    <t>Marston's PLC</t>
  </si>
  <si>
    <t>2.716M</t>
  </si>
  <si>
    <t>9.489M</t>
  </si>
  <si>
    <t>290.031M</t>
  </si>
  <si>
    <t>HMSO.L</t>
  </si>
  <si>
    <t>Hammerson plc</t>
  </si>
  <si>
    <t>2.514M</t>
  </si>
  <si>
    <t>9.597M</t>
  </si>
  <si>
    <t>537.325M</t>
  </si>
  <si>
    <t>BHP.L</t>
  </si>
  <si>
    <t>BHP Group</t>
  </si>
  <si>
    <t>3.434M</t>
  </si>
  <si>
    <t>6.328M</t>
  </si>
  <si>
    <t>86.466B</t>
  </si>
  <si>
    <t>QLT.L</t>
  </si>
  <si>
    <t>Quilter plc</t>
  </si>
  <si>
    <t>2.798M</t>
  </si>
  <si>
    <t>4.522M</t>
  </si>
  <si>
    <t>2.715B</t>
  </si>
  <si>
    <t>PRU.L</t>
  </si>
  <si>
    <t>Prudential plc</t>
  </si>
  <si>
    <t>3.505M</t>
  </si>
  <si>
    <t>6.202M</t>
  </si>
  <si>
    <t>30.002B</t>
  </si>
  <si>
    <t>ODX.L</t>
  </si>
  <si>
    <t>Omega Diagnostics Group PLC</t>
  </si>
  <si>
    <t>2.316M</t>
  </si>
  <si>
    <t>7.591M</t>
  </si>
  <si>
    <t>104.22M</t>
  </si>
  <si>
    <t>INPP.L</t>
  </si>
  <si>
    <t>International Public Partnerships Limited</t>
  </si>
  <si>
    <t>2.326M</t>
  </si>
  <si>
    <t>2.15M</t>
  </si>
  <si>
    <t>2.677B</t>
  </si>
  <si>
    <t>STAN.L</t>
  </si>
  <si>
    <t>Standard Chartered PLC</t>
  </si>
  <si>
    <t>3.333M</t>
  </si>
  <si>
    <t>7.601M</t>
  </si>
  <si>
    <t>13.455B</t>
  </si>
  <si>
    <t>OMU.L</t>
  </si>
  <si>
    <t>Old Mutual Ltd</t>
  </si>
  <si>
    <t>2.345M</t>
  </si>
  <si>
    <t>4.829M</t>
  </si>
  <si>
    <t>2.797B</t>
  </si>
  <si>
    <t>SGE.L</t>
  </si>
  <si>
    <t>The Sage Group plc</t>
  </si>
  <si>
    <t>2.782M</t>
  </si>
  <si>
    <t>3.612M</t>
  </si>
  <si>
    <t>8.162B</t>
  </si>
  <si>
    <t>TRIG.L</t>
  </si>
  <si>
    <t>The Renewables Infrastructure Group Limited</t>
  </si>
  <si>
    <t>2.193M</t>
  </si>
  <si>
    <t>3.408M</t>
  </si>
  <si>
    <t>2.319B</t>
  </si>
  <si>
    <t>SNG.L</t>
  </si>
  <si>
    <t>Synairgen plc</t>
  </si>
  <si>
    <t>2.172M</t>
  </si>
  <si>
    <t>3.445M</t>
  </si>
  <si>
    <t>304.843M</t>
  </si>
  <si>
    <t>GVC.L</t>
  </si>
  <si>
    <t>GVC Holdings PLC</t>
  </si>
  <si>
    <t>2.746M</t>
  </si>
  <si>
    <t>3.35M</t>
  </si>
  <si>
    <t>4.328B</t>
  </si>
  <si>
    <t>SGC.L</t>
  </si>
  <si>
    <t>Stagecoach Group plc</t>
  </si>
  <si>
    <t>2.199M</t>
  </si>
  <si>
    <t>2.082M</t>
  </si>
  <si>
    <t>278.12M</t>
  </si>
  <si>
    <t>EZJ.L</t>
  </si>
  <si>
    <t>easyJet plc</t>
  </si>
  <si>
    <t>2.532M</t>
  </si>
  <si>
    <t>6.118M</t>
  </si>
  <si>
    <t>2.69B</t>
  </si>
  <si>
    <t>NG.L</t>
  </si>
  <si>
    <t>National Grid plc</t>
  </si>
  <si>
    <t>3.788M</t>
  </si>
  <si>
    <t>9.685M</t>
  </si>
  <si>
    <t>31.697B</t>
  </si>
  <si>
    <t>BREE.L</t>
  </si>
  <si>
    <t>Breedon Group plc</t>
  </si>
  <si>
    <t>1.979M</t>
  </si>
  <si>
    <t>4.903M</t>
  </si>
  <si>
    <t>1.349B</t>
  </si>
  <si>
    <t>ULVR.L</t>
  </si>
  <si>
    <t>Unilever PLC</t>
  </si>
  <si>
    <t>2.609M</t>
  </si>
  <si>
    <t>2.653M</t>
  </si>
  <si>
    <t>190.581B</t>
  </si>
  <si>
    <t>CWR.L</t>
  </si>
  <si>
    <t>Ceres Power Holdings plc</t>
  </si>
  <si>
    <t>2.101M</t>
  </si>
  <si>
    <t>2.347M</t>
  </si>
  <si>
    <t>768.668M</t>
  </si>
  <si>
    <t>WTAN.L</t>
  </si>
  <si>
    <t>Witan Investment Trust</t>
  </si>
  <si>
    <t>1.997M</t>
  </si>
  <si>
    <t>1.412M</t>
  </si>
  <si>
    <t>1.587B</t>
  </si>
  <si>
    <t>SHG.L</t>
  </si>
  <si>
    <t>Shanta Gold Limited</t>
  </si>
  <si>
    <t>5.856M</t>
  </si>
  <si>
    <t>4.479M</t>
  </si>
  <si>
    <t>125.044M</t>
  </si>
  <si>
    <t>BA.L</t>
  </si>
  <si>
    <t>BAE Systems plc</t>
  </si>
  <si>
    <t>3.624M</t>
  </si>
  <si>
    <t>8.754M</t>
  </si>
  <si>
    <t>15.368B</t>
  </si>
  <si>
    <t>AA.L</t>
  </si>
  <si>
    <t>AA plc</t>
  </si>
  <si>
    <t>1.889M</t>
  </si>
  <si>
    <t>8.451M</t>
  </si>
  <si>
    <t>141.554M</t>
  </si>
  <si>
    <t>TUI.L</t>
  </si>
  <si>
    <t>TUI AG</t>
  </si>
  <si>
    <t>1.969M</t>
  </si>
  <si>
    <t>4.846M</t>
  </si>
  <si>
    <t>2B</t>
  </si>
  <si>
    <t>IMI.L</t>
  </si>
  <si>
    <t>IMI plc</t>
  </si>
  <si>
    <t>2.149M</t>
  </si>
  <si>
    <t>2.924B</t>
  </si>
  <si>
    <t>STOB.L</t>
  </si>
  <si>
    <t>Stobart Group Limited</t>
  </si>
  <si>
    <t>1.842M</t>
  </si>
  <si>
    <t>2.42M</t>
  </si>
  <si>
    <t>169.355M</t>
  </si>
  <si>
    <t>HAS.L</t>
  </si>
  <si>
    <t>Hays plc</t>
  </si>
  <si>
    <t>1.664M</t>
  </si>
  <si>
    <t>3.302M</t>
  </si>
  <si>
    <t>1.976B</t>
  </si>
  <si>
    <t>VMUK.L</t>
  </si>
  <si>
    <t>Virgin Money UK PLC</t>
  </si>
  <si>
    <t>1.643M</t>
  </si>
  <si>
    <t>5.38M</t>
  </si>
  <si>
    <t>1.382B</t>
  </si>
  <si>
    <t>HGM.L</t>
  </si>
  <si>
    <t>Highland Gold Mining Limited</t>
  </si>
  <si>
    <t>1.789M</t>
  </si>
  <si>
    <t>1.045M</t>
  </si>
  <si>
    <t>990.528M</t>
  </si>
  <si>
    <t>PSON.L</t>
  </si>
  <si>
    <t>Pearson plc</t>
  </si>
  <si>
    <t>3.529M</t>
  </si>
  <si>
    <t>4.098B</t>
  </si>
  <si>
    <t>HICL.L</t>
  </si>
  <si>
    <t>HICL Infrastructure Company Limited</t>
  </si>
  <si>
    <t>1.743M</t>
  </si>
  <si>
    <t>2.287M</t>
  </si>
  <si>
    <t>3.231B</t>
  </si>
  <si>
    <t>RSA.L</t>
  </si>
  <si>
    <t>RSA Insurance Group plc</t>
  </si>
  <si>
    <t>2.688M</t>
  </si>
  <si>
    <t>3.922M</t>
  </si>
  <si>
    <t>4.563B</t>
  </si>
  <si>
    <t>EMG.L</t>
  </si>
  <si>
    <t>Man Group plc</t>
  </si>
  <si>
    <t>2.121M</t>
  </si>
  <si>
    <t>3.956M</t>
  </si>
  <si>
    <t>1.903B</t>
  </si>
  <si>
    <t>CCL.L</t>
  </si>
  <si>
    <t>Carnival plc</t>
  </si>
  <si>
    <t>1.749M</t>
  </si>
  <si>
    <t>3.504M</t>
  </si>
  <si>
    <t>6.775B</t>
  </si>
  <si>
    <t>CPG.L</t>
  </si>
  <si>
    <t>Compass Group PLC</t>
  </si>
  <si>
    <t>2.28M</t>
  </si>
  <si>
    <t>6.769M</t>
  </si>
  <si>
    <t>19.979B</t>
  </si>
  <si>
    <t>DLAR.L</t>
  </si>
  <si>
    <t>De La Rue plc</t>
  </si>
  <si>
    <t>1.536M</t>
  </si>
  <si>
    <t>1.501M</t>
  </si>
  <si>
    <t>253.379M</t>
  </si>
  <si>
    <t>FRES.L</t>
  </si>
  <si>
    <t>Fresnillo PLC</t>
  </si>
  <si>
    <t>1.888M</t>
  </si>
  <si>
    <t>1.577M</t>
  </si>
  <si>
    <t>8.78B</t>
  </si>
  <si>
    <t>BEZ.L</t>
  </si>
  <si>
    <t>Beazley plc</t>
  </si>
  <si>
    <t>2.031M</t>
  </si>
  <si>
    <t>2.646M</t>
  </si>
  <si>
    <t>2.728B</t>
  </si>
  <si>
    <t>PSDL.L</t>
  </si>
  <si>
    <t>Phoenix Spree Deutschland Ltd Ord</t>
  </si>
  <si>
    <t>1.451M</t>
  </si>
  <si>
    <t>272.86M</t>
  </si>
  <si>
    <t>LTG.L</t>
  </si>
  <si>
    <t>Learning Technologies Group plc</t>
  </si>
  <si>
    <t>1.53M</t>
  </si>
  <si>
    <t>1.948M</t>
  </si>
  <si>
    <t>927.444M</t>
  </si>
  <si>
    <t>PTAL.L</t>
  </si>
  <si>
    <t>PetroTal Corp.</t>
  </si>
  <si>
    <t>1.415M</t>
  </si>
  <si>
    <t>2.777M</t>
  </si>
  <si>
    <t>126.359M</t>
  </si>
  <si>
    <t>EKF.L</t>
  </si>
  <si>
    <t>EKF Diagnostics Holdings plc</t>
  </si>
  <si>
    <t>220.023M</t>
  </si>
  <si>
    <t>DGOC.L</t>
  </si>
  <si>
    <t>Diversified Gas &amp; Oil PLC</t>
  </si>
  <si>
    <t>1.466M</t>
  </si>
  <si>
    <t>1.988M</t>
  </si>
  <si>
    <t>683.88M</t>
  </si>
  <si>
    <t>SBIZ.L</t>
  </si>
  <si>
    <t>The SimplyBiz Group plc</t>
  </si>
  <si>
    <t>1.376M</t>
  </si>
  <si>
    <t>143.028M</t>
  </si>
  <si>
    <t>ICP.L</t>
  </si>
  <si>
    <t>Intermediate Capital Group plc</t>
  </si>
  <si>
    <t>1.775M</t>
  </si>
  <si>
    <t>1.292M</t>
  </si>
  <si>
    <t>4.197B</t>
  </si>
  <si>
    <t>WPP.L</t>
  </si>
  <si>
    <t>WPP plc</t>
  </si>
  <si>
    <t>2.616M</t>
  </si>
  <si>
    <t>4.136M</t>
  </si>
  <si>
    <t>7.565B</t>
  </si>
  <si>
    <t>BATS.L</t>
  </si>
  <si>
    <t>British American Tobacco p.l.c.</t>
  </si>
  <si>
    <t>1.947M</t>
  </si>
  <si>
    <t>3.477M</t>
  </si>
  <si>
    <t>61.76B</t>
  </si>
  <si>
    <t>EVR.L</t>
  </si>
  <si>
    <t>EVRAZ plc</t>
  </si>
  <si>
    <t>1.352M</t>
  </si>
  <si>
    <t>3.383M</t>
  </si>
  <si>
    <t>4.431B</t>
  </si>
  <si>
    <t>WMH.L</t>
  </si>
  <si>
    <t>William Hill plc</t>
  </si>
  <si>
    <t>1.776M</t>
  </si>
  <si>
    <t>7.657M</t>
  </si>
  <si>
    <t>1.188B</t>
  </si>
  <si>
    <t>TXP.L</t>
  </si>
  <si>
    <t>Touchstone Exploration Inc.</t>
  </si>
  <si>
    <t>1.349M</t>
  </si>
  <si>
    <t>135.011M</t>
  </si>
  <si>
    <t>ENQ.L</t>
  </si>
  <si>
    <t>EnQuest PLC</t>
  </si>
  <si>
    <t>1.331M</t>
  </si>
  <si>
    <t>4.945M</t>
  </si>
  <si>
    <t>239.447M</t>
  </si>
  <si>
    <t>HOC.L</t>
  </si>
  <si>
    <t>Hochschild Mining plc</t>
  </si>
  <si>
    <t>1.517M</t>
  </si>
  <si>
    <t>1.987M</t>
  </si>
  <si>
    <t>1.389B</t>
  </si>
  <si>
    <t>DGE.L</t>
  </si>
  <si>
    <t>Diageo plc</t>
  </si>
  <si>
    <t>1.893M</t>
  </si>
  <si>
    <t>4.437M</t>
  </si>
  <si>
    <t>65.354B</t>
  </si>
  <si>
    <t>AAL.L</t>
  </si>
  <si>
    <t>Anglo American plc</t>
  </si>
  <si>
    <t>2.267M</t>
  </si>
  <si>
    <t>4.472M</t>
  </si>
  <si>
    <t>26.67B</t>
  </si>
  <si>
    <t>IQE.L</t>
  </si>
  <si>
    <t>IQE plc</t>
  </si>
  <si>
    <t>1.337M</t>
  </si>
  <si>
    <t>2.488M</t>
  </si>
  <si>
    <t>401.595M</t>
  </si>
  <si>
    <t>APF.L</t>
  </si>
  <si>
    <t>Anglo Pacific Group plc</t>
  </si>
  <si>
    <t>1.307M</t>
  </si>
  <si>
    <t>211.567M</t>
  </si>
  <si>
    <t>PFD.L</t>
  </si>
  <si>
    <t>Premier Foods plc</t>
  </si>
  <si>
    <t>1.387M</t>
  </si>
  <si>
    <t>3.756M</t>
  </si>
  <si>
    <t>721.703M</t>
  </si>
  <si>
    <t>AVCT.L</t>
  </si>
  <si>
    <t>Avacta Group Plc</t>
  </si>
  <si>
    <t>1.39M</t>
  </si>
  <si>
    <t>7.621M</t>
  </si>
  <si>
    <t>346.327M</t>
  </si>
  <si>
    <t>EWI.L</t>
  </si>
  <si>
    <t>Edinburgh Worldwide Investment Trust Plc</t>
  </si>
  <si>
    <t>1.28M</t>
  </si>
  <si>
    <t>1.326M</t>
  </si>
  <si>
    <t>904.243M</t>
  </si>
  <si>
    <t>AVST.L</t>
  </si>
  <si>
    <t>Avast Plc</t>
  </si>
  <si>
    <t>1.644M</t>
  </si>
  <si>
    <t>2.769M</t>
  </si>
  <si>
    <t>5.853B</t>
  </si>
  <si>
    <t>SAGA.L</t>
  </si>
  <si>
    <t>Saga plc</t>
  </si>
  <si>
    <t>1.429M</t>
  </si>
  <si>
    <t>5.455M</t>
  </si>
  <si>
    <t>182.886M</t>
  </si>
  <si>
    <t>ELM.L</t>
  </si>
  <si>
    <t>Elementis plc</t>
  </si>
  <si>
    <t>1.269M</t>
  </si>
  <si>
    <t>2.378M</t>
  </si>
  <si>
    <t>416.434M</t>
  </si>
  <si>
    <t>BWNG.L</t>
  </si>
  <si>
    <t>N Brown Group plc</t>
  </si>
  <si>
    <t>1.222M</t>
  </si>
  <si>
    <t>3.644M</t>
  </si>
  <si>
    <t>111.469M</t>
  </si>
  <si>
    <t>BLND.L</t>
  </si>
  <si>
    <t>British Land Company Plc</t>
  </si>
  <si>
    <t>1.911M</t>
  </si>
  <si>
    <t>5.031M</t>
  </si>
  <si>
    <t>3.322B</t>
  </si>
  <si>
    <t>MCRO.L</t>
  </si>
  <si>
    <t>Micro Focus International plc</t>
  </si>
  <si>
    <t>1.585M</t>
  </si>
  <si>
    <t>3.138M</t>
  </si>
  <si>
    <t>1.009B</t>
  </si>
  <si>
    <t>IGG.L</t>
  </si>
  <si>
    <t>IG Group Holdings plc</t>
  </si>
  <si>
    <t>1.436M</t>
  </si>
  <si>
    <t>1.17M</t>
  </si>
  <si>
    <t>2.754B</t>
  </si>
  <si>
    <t>MGGT.L</t>
  </si>
  <si>
    <t>Meggitt PLC</t>
  </si>
  <si>
    <t>1.488M</t>
  </si>
  <si>
    <t>6.729M</t>
  </si>
  <si>
    <t>2.266B</t>
  </si>
  <si>
    <t>SVT.L</t>
  </si>
  <si>
    <t>Severn Trent Plc</t>
  </si>
  <si>
    <t>1.293M</t>
  </si>
  <si>
    <t>5.782B</t>
  </si>
  <si>
    <t>BNC.L</t>
  </si>
  <si>
    <t>Banco Santander, S.A.</t>
  </si>
  <si>
    <t>1.151M</t>
  </si>
  <si>
    <t>31.626M</t>
  </si>
  <si>
    <t>31.245B</t>
  </si>
  <si>
    <t>AZN.L</t>
  </si>
  <si>
    <t>AstraZeneca PLC</t>
  </si>
  <si>
    <t>113.538B</t>
  </si>
  <si>
    <t>SEQI.L</t>
  </si>
  <si>
    <t>Sequoia Economic Infrastructure Inc Ord</t>
  </si>
  <si>
    <t>1.209M</t>
  </si>
  <si>
    <t>1.986M</t>
  </si>
  <si>
    <t>1.708B</t>
  </si>
  <si>
    <t>MTO.L</t>
  </si>
  <si>
    <t>Mitie Group plc</t>
  </si>
  <si>
    <t>1.418M</t>
  </si>
  <si>
    <t>262.694M</t>
  </si>
  <si>
    <t>RMG.L</t>
  </si>
  <si>
    <t>Royal Mail plc</t>
  </si>
  <si>
    <t>1.856M</t>
  </si>
  <si>
    <t>6.926M</t>
  </si>
  <si>
    <t>1.791B</t>
  </si>
  <si>
    <t>HYVE.L</t>
  </si>
  <si>
    <t>Hyve Group Plc</t>
  </si>
  <si>
    <t>1.253M</t>
  </si>
  <si>
    <t>3.177M</t>
  </si>
  <si>
    <t>206.8M</t>
  </si>
  <si>
    <t>POLY.L</t>
  </si>
  <si>
    <t>Polymetal International Plc</t>
  </si>
  <si>
    <t>1.472M</t>
  </si>
  <si>
    <t>2.14M</t>
  </si>
  <si>
    <t>8.516B</t>
  </si>
  <si>
    <t>BDEV.L</t>
  </si>
  <si>
    <t>Barratt Developments PLC</t>
  </si>
  <si>
    <t>1.455M</t>
  </si>
  <si>
    <t>4.81M</t>
  </si>
  <si>
    <t>5.283B</t>
  </si>
  <si>
    <t>BGSC.L</t>
  </si>
  <si>
    <t>BMO Global Smaller Companies PLC</t>
  </si>
  <si>
    <t>1.093M</t>
  </si>
  <si>
    <t>695.44M</t>
  </si>
  <si>
    <t>UKCM.L</t>
  </si>
  <si>
    <t>UK Commercial Property REIT Limited</t>
  </si>
  <si>
    <t>1.09M</t>
  </si>
  <si>
    <t>2.119M</t>
  </si>
  <si>
    <t>851.114M</t>
  </si>
  <si>
    <t>HWDN.L</t>
  </si>
  <si>
    <t>Howden Joinery Group Plc</t>
  </si>
  <si>
    <t>1.716M</t>
  </si>
  <si>
    <t>1.958M</t>
  </si>
  <si>
    <t>3.284B</t>
  </si>
  <si>
    <t>GNC.L</t>
  </si>
  <si>
    <t>Greencore Group plc</t>
  </si>
  <si>
    <t>2.232M</t>
  </si>
  <si>
    <t>493.442M</t>
  </si>
  <si>
    <t>CMCX.L</t>
  </si>
  <si>
    <t>CMC Markets Plc</t>
  </si>
  <si>
    <t>1.119M</t>
  </si>
  <si>
    <t>977.215M</t>
  </si>
  <si>
    <t>HLMA.L</t>
  </si>
  <si>
    <t>Halma plc</t>
  </si>
  <si>
    <t>1.06M</t>
  </si>
  <si>
    <t>8.466B</t>
  </si>
  <si>
    <t>RTO.L</t>
  </si>
  <si>
    <t>Rentokil Initial plc</t>
  </si>
  <si>
    <t>1.721M</t>
  </si>
  <si>
    <t>4.632M</t>
  </si>
  <si>
    <t>10.091B</t>
  </si>
  <si>
    <t>NEX.L</t>
  </si>
  <si>
    <t>National Express Group PLC</t>
  </si>
  <si>
    <t>1.545M</t>
  </si>
  <si>
    <t>2.143M</t>
  </si>
  <si>
    <t>918.673M</t>
  </si>
  <si>
    <t>RIO.L</t>
  </si>
  <si>
    <t>Rio Tinto Group</t>
  </si>
  <si>
    <t>1.407M</t>
  </si>
  <si>
    <t>2.936M</t>
  </si>
  <si>
    <t>79.325B</t>
  </si>
  <si>
    <t>III.L</t>
  </si>
  <si>
    <t>3i Group Plc</t>
  </si>
  <si>
    <t>1.73M</t>
  </si>
  <si>
    <t>2.278M</t>
  </si>
  <si>
    <t>JD.L</t>
  </si>
  <si>
    <t>JD Sports Fashion plc</t>
  </si>
  <si>
    <t>1.411M</t>
  </si>
  <si>
    <t>2.591M</t>
  </si>
  <si>
    <t>5.828B</t>
  </si>
  <si>
    <t>CTEC.L</t>
  </si>
  <si>
    <t>Convatec Group Plc</t>
  </si>
  <si>
    <t>1.732M</t>
  </si>
  <si>
    <t>5.05M</t>
  </si>
  <si>
    <t>4.037B</t>
  </si>
  <si>
    <t>BCPT.L</t>
  </si>
  <si>
    <t>BMO Commercial Property Trust</t>
  </si>
  <si>
    <t>1.103M</t>
  </si>
  <si>
    <t>2.728M</t>
  </si>
  <si>
    <t>447.645M</t>
  </si>
  <si>
    <t>CAPC.L</t>
  </si>
  <si>
    <t>Capital &amp; Counties Properties PLC</t>
  </si>
  <si>
    <t>1.919M</t>
  </si>
  <si>
    <t>2.499M</t>
  </si>
  <si>
    <t>1.192B</t>
  </si>
  <si>
    <t>LAND.L</t>
  </si>
  <si>
    <t>Land Securities Group plc</t>
  </si>
  <si>
    <t>2.947M</t>
  </si>
  <si>
    <t>4.031B</t>
  </si>
  <si>
    <t>FGP.L</t>
  </si>
  <si>
    <t>Firstgroup plc</t>
  </si>
  <si>
    <t>2.9M</t>
  </si>
  <si>
    <t>390.294M</t>
  </si>
  <si>
    <t>YGEN.L</t>
  </si>
  <si>
    <t>Yourgene Health Plc</t>
  </si>
  <si>
    <t>1.78M</t>
  </si>
  <si>
    <t>113.94M</t>
  </si>
  <si>
    <t>NBLS.L</t>
  </si>
  <si>
    <t>NB Global Floating Rate Income Fund GBP</t>
  </si>
  <si>
    <t>1.183M</t>
  </si>
  <si>
    <t>334.161M</t>
  </si>
  <si>
    <t>KAZ.L</t>
  </si>
  <si>
    <t>KAZ Minerals PLC</t>
  </si>
  <si>
    <t>1.173M</t>
  </si>
  <si>
    <t>1.396M</t>
  </si>
  <si>
    <t>2.563B</t>
  </si>
  <si>
    <t>BRBY.L</t>
  </si>
  <si>
    <t>Burberry Group plc</t>
  </si>
  <si>
    <t>1.43M</t>
  </si>
  <si>
    <t>1.615M</t>
  </si>
  <si>
    <t>5.296B</t>
  </si>
  <si>
    <t>UU.L</t>
  </si>
  <si>
    <t>United Utilities Group PLC</t>
  </si>
  <si>
    <t>2.311M</t>
  </si>
  <si>
    <t>6.016B</t>
  </si>
  <si>
    <t>USA.L</t>
  </si>
  <si>
    <t>Baillie Gifford US Growth Trust PLC</t>
  </si>
  <si>
    <t>570.418M</t>
  </si>
  <si>
    <t>FCSS.L</t>
  </si>
  <si>
    <t>Fidelity China Special Situations PLC</t>
  </si>
  <si>
    <t>1.771M</t>
  </si>
  <si>
    <t>1.529B</t>
  </si>
  <si>
    <t>INVP.L</t>
  </si>
  <si>
    <t>Investec plc</t>
  </si>
  <si>
    <t>1.132M</t>
  </si>
  <si>
    <t>4.169M</t>
  </si>
  <si>
    <t>1.136B</t>
  </si>
  <si>
    <t>PCTN.L</t>
  </si>
  <si>
    <t>Picton Property Income Limited</t>
  </si>
  <si>
    <t>1.189M</t>
  </si>
  <si>
    <t>1.426M</t>
  </si>
  <si>
    <t>366.896M</t>
  </si>
  <si>
    <t>JUST.L</t>
  </si>
  <si>
    <t>Just Group Plc</t>
  </si>
  <si>
    <t>474.01M</t>
  </si>
  <si>
    <t>PDG.L</t>
  </si>
  <si>
    <t>Pendragon PLC</t>
  </si>
  <si>
    <t>1.85M</t>
  </si>
  <si>
    <t>111.755M</t>
  </si>
  <si>
    <t>UKW.L</t>
  </si>
  <si>
    <t>Greencoat UK Wind PLC</t>
  </si>
  <si>
    <t>1.864M</t>
  </si>
  <si>
    <t>2.246B</t>
  </si>
  <si>
    <t>IWG.L</t>
  </si>
  <si>
    <t>IWG plc</t>
  </si>
  <si>
    <t>1.184M</t>
  </si>
  <si>
    <t>4.217M</t>
  </si>
  <si>
    <t>2.631B</t>
  </si>
  <si>
    <t>MONY.L</t>
  </si>
  <si>
    <t>Moneysupermarket.com Group PLC</t>
  </si>
  <si>
    <t>1.325M</t>
  </si>
  <si>
    <t>1.695M</t>
  </si>
  <si>
    <t>1.605B</t>
  </si>
  <si>
    <t>SGRO.L</t>
  </si>
  <si>
    <t>SEGRO Plc</t>
  </si>
  <si>
    <t>1.422M</t>
  </si>
  <si>
    <t>4.103M</t>
  </si>
  <si>
    <t>11.016B</t>
  </si>
  <si>
    <t>CTY.L</t>
  </si>
  <si>
    <t>The City of London Investment Trust plc</t>
  </si>
  <si>
    <t>1.378B</t>
  </si>
  <si>
    <t>WEIR.L</t>
  </si>
  <si>
    <t>The Weir Group PLC</t>
  </si>
  <si>
    <t>1.223M</t>
  </si>
  <si>
    <t>1.658M</t>
  </si>
  <si>
    <t>3.152B</t>
  </si>
  <si>
    <t>DLG.L</t>
  </si>
  <si>
    <t>Direct Line Insurance Group plc</t>
  </si>
  <si>
    <t>4.966M</t>
  </si>
  <si>
    <t>3.999B</t>
  </si>
  <si>
    <t>RYA.L</t>
  </si>
  <si>
    <t>Ryanair Holdings plc</t>
  </si>
  <si>
    <t>2.496M</t>
  </si>
  <si>
    <t>11.882B</t>
  </si>
  <si>
    <t>SN.L</t>
  </si>
  <si>
    <t>Smith &amp; Nephew plc</t>
  </si>
  <si>
    <t>14.105B</t>
  </si>
  <si>
    <t>CSH.L</t>
  </si>
  <si>
    <t>Civitas Social Housing Plc</t>
  </si>
  <si>
    <t>1.004M</t>
  </si>
  <si>
    <t>1.639M</t>
  </si>
  <si>
    <t>703.703M</t>
  </si>
  <si>
    <t>SONG.L</t>
  </si>
  <si>
    <t>Hipgnosis Songs Fund Limited</t>
  </si>
  <si>
    <t>1.3M</t>
  </si>
  <si>
    <t>966.675M</t>
  </si>
  <si>
    <t>BVC.L</t>
  </si>
  <si>
    <t>BATM Advanced Communications Ltd.</t>
  </si>
  <si>
    <t>1.63M</t>
  </si>
  <si>
    <t>616.391M</t>
  </si>
  <si>
    <t>PURP.L</t>
  </si>
  <si>
    <t>Purplebricks Group PLC</t>
  </si>
  <si>
    <t>2.589M</t>
  </si>
  <si>
    <t>153.403M</t>
  </si>
  <si>
    <t>WG.L</t>
  </si>
  <si>
    <t>John Wood Group PLC</t>
  </si>
  <si>
    <t>1.318M</t>
  </si>
  <si>
    <t>BAB.L</t>
  </si>
  <si>
    <t>Babcock International Group plc</t>
  </si>
  <si>
    <t>1.204M</t>
  </si>
  <si>
    <t>1.939M</t>
  </si>
  <si>
    <t>1.492B</t>
  </si>
  <si>
    <t>OCDO.L</t>
  </si>
  <si>
    <t>Ocado Group plc</t>
  </si>
  <si>
    <t>1.246M</t>
  </si>
  <si>
    <t>2.479M</t>
  </si>
  <si>
    <t>15.578B</t>
  </si>
  <si>
    <t>IPF.L</t>
  </si>
  <si>
    <t>International Personal Finance plc</t>
  </si>
  <si>
    <t>2.107M</t>
  </si>
  <si>
    <t>136.446M</t>
  </si>
  <si>
    <t>COA.L</t>
  </si>
  <si>
    <t>Coats Group plc</t>
  </si>
  <si>
    <t>1.038M</t>
  </si>
  <si>
    <t>2.892M</t>
  </si>
  <si>
    <t>751.946M</t>
  </si>
  <si>
    <t>GCP.L</t>
  </si>
  <si>
    <t>GCP Infrastructure Investments</t>
  </si>
  <si>
    <t>1.229M</t>
  </si>
  <si>
    <t>1.036B</t>
  </si>
  <si>
    <t>AUTO.L</t>
  </si>
  <si>
    <t>Auto Trader Group plc</t>
  </si>
  <si>
    <t>1.578M</t>
  </si>
  <si>
    <t>3.547M</t>
  </si>
  <si>
    <t>5.093B</t>
  </si>
  <si>
    <t>BBOX.L</t>
  </si>
  <si>
    <t>Tritax Big Box REIT Plc</t>
  </si>
  <si>
    <t>2.024M</t>
  </si>
  <si>
    <t>6.274M</t>
  </si>
  <si>
    <t>2.547B</t>
  </si>
  <si>
    <t>SUPP.L</t>
  </si>
  <si>
    <t>Schroder UK Public Private Trust plc</t>
  </si>
  <si>
    <t>2.466M</t>
  </si>
  <si>
    <t>231.93M</t>
  </si>
  <si>
    <t>IPO.L</t>
  </si>
  <si>
    <t>IP Group Plc</t>
  </si>
  <si>
    <t>1.942M</t>
  </si>
  <si>
    <t>728.772M</t>
  </si>
  <si>
    <t>FOXT.L</t>
  </si>
  <si>
    <t>Foxtons Group plc</t>
  </si>
  <si>
    <t>1.684M</t>
  </si>
  <si>
    <t>123.787M</t>
  </si>
  <si>
    <t>SNR.L</t>
  </si>
  <si>
    <t>Senior plc</t>
  </si>
  <si>
    <t>245.15M</t>
  </si>
  <si>
    <t>SSPG.L</t>
  </si>
  <si>
    <t>SSP Group plc</t>
  </si>
  <si>
    <t>1.042M</t>
  </si>
  <si>
    <t>2.665M</t>
  </si>
  <si>
    <t>1.276B</t>
  </si>
  <si>
    <t>SIG.L</t>
  </si>
  <si>
    <t>Signature Aviation plc</t>
  </si>
  <si>
    <t>2.224M</t>
  </si>
  <si>
    <t>1.877B</t>
  </si>
  <si>
    <t>STJ.L</t>
  </si>
  <si>
    <t>St. James's Place plc</t>
  </si>
  <si>
    <t>1.006M</t>
  </si>
  <si>
    <t>1.774M</t>
  </si>
  <si>
    <t>5.115B</t>
  </si>
  <si>
    <t>CCR.L</t>
  </si>
  <si>
    <t>C&amp;C Group plc</t>
  </si>
  <si>
    <t>2.31M</t>
  </si>
  <si>
    <t>715.977M</t>
  </si>
  <si>
    <t>GYM.L</t>
  </si>
  <si>
    <t>The Gym Group plc</t>
  </si>
  <si>
    <t>235.548M</t>
  </si>
  <si>
    <t>ESP.L</t>
  </si>
  <si>
    <t>Empiric Student Property PLC</t>
  </si>
  <si>
    <t>1.365M</t>
  </si>
  <si>
    <t>386.023M</t>
  </si>
  <si>
    <t>0R3T.L</t>
  </si>
  <si>
    <t>UBS Group AG</t>
  </si>
  <si>
    <t>40.901B</t>
  </si>
  <si>
    <t>TED.L</t>
  </si>
  <si>
    <t>Ted Baker Plc</t>
  </si>
  <si>
    <t>1.617M</t>
  </si>
  <si>
    <t>143.362M</t>
  </si>
  <si>
    <t>TATE.L</t>
  </si>
  <si>
    <t>Tate &amp; Lyle plc</t>
  </si>
  <si>
    <t>1.839M</t>
  </si>
  <si>
    <t>3.171B</t>
  </si>
  <si>
    <t>IMB.L</t>
  </si>
  <si>
    <t>Imperial Brands PLC</t>
  </si>
  <si>
    <t>1.306M</t>
  </si>
  <si>
    <t>2.273M</t>
  </si>
  <si>
    <t>13.207B</t>
  </si>
  <si>
    <t>ANTO.L</t>
  </si>
  <si>
    <t>Antofagasta plc</t>
  </si>
  <si>
    <t>1.067M</t>
  </si>
  <si>
    <t>1.936M</t>
  </si>
  <si>
    <t>10.144B</t>
  </si>
  <si>
    <t>DC.L</t>
  </si>
  <si>
    <t>Dixons Carphone plc</t>
  </si>
  <si>
    <t>4.414M</t>
  </si>
  <si>
    <t>903.423M</t>
  </si>
  <si>
    <t>CARD.L</t>
  </si>
  <si>
    <t>Card Factory plc</t>
  </si>
  <si>
    <t>3.743M</t>
  </si>
  <si>
    <t>141.433M</t>
  </si>
  <si>
    <t>MNDI.L</t>
  </si>
  <si>
    <t>Mondi plc</t>
  </si>
  <si>
    <t>1.072M</t>
  </si>
  <si>
    <t>1.708M</t>
  </si>
  <si>
    <t>7.002B</t>
  </si>
  <si>
    <t>BBGI.L</t>
  </si>
  <si>
    <t>BBGI Sicav S.A.</t>
  </si>
  <si>
    <t>1.064B</t>
  </si>
  <si>
    <t>RMV.L</t>
  </si>
  <si>
    <t>Rightmove plc</t>
  </si>
  <si>
    <t>3.184M</t>
  </si>
  <si>
    <t>4.994B</t>
  </si>
  <si>
    <t>SLP.L</t>
  </si>
  <si>
    <t>Sylvania Platinum Limited</t>
  </si>
  <si>
    <t>1.386M</t>
  </si>
  <si>
    <t>127.499M</t>
  </si>
  <si>
    <t>BKG.L</t>
  </si>
  <si>
    <t>The Berkeley Group Holdings plc</t>
  </si>
  <si>
    <t>5.596B</t>
  </si>
  <si>
    <t>NRR.L</t>
  </si>
  <si>
    <t>NewRiver REIT plc</t>
  </si>
  <si>
    <t>2.231M</t>
  </si>
  <si>
    <t>183.72M</t>
  </si>
  <si>
    <t>PPS.L</t>
  </si>
  <si>
    <t>Proton Power Systems Plc</t>
  </si>
  <si>
    <t>409.706M</t>
  </si>
  <si>
    <t>EQN.L</t>
  </si>
  <si>
    <t>Equiniti Group plc</t>
  </si>
  <si>
    <t>513.268M</t>
  </si>
  <si>
    <t>STCK.L</t>
  </si>
  <si>
    <t>Stock Spirits Group PLC</t>
  </si>
  <si>
    <t>459M</t>
  </si>
  <si>
    <t>MTRO.L</t>
  </si>
  <si>
    <t>Metro Bank PLC</t>
  </si>
  <si>
    <t>2.142M</t>
  </si>
  <si>
    <t>194.145M</t>
  </si>
  <si>
    <t>MAB.L</t>
  </si>
  <si>
    <t>Mitchells &amp; Butlers plc</t>
  </si>
  <si>
    <t>1.656M</t>
  </si>
  <si>
    <t>689.297M</t>
  </si>
  <si>
    <t>ROR.L</t>
  </si>
  <si>
    <t>Rotork plc</t>
  </si>
  <si>
    <t>2M</t>
  </si>
  <si>
    <t>2.475B</t>
  </si>
  <si>
    <t>DOM.L</t>
  </si>
  <si>
    <t>Domino's Pizza Group plc</t>
  </si>
  <si>
    <t>1.479M</t>
  </si>
  <si>
    <t>1.475B</t>
  </si>
  <si>
    <t>GKP.L</t>
  </si>
  <si>
    <t>Gulf Keystone Petroleum Limited</t>
  </si>
  <si>
    <t>1.547M</t>
  </si>
  <si>
    <t>205.742M</t>
  </si>
  <si>
    <t>TRN.L</t>
  </si>
  <si>
    <t>Trainline Plc</t>
  </si>
  <si>
    <t>1.826M</t>
  </si>
  <si>
    <t>1.947B</t>
  </si>
  <si>
    <t>TPK.L</t>
  </si>
  <si>
    <t>Travis Perkins plc</t>
  </si>
  <si>
    <t>2.959B</t>
  </si>
  <si>
    <t>VEC.L</t>
  </si>
  <si>
    <t>Vectura Group plc</t>
  </si>
  <si>
    <t>1.191M</t>
  </si>
  <si>
    <t>581.363M</t>
  </si>
  <si>
    <t>PHNX.L</t>
  </si>
  <si>
    <t>Phoenix Group Holdings</t>
  </si>
  <si>
    <t>6.601B</t>
  </si>
  <si>
    <t>PEBB.L</t>
  </si>
  <si>
    <t>The Pebble Group Plc</t>
  </si>
  <si>
    <t>175.824M</t>
  </si>
  <si>
    <t>SPT.L</t>
  </si>
  <si>
    <t>Spirent Communications plc</t>
  </si>
  <si>
    <t>1.254M</t>
  </si>
  <si>
    <t>1.557B</t>
  </si>
  <si>
    <t>AMS.L</t>
  </si>
  <si>
    <t>Advanced Medical Solutions Group plc</t>
  </si>
  <si>
    <t>441.287M</t>
  </si>
  <si>
    <t>EXPN.L</t>
  </si>
  <si>
    <t>Experian plc</t>
  </si>
  <si>
    <t>1.049M</t>
  </si>
  <si>
    <t>2.093M</t>
  </si>
  <si>
    <t>25.441B</t>
  </si>
  <si>
    <t>CRST.L</t>
  </si>
  <si>
    <t>Crest Nicholson Holdings plc</t>
  </si>
  <si>
    <t>1.071M</t>
  </si>
  <si>
    <t>516.411M</t>
  </si>
  <si>
    <t>AJB.L</t>
  </si>
  <si>
    <t>AJ Bell plc</t>
  </si>
  <si>
    <t>1.725B</t>
  </si>
  <si>
    <t>YCA.L</t>
  </si>
  <si>
    <t>Yellow Cake plc</t>
  </si>
  <si>
    <t>197.877M</t>
  </si>
  <si>
    <t>AAF.L</t>
  </si>
  <si>
    <t>Airtel Africa Plc</t>
  </si>
  <si>
    <t>2.553M</t>
  </si>
  <si>
    <t>2.232B</t>
  </si>
  <si>
    <t>PNN.L</t>
  </si>
  <si>
    <t>Pennon Group Plc</t>
  </si>
  <si>
    <t>1.145M</t>
  </si>
  <si>
    <t>4.502B</t>
  </si>
  <si>
    <t>BMK.L</t>
  </si>
  <si>
    <t>Benchmark Holdings plc</t>
  </si>
  <si>
    <t>1.081M</t>
  </si>
  <si>
    <t>263.713M</t>
  </si>
  <si>
    <t>RB.L</t>
  </si>
  <si>
    <t>Reckitt Benckiser Group plc</t>
  </si>
  <si>
    <t>54.84B</t>
  </si>
  <si>
    <t>PETS.L</t>
  </si>
  <si>
    <t>Pets at Home Group Plc</t>
  </si>
  <si>
    <t>1.449M</t>
  </si>
  <si>
    <t>1.185B</t>
  </si>
  <si>
    <t>HZD.L</t>
  </si>
  <si>
    <t>Horizon Discovery Group plc</t>
  </si>
  <si>
    <t>167.748M</t>
  </si>
  <si>
    <t>BUR.L</t>
  </si>
  <si>
    <t>Burford Capital Limited</t>
  </si>
  <si>
    <t>1.194B</t>
  </si>
  <si>
    <t>NCYF.L</t>
  </si>
  <si>
    <t>CQS New City High Yield Fund Limited</t>
  </si>
  <si>
    <t>210.866M</t>
  </si>
  <si>
    <t>RDW.L</t>
  </si>
  <si>
    <t>Redrow plc</t>
  </si>
  <si>
    <t>1.707M</t>
  </si>
  <si>
    <t>1.559B</t>
  </si>
  <si>
    <t>FEV.L</t>
  </si>
  <si>
    <t>Fidelity Investment Trust - Fidelity European Values plc</t>
  </si>
  <si>
    <t>1.099B</t>
  </si>
  <si>
    <t>AAIF.L</t>
  </si>
  <si>
    <t>Aberdeen Asian Income Fund Limited</t>
  </si>
  <si>
    <t>325.119M</t>
  </si>
  <si>
    <t>JLEN.L</t>
  </si>
  <si>
    <t>JLEN Environmental Assets Group Limited</t>
  </si>
  <si>
    <t>656.064M</t>
  </si>
  <si>
    <t>RTN.L</t>
  </si>
  <si>
    <t>The Restaurant Group plc</t>
  </si>
  <si>
    <t>2.025M</t>
  </si>
  <si>
    <t>291.359M</t>
  </si>
  <si>
    <t>BGS.L</t>
  </si>
  <si>
    <t>Baillie Gifford Shin Nippon PLC</t>
  </si>
  <si>
    <t>532.874M</t>
  </si>
  <si>
    <t>ZEG.L</t>
  </si>
  <si>
    <t>Zegona Communications plc</t>
  </si>
  <si>
    <t>254.257M</t>
  </si>
  <si>
    <t>CRH.L</t>
  </si>
  <si>
    <t>CRH plc</t>
  </si>
  <si>
    <t>1.852M</t>
  </si>
  <si>
    <t>23.399B</t>
  </si>
  <si>
    <t>SRE.L</t>
  </si>
  <si>
    <t>Sirius Real Estate Limited</t>
  </si>
  <si>
    <t>1.512M</t>
  </si>
  <si>
    <t>802.66M</t>
  </si>
  <si>
    <t>TRY.L</t>
  </si>
  <si>
    <t>TR Property Investment Trust</t>
  </si>
  <si>
    <t>1.058B</t>
  </si>
  <si>
    <t>RWI.L</t>
  </si>
  <si>
    <t>Renewi plc</t>
  </si>
  <si>
    <t>2.016M</t>
  </si>
  <si>
    <t>202.036M</t>
  </si>
  <si>
    <t>3IN.L</t>
  </si>
  <si>
    <t>3i Infrastructure plc</t>
  </si>
  <si>
    <t>2.621B</t>
  </si>
  <si>
    <t>TALK.L</t>
  </si>
  <si>
    <t>TalkTalk Telecom Group PLC</t>
  </si>
  <si>
    <t>2.533M</t>
  </si>
  <si>
    <t>891.798M</t>
  </si>
  <si>
    <t>WJG.L</t>
  </si>
  <si>
    <t>Watkin Jones Plc</t>
  </si>
  <si>
    <t>365.682M</t>
  </si>
  <si>
    <t>CDM.L</t>
  </si>
  <si>
    <t>Codemasters Group Holdings Plc</t>
  </si>
  <si>
    <t>531.981M</t>
  </si>
  <si>
    <t>IBST.L</t>
  </si>
  <si>
    <t>Ibstock plc</t>
  </si>
  <si>
    <t>1.04M</t>
  </si>
  <si>
    <t>1.75M</t>
  </si>
  <si>
    <t>686.013M</t>
  </si>
  <si>
    <t>CREO.L</t>
  </si>
  <si>
    <t>Creo Medical Limited</t>
  </si>
  <si>
    <t>322.916M</t>
  </si>
  <si>
    <t>PRSR.L</t>
  </si>
  <si>
    <t>The PRS REIT plc</t>
  </si>
  <si>
    <t>368.486M</t>
  </si>
  <si>
    <t>ABF.L</t>
  </si>
  <si>
    <t>Associated British Foods plc</t>
  </si>
  <si>
    <t>14.515B</t>
  </si>
  <si>
    <t>SCPA.L</t>
  </si>
  <si>
    <t>Scapa Group plc</t>
  </si>
  <si>
    <t>1.055M</t>
  </si>
  <si>
    <t>175.351M</t>
  </si>
  <si>
    <t>BBH.L</t>
  </si>
  <si>
    <t>BB Healthcare Trust</t>
  </si>
  <si>
    <t>1.033M</t>
  </si>
  <si>
    <t>758.031M</t>
  </si>
  <si>
    <t>UKML.L</t>
  </si>
  <si>
    <t>UK Mortgages Limited</t>
  </si>
  <si>
    <t>181.588M</t>
  </si>
  <si>
    <t>MRC.L</t>
  </si>
  <si>
    <t>Mercantile Investment Trust</t>
  </si>
  <si>
    <t>1.118M</t>
  </si>
  <si>
    <t>1.49B</t>
  </si>
  <si>
    <t>HSX.L</t>
  </si>
  <si>
    <t>Hiscox Ltd</t>
  </si>
  <si>
    <t>1.612M</t>
  </si>
  <si>
    <t>2.772B</t>
  </si>
  <si>
    <t>SREI.L</t>
  </si>
  <si>
    <t>Schroder Real Estate Investment Trust Limited</t>
  </si>
  <si>
    <t>179.665M</t>
  </si>
  <si>
    <t>GFTU.L</t>
  </si>
  <si>
    <t>Grafton Group plc Grafton Units</t>
  </si>
  <si>
    <t>1.714B</t>
  </si>
  <si>
    <t>SMP.L</t>
  </si>
  <si>
    <t>St. Modwen Properties PLC</t>
  </si>
  <si>
    <t>684.354M</t>
  </si>
  <si>
    <t>UTG.L</t>
  </si>
  <si>
    <t>The Unite Group plc</t>
  </si>
  <si>
    <t>1.383M</t>
  </si>
  <si>
    <t>3.701B</t>
  </si>
  <si>
    <t>HFD.L</t>
  </si>
  <si>
    <t>Halfords Group plc</t>
  </si>
  <si>
    <t>2.095M</t>
  </si>
  <si>
    <t>296.286M</t>
  </si>
  <si>
    <t>ASHM.L</t>
  </si>
  <si>
    <t>Ashmore Group PLC</t>
  </si>
  <si>
    <t>1.524M</t>
  </si>
  <si>
    <t>2.891B</t>
  </si>
  <si>
    <t>SRP.L</t>
  </si>
  <si>
    <t>Serco Group plc</t>
  </si>
  <si>
    <t>2.249M</t>
  </si>
  <si>
    <t>1.924B</t>
  </si>
  <si>
    <t>MNKS.L</t>
  </si>
  <si>
    <t>Monks Investment Trust</t>
  </si>
  <si>
    <t>2.492B</t>
  </si>
  <si>
    <t>DTG.L</t>
  </si>
  <si>
    <t>Dart Group PLC</t>
  </si>
  <si>
    <t>1.263M</t>
  </si>
  <si>
    <t>1.219B</t>
  </si>
  <si>
    <t>GRI.L</t>
  </si>
  <si>
    <t>Grainger plc</t>
  </si>
  <si>
    <t>1.909M</t>
  </si>
  <si>
    <t>1.932B</t>
  </si>
  <si>
    <t>HSV.L</t>
  </si>
  <si>
    <t>HomeServe plc</t>
  </si>
  <si>
    <t>4.462B</t>
  </si>
  <si>
    <t>SLI.L</t>
  </si>
  <si>
    <t>Standard Life Investments Property Income Trust Limited</t>
  </si>
  <si>
    <t>231.913M</t>
  </si>
  <si>
    <t>AFX.L</t>
  </si>
  <si>
    <t>Alpha FX Group plc</t>
  </si>
  <si>
    <t>326.531M</t>
  </si>
  <si>
    <t>INCH.L</t>
  </si>
  <si>
    <t>Inchcape plc</t>
  </si>
  <si>
    <t>1.133M</t>
  </si>
  <si>
    <t>1.895B</t>
  </si>
  <si>
    <t>LSE.L</t>
  </si>
  <si>
    <t>London Stock Exchange Group plc</t>
  </si>
  <si>
    <t>29.409B</t>
  </si>
  <si>
    <t>FSFL.L</t>
  </si>
  <si>
    <t>Foresight Solar Fund plc</t>
  </si>
  <si>
    <t>657.849M</t>
  </si>
  <si>
    <t>VSL.L</t>
  </si>
  <si>
    <t>VPC Specialty Lending Investments Plc</t>
  </si>
  <si>
    <t>182.116M</t>
  </si>
  <si>
    <t>PSN.L</t>
  </si>
  <si>
    <t>Persimmon Plc</t>
  </si>
  <si>
    <t>1.558M</t>
  </si>
  <si>
    <t>7.856B</t>
  </si>
  <si>
    <t>888.L</t>
  </si>
  <si>
    <t>888 Holdings plc</t>
  </si>
  <si>
    <t>682.162M</t>
  </si>
  <si>
    <t>TIGT.L</t>
  </si>
  <si>
    <t>Troy Income &amp; Growth Trust</t>
  </si>
  <si>
    <t>242.434M</t>
  </si>
  <si>
    <t>PRSM.L</t>
  </si>
  <si>
    <t>Blue Prism Group plc</t>
  </si>
  <si>
    <t>1.047B</t>
  </si>
  <si>
    <t>HL.L</t>
  </si>
  <si>
    <t>Hargreaves Lansdown plc</t>
  </si>
  <si>
    <t>1.662M</t>
  </si>
  <si>
    <t>8.099B</t>
  </si>
  <si>
    <t>TILS.L</t>
  </si>
  <si>
    <t>Tiziana Life Sciences PLC</t>
  </si>
  <si>
    <t>1.576M</t>
  </si>
  <si>
    <t>274.575M</t>
  </si>
  <si>
    <t>PFC.L</t>
  </si>
  <si>
    <t>Petrofac Limited</t>
  </si>
  <si>
    <t>1.413M</t>
  </si>
  <si>
    <t>556.228M</t>
  </si>
  <si>
    <t>KIE.L</t>
  </si>
  <si>
    <t>Kier Group plc</t>
  </si>
  <si>
    <t>1.1M</t>
  </si>
  <si>
    <t>114.049M</t>
  </si>
  <si>
    <t>VTY.L</t>
  </si>
  <si>
    <t>Vistry Group PLC</t>
  </si>
  <si>
    <t>1.021M</t>
  </si>
  <si>
    <t>1.45B</t>
  </si>
  <si>
    <t>RICA.L</t>
  </si>
  <si>
    <t>Ruffer Investment Company Limited</t>
  </si>
  <si>
    <t>428.468M</t>
  </si>
  <si>
    <t>RGL.L</t>
  </si>
  <si>
    <t>Regional REIT Limited</t>
  </si>
  <si>
    <t>293.425M</t>
  </si>
  <si>
    <t>POLR.L</t>
  </si>
  <si>
    <t>Polar Capital Holdings plc</t>
  </si>
  <si>
    <t>494.365M</t>
  </si>
  <si>
    <t>BRWM.L</t>
  </si>
  <si>
    <t>BlackRock World Mining Trust plc</t>
  </si>
  <si>
    <t>701.364M</t>
  </si>
  <si>
    <t>AO.L</t>
  </si>
  <si>
    <t>AO World plc</t>
  </si>
  <si>
    <t>1.353M</t>
  </si>
  <si>
    <t>815.434M</t>
  </si>
  <si>
    <t>JMAT.L</t>
  </si>
  <si>
    <t>Johnson Matthey Plc</t>
  </si>
  <si>
    <t>4.432B</t>
  </si>
  <si>
    <t>GRG.L</t>
  </si>
  <si>
    <t>Greggs plc</t>
  </si>
  <si>
    <t>1.501B</t>
  </si>
  <si>
    <t>LMP.L</t>
  </si>
  <si>
    <t>LondonMetric Property Plc</t>
  </si>
  <si>
    <t>2.443M</t>
  </si>
  <si>
    <t>2.016B</t>
  </si>
  <si>
    <t>PTEC.L</t>
  </si>
  <si>
    <t>Playtech plc</t>
  </si>
  <si>
    <t>1.497M</t>
  </si>
  <si>
    <t>894.991M</t>
  </si>
  <si>
    <t>RNWH.L</t>
  </si>
  <si>
    <t>Renew Holdings plc</t>
  </si>
  <si>
    <t>347.999M</t>
  </si>
  <si>
    <t>CIR.L</t>
  </si>
  <si>
    <t>Circassia Pharmaceuticals Plc</t>
  </si>
  <si>
    <t>1.251M</t>
  </si>
  <si>
    <t>103.651M</t>
  </si>
  <si>
    <t>FCIT.L</t>
  </si>
  <si>
    <t>F&amp;C Investment Trust PLC</t>
  </si>
  <si>
    <t>3.711B</t>
  </si>
  <si>
    <t>TFIF.L</t>
  </si>
  <si>
    <t>TwentyFour Income Ord</t>
  </si>
  <si>
    <t>507.498M</t>
  </si>
  <si>
    <t>CVSG.L</t>
  </si>
  <si>
    <t>CVS Group plc</t>
  </si>
  <si>
    <t>789.216M</t>
  </si>
  <si>
    <t>GOCO.L</t>
  </si>
  <si>
    <t>GoCo Group plc</t>
  </si>
  <si>
    <t>404.654M</t>
  </si>
  <si>
    <t>JUP.L</t>
  </si>
  <si>
    <t>Jupiter Fund Management Plc</t>
  </si>
  <si>
    <t>1.463M</t>
  </si>
  <si>
    <t>1.307B</t>
  </si>
  <si>
    <t>ADIG.L</t>
  </si>
  <si>
    <t>Aberdeen Diversified Income &amp; Growth Plc</t>
  </si>
  <si>
    <t>282.553M</t>
  </si>
  <si>
    <t>SOI.L</t>
  </si>
  <si>
    <t>Schroder Oriental Income Fund Limited</t>
  </si>
  <si>
    <t>604.259M</t>
  </si>
  <si>
    <t>CLIN.L</t>
  </si>
  <si>
    <t>Clinigen Group Plc</t>
  </si>
  <si>
    <t>960.195M</t>
  </si>
  <si>
    <t>PCT.L</t>
  </si>
  <si>
    <t>Polar Capital Technology Trust</t>
  </si>
  <si>
    <t>2.711B</t>
  </si>
  <si>
    <t>ECK.L</t>
  </si>
  <si>
    <t>Eckoh plc</t>
  </si>
  <si>
    <t>158.625M</t>
  </si>
  <si>
    <t>AA4.L</t>
  </si>
  <si>
    <t>Amedeo Air Four Plus Limited</t>
  </si>
  <si>
    <t>1.786M</t>
  </si>
  <si>
    <t>218.365M</t>
  </si>
  <si>
    <t>AUGM.L</t>
  </si>
  <si>
    <t>Augmentum Fintech PLC</t>
  </si>
  <si>
    <t>126.79M</t>
  </si>
  <si>
    <t>SOHO.L</t>
  </si>
  <si>
    <t>Triple Point Social Housing REIT plc</t>
  </si>
  <si>
    <t>357.178M</t>
  </si>
  <si>
    <t>GFRD.L</t>
  </si>
  <si>
    <t>Galliford Try plc</t>
  </si>
  <si>
    <t>113.052M</t>
  </si>
  <si>
    <t>SCP.L</t>
  </si>
  <si>
    <t>Schroder UK Mid Cap</t>
  </si>
  <si>
    <t>150.639M</t>
  </si>
  <si>
    <t>EAH.L</t>
  </si>
  <si>
    <t>ECO Animal Health Group plc</t>
  </si>
  <si>
    <t>165.492M</t>
  </si>
  <si>
    <t>MNL.L</t>
  </si>
  <si>
    <t>Manchester &amp; London Investment Trust Plc</t>
  </si>
  <si>
    <t>222.803M</t>
  </si>
  <si>
    <t>AHT.L</t>
  </si>
  <si>
    <t>Ashtead Group plc</t>
  </si>
  <si>
    <t>1.65M</t>
  </si>
  <si>
    <t>11.596B</t>
  </si>
  <si>
    <t>WTB.L</t>
  </si>
  <si>
    <t>Whitbread PLC</t>
  </si>
  <si>
    <t>1.317M</t>
  </si>
  <si>
    <t>4.622B</t>
  </si>
  <si>
    <t>IHG.L</t>
  </si>
  <si>
    <t>InterContinental Hotels Group PLC</t>
  </si>
  <si>
    <t>6.882B</t>
  </si>
  <si>
    <t>WHR.L</t>
  </si>
  <si>
    <t>Warehouse REIT plc</t>
  </si>
  <si>
    <t>415.383M</t>
  </si>
  <si>
    <t>SFOR.L</t>
  </si>
  <si>
    <t>S4 Capital plc</t>
  </si>
  <si>
    <t>1.718B</t>
  </si>
  <si>
    <t>BEG.L</t>
  </si>
  <si>
    <t>Begbies Traynor Group plc</t>
  </si>
  <si>
    <t>122.752M</t>
  </si>
  <si>
    <t>LXI.L</t>
  </si>
  <si>
    <t>LXI REIT plc</t>
  </si>
  <si>
    <t>553.754M</t>
  </si>
  <si>
    <t>HIK.L</t>
  </si>
  <si>
    <t>Hikma Pharmaceuticals PLC</t>
  </si>
  <si>
    <t>1.659M</t>
  </si>
  <si>
    <t>4.959B</t>
  </si>
  <si>
    <t>SIR.L</t>
  </si>
  <si>
    <t>Secure Income REIT Plc</t>
  </si>
  <si>
    <t>860.313M</t>
  </si>
  <si>
    <t>OCI.L</t>
  </si>
  <si>
    <t>Oakley Capital Investments Limited</t>
  </si>
  <si>
    <t>423.487M</t>
  </si>
  <si>
    <t>COST.L</t>
  </si>
  <si>
    <t>Costain Group PLC</t>
  </si>
  <si>
    <t>1.312M</t>
  </si>
  <si>
    <t>155.347M</t>
  </si>
  <si>
    <t>BWY.L</t>
  </si>
  <si>
    <t>Bellway p.l.c.</t>
  </si>
  <si>
    <t>3.234B</t>
  </si>
  <si>
    <t>DVO.L</t>
  </si>
  <si>
    <t>Devro plc</t>
  </si>
  <si>
    <t>230.724M</t>
  </si>
  <si>
    <t>ARW.L</t>
  </si>
  <si>
    <t>Arrow Global Group PLC</t>
  </si>
  <si>
    <t>140.05M</t>
  </si>
  <si>
    <t>MDC.L</t>
  </si>
  <si>
    <t>Mediclinic International plc</t>
  </si>
  <si>
    <t>1.129M</t>
  </si>
  <si>
    <t>2.088B</t>
  </si>
  <si>
    <t>JEMI.L</t>
  </si>
  <si>
    <t>JPMorgan Global Emerging Markets Income Trust</t>
  </si>
  <si>
    <t>338.854M</t>
  </si>
  <si>
    <t>ATST.L</t>
  </si>
  <si>
    <t>Alliance Trust PLC</t>
  </si>
  <si>
    <t>2.597B</t>
  </si>
  <si>
    <t>HDIV.L</t>
  </si>
  <si>
    <t>Henderson Diversified Income Trust plc</t>
  </si>
  <si>
    <t>159.942M</t>
  </si>
  <si>
    <t>BIFF.L</t>
  </si>
  <si>
    <t>Biffa plc</t>
  </si>
  <si>
    <t>628.725M</t>
  </si>
  <si>
    <t>VEIL.L</t>
  </si>
  <si>
    <t>Vietnam Enterprise Investments Limited</t>
  </si>
  <si>
    <t>888.355M</t>
  </si>
  <si>
    <t>EAT.L</t>
  </si>
  <si>
    <t>European Assets Trust PLC</t>
  </si>
  <si>
    <t>356.405M</t>
  </si>
  <si>
    <t>FXPO.L</t>
  </si>
  <si>
    <t>Ferrexpo Plc</t>
  </si>
  <si>
    <t>1.609M</t>
  </si>
  <si>
    <t>1.132B</t>
  </si>
  <si>
    <t>LRE.L</t>
  </si>
  <si>
    <t>Lancashire Holdings Limited</t>
  </si>
  <si>
    <t>1.972B</t>
  </si>
  <si>
    <t>PAY.L</t>
  </si>
  <si>
    <t>PayPoint plc</t>
  </si>
  <si>
    <t>404.336M</t>
  </si>
  <si>
    <t>TCM.L</t>
  </si>
  <si>
    <t>Telit Communications PLC</t>
  </si>
  <si>
    <t>181.521M</t>
  </si>
  <si>
    <t>BVIC.L</t>
  </si>
  <si>
    <t>Britvic plc</t>
  </si>
  <si>
    <t>2.1B</t>
  </si>
  <si>
    <t>BOKU.L</t>
  </si>
  <si>
    <t>Boku, Inc.</t>
  </si>
  <si>
    <t>233.562M</t>
  </si>
  <si>
    <t>SEIT.L</t>
  </si>
  <si>
    <t>SDCL Energy Efficiency Income Plc</t>
  </si>
  <si>
    <t>354.013M</t>
  </si>
  <si>
    <t>TCAP.L</t>
  </si>
  <si>
    <t>TP ICAP plc</t>
  </si>
  <si>
    <t>1.153M</t>
  </si>
  <si>
    <t>1.955B</t>
  </si>
  <si>
    <t>DOTD.L</t>
  </si>
  <si>
    <t>dotDigital Group Plc</t>
  </si>
  <si>
    <t>333.635M</t>
  </si>
  <si>
    <t>JSE.L</t>
  </si>
  <si>
    <t>Jadestone Energy Inc.</t>
  </si>
  <si>
    <t>322.73M</t>
  </si>
  <si>
    <t>VSVS.L</t>
  </si>
  <si>
    <t>Vesuvius plc</t>
  </si>
  <si>
    <t>FERG.L</t>
  </si>
  <si>
    <t>Ferguson plc</t>
  </si>
  <si>
    <t>15.723B</t>
  </si>
  <si>
    <t>AEWU.L</t>
  </si>
  <si>
    <t>AEW UK REIT plc</t>
  </si>
  <si>
    <t>121.622M</t>
  </si>
  <si>
    <t>DIGS.L</t>
  </si>
  <si>
    <t>GCP Student Living PLC</t>
  </si>
  <si>
    <t>1.322M</t>
  </si>
  <si>
    <t>559.673M</t>
  </si>
  <si>
    <t>PFG.L</t>
  </si>
  <si>
    <t>Provident Financial plc</t>
  </si>
  <si>
    <t>1.606M</t>
  </si>
  <si>
    <t>425.821M</t>
  </si>
  <si>
    <t>IHR.L</t>
  </si>
  <si>
    <t>Impact Healthcare REIT PLC</t>
  </si>
  <si>
    <t>322.144M</t>
  </si>
  <si>
    <t>WIZZ.L</t>
  </si>
  <si>
    <t>Wizz Air Holdings Plc</t>
  </si>
  <si>
    <t>3.551B</t>
  </si>
  <si>
    <t>ASCL.L</t>
  </si>
  <si>
    <t>Ascential plc</t>
  </si>
  <si>
    <t>1.201B</t>
  </si>
  <si>
    <t>CNE.L</t>
  </si>
  <si>
    <t>Cairn Energy PLC</t>
  </si>
  <si>
    <t>1.297M</t>
  </si>
  <si>
    <t>733.994M</t>
  </si>
  <si>
    <t>RECI.L</t>
  </si>
  <si>
    <t>Real Estate Credit Investments PCC Limited</t>
  </si>
  <si>
    <t>282.078M</t>
  </si>
  <si>
    <t>NETW.L</t>
  </si>
  <si>
    <t>Network International Holdings plc</t>
  </si>
  <si>
    <t>1.405M</t>
  </si>
  <si>
    <t>2.18B</t>
  </si>
  <si>
    <t>OTB.L</t>
  </si>
  <si>
    <t>On the Beach Group plc</t>
  </si>
  <si>
    <t>448.482M</t>
  </si>
  <si>
    <t>JTC.L</t>
  </si>
  <si>
    <t>JTC PLC</t>
  </si>
  <si>
    <t>589.331M</t>
  </si>
  <si>
    <t>SEPL.L</t>
  </si>
  <si>
    <t>Seplat Petroleum Development Company Plc</t>
  </si>
  <si>
    <t>459.622M</t>
  </si>
  <si>
    <t>MCS.L</t>
  </si>
  <si>
    <t>McCarthy &amp; Stone plc</t>
  </si>
  <si>
    <t>2.145M</t>
  </si>
  <si>
    <t>381.277M</t>
  </si>
  <si>
    <t>BBY.L</t>
  </si>
  <si>
    <t>Balfour Beatty plc</t>
  </si>
  <si>
    <t>1.363M</t>
  </si>
  <si>
    <t>1.724B</t>
  </si>
  <si>
    <t>JLG.L</t>
  </si>
  <si>
    <t>John Laing Group plc</t>
  </si>
  <si>
    <t>1.51B</t>
  </si>
  <si>
    <t>EDIN.L</t>
  </si>
  <si>
    <t>Edinburgh Investment Trust Plc</t>
  </si>
  <si>
    <t>811.623M</t>
  </si>
  <si>
    <t>SMIN.L</t>
  </si>
  <si>
    <t>Smiths Group plc</t>
  </si>
  <si>
    <t>5.69B</t>
  </si>
  <si>
    <t>ABC.L</t>
  </si>
  <si>
    <t>Abcam plc</t>
  </si>
  <si>
    <t>2.856B</t>
  </si>
  <si>
    <t>FSV.L</t>
  </si>
  <si>
    <t>Fidelity Investment Trust - Fidelity Special Values PLC</t>
  </si>
  <si>
    <t>525.533M</t>
  </si>
  <si>
    <t>NCYT.L</t>
  </si>
  <si>
    <t>Novacyt S.A.</t>
  </si>
  <si>
    <t>1.025M</t>
  </si>
  <si>
    <t>190.78M</t>
  </si>
  <si>
    <t>CGH.L</t>
  </si>
  <si>
    <t>Chaarat Gold Holdings Limited</t>
  </si>
  <si>
    <t>185.695M</t>
  </si>
  <si>
    <t>HTWS.L</t>
  </si>
  <si>
    <t>Helios Towers plc</t>
  </si>
  <si>
    <t>1.52B</t>
  </si>
  <si>
    <t>IPE.L</t>
  </si>
  <si>
    <t>Invesco Perpetual Enhanced Income Limited</t>
  </si>
  <si>
    <t>111.835M</t>
  </si>
  <si>
    <t>DRX.L</t>
  </si>
  <si>
    <t>Drax Group plc</t>
  </si>
  <si>
    <t>1.484M</t>
  </si>
  <si>
    <t>1.092B</t>
  </si>
  <si>
    <t>PHI.L</t>
  </si>
  <si>
    <t>Pacific Horizon Investment Trust</t>
  </si>
  <si>
    <t>311.207M</t>
  </si>
  <si>
    <t>AAZ.L</t>
  </si>
  <si>
    <t>Anglo Asian Mining PLC</t>
  </si>
  <si>
    <t>169.3M</t>
  </si>
  <si>
    <t>JEO.L</t>
  </si>
  <si>
    <t>Jupiter European Opportunities Trust PLC</t>
  </si>
  <si>
    <t>784.092M</t>
  </si>
  <si>
    <t>DCC.L</t>
  </si>
  <si>
    <t>DCC plc</t>
  </si>
  <si>
    <t>6.902B</t>
  </si>
  <si>
    <t>AGT.L</t>
  </si>
  <si>
    <t>AVI Global Trust PLC</t>
  </si>
  <si>
    <t>763.116M</t>
  </si>
  <si>
    <t>MRCH.L</t>
  </si>
  <si>
    <t>The Merchants Trust Plc</t>
  </si>
  <si>
    <t>414.507M</t>
  </si>
  <si>
    <t>N91.L</t>
  </si>
  <si>
    <t>Ninety One Group</t>
  </si>
  <si>
    <t>2.054B</t>
  </si>
  <si>
    <t>SSON.L</t>
  </si>
  <si>
    <t>Smithson Investment Trust plc</t>
  </si>
  <si>
    <t>1.826B</t>
  </si>
  <si>
    <t>MNZS.L</t>
  </si>
  <si>
    <t>John Menzies plc</t>
  </si>
  <si>
    <t>1.019M</t>
  </si>
  <si>
    <t>107.579M</t>
  </si>
  <si>
    <t>CRDA.L</t>
  </si>
  <si>
    <t>Croda International Plc</t>
  </si>
  <si>
    <t>7.38B</t>
  </si>
  <si>
    <t>GPOR.L</t>
  </si>
  <si>
    <t>Great Portland Estates Plc</t>
  </si>
  <si>
    <t>1.473B</t>
  </si>
  <si>
    <t>GABI.L</t>
  </si>
  <si>
    <t>GCP Asset Backed Income Limited</t>
  </si>
  <si>
    <t>395.577M</t>
  </si>
  <si>
    <t>FGT.L</t>
  </si>
  <si>
    <t>Finsbury Growth &amp; Income Trust Plc</t>
  </si>
  <si>
    <t>1.809B</t>
  </si>
  <si>
    <t>NXT.L</t>
  </si>
  <si>
    <t>NEXT plc</t>
  </si>
  <si>
    <t>6.842B</t>
  </si>
  <si>
    <t>RWS.L</t>
  </si>
  <si>
    <t>RWS Holdings plc</t>
  </si>
  <si>
    <t>1.64B</t>
  </si>
  <si>
    <t>THRL.L</t>
  </si>
  <si>
    <t>Target Healthcare REIT Limited</t>
  </si>
  <si>
    <t>484.937M</t>
  </si>
  <si>
    <t>EBOX.L</t>
  </si>
  <si>
    <t>Tritax EuroBox plc</t>
  </si>
  <si>
    <t>391.445M</t>
  </si>
  <si>
    <t>SYNC.L</t>
  </si>
  <si>
    <t>Syncona Limited</t>
  </si>
  <si>
    <t>1.675B</t>
  </si>
  <si>
    <t>BRFI.L</t>
  </si>
  <si>
    <t>BlackRock Frontiers Investment Trust Plc</t>
  </si>
  <si>
    <t>224.412M</t>
  </si>
  <si>
    <t>PLI.L</t>
  </si>
  <si>
    <t>Perpetual Income and Growth Investment Trust plc</t>
  </si>
  <si>
    <t>470.477M</t>
  </si>
  <si>
    <t>FORT.L</t>
  </si>
  <si>
    <t>Forterra plc</t>
  </si>
  <si>
    <t>382.755M</t>
  </si>
  <si>
    <t>CCH.L</t>
  </si>
  <si>
    <t>Coca-Cola HBC AG</t>
  </si>
  <si>
    <t>7.497B</t>
  </si>
  <si>
    <t>BAKK.L</t>
  </si>
  <si>
    <t>Bakkavor Group plc</t>
  </si>
  <si>
    <t>396.907M</t>
  </si>
  <si>
    <t>0KZC.L</t>
  </si>
  <si>
    <t>SPDR S&amp;P 500 ETF Trust</t>
  </si>
  <si>
    <t>295.382B</t>
  </si>
  <si>
    <t>RDI.L</t>
  </si>
  <si>
    <t>RDI REIT P.L.C.</t>
  </si>
  <si>
    <t>334.678M</t>
  </si>
  <si>
    <t>CAML.L</t>
  </si>
  <si>
    <t>Central Asia Metals plc</t>
  </si>
  <si>
    <t>297.486M</t>
  </si>
  <si>
    <t>IHP.L</t>
  </si>
  <si>
    <t>IntegraFin Holdings plc</t>
  </si>
  <si>
    <t>1.792B</t>
  </si>
  <si>
    <t>LOOP.L</t>
  </si>
  <si>
    <t>LoopUp Group plc</t>
  </si>
  <si>
    <t>104.644M</t>
  </si>
  <si>
    <t>SWEF.L</t>
  </si>
  <si>
    <t>Starwood European Real Estate Finance Ltd.</t>
  </si>
  <si>
    <t>355.782M</t>
  </si>
  <si>
    <t>PLUS.L</t>
  </si>
  <si>
    <t>Plus500 Ltd.</t>
  </si>
  <si>
    <t>1.298B</t>
  </si>
  <si>
    <t>IEM.L</t>
  </si>
  <si>
    <t>Impax Environmental Markets plc</t>
  </si>
  <si>
    <t>847.778M</t>
  </si>
  <si>
    <t>VOF.L</t>
  </si>
  <si>
    <t>VinaCapital Vietnam Opportunity Fund Ltd</t>
  </si>
  <si>
    <t>567.834M</t>
  </si>
  <si>
    <t>RQIH.L</t>
  </si>
  <si>
    <t>Randall &amp; Quilter Investment Holdings Ltd</t>
  </si>
  <si>
    <t>339.409M</t>
  </si>
  <si>
    <t>JAM.L</t>
  </si>
  <si>
    <t>JPMorgan American Investment Trust</t>
  </si>
  <si>
    <t>1.001B</t>
  </si>
  <si>
    <t>VVO.L</t>
  </si>
  <si>
    <t>Vivo Energy plc</t>
  </si>
  <si>
    <t>959.074M</t>
  </si>
  <si>
    <t>JESC.L</t>
  </si>
  <si>
    <t>JPMorgan European Smaller Companies Trust Plc</t>
  </si>
  <si>
    <t>593.202M</t>
  </si>
  <si>
    <t>RCH.L</t>
  </si>
  <si>
    <t>Reach plc</t>
  </si>
  <si>
    <t>195.123M</t>
  </si>
  <si>
    <t>FEVR.L</t>
  </si>
  <si>
    <t>Fevertree Drinks Plc</t>
  </si>
  <si>
    <t>2.427B</t>
  </si>
  <si>
    <t>ADM.L</t>
  </si>
  <si>
    <t>Admiral Group plc</t>
  </si>
  <si>
    <t>6.898B</t>
  </si>
  <si>
    <t>ATYM.L</t>
  </si>
  <si>
    <t>Atalaya Mining Plc</t>
  </si>
  <si>
    <t>281.547M</t>
  </si>
  <si>
    <t>FUTR.L</t>
  </si>
  <si>
    <t>Future plc</t>
  </si>
  <si>
    <t>1.272B</t>
  </si>
  <si>
    <t>GROW.L</t>
  </si>
  <si>
    <t>Draper Esprit plc</t>
  </si>
  <si>
    <t>599.347M</t>
  </si>
  <si>
    <t>ASC.L</t>
  </si>
  <si>
    <t>ASOS Plc</t>
  </si>
  <si>
    <t>3.355B</t>
  </si>
  <si>
    <t>HFEL.L</t>
  </si>
  <si>
    <t>Henderson Far East Income Limited</t>
  </si>
  <si>
    <t>455.782M</t>
  </si>
  <si>
    <t>HINT.L</t>
  </si>
  <si>
    <t>Henderson International Income Trust</t>
  </si>
  <si>
    <t>283.764M</t>
  </si>
  <si>
    <t>PZC.L</t>
  </si>
  <si>
    <t>PZ Cussons Plc</t>
  </si>
  <si>
    <t>831.726M</t>
  </si>
  <si>
    <t>BNZL.L</t>
  </si>
  <si>
    <t>Bunzl plc</t>
  </si>
  <si>
    <t>7.522B</t>
  </si>
  <si>
    <t>SUPR.L</t>
  </si>
  <si>
    <t>Supermarket Income REIT plc</t>
  </si>
  <si>
    <t>1.039M</t>
  </si>
  <si>
    <t>518.614M</t>
  </si>
  <si>
    <t>QQ.L</t>
  </si>
  <si>
    <t>QinetiQ Group plc</t>
  </si>
  <si>
    <t>1.719B</t>
  </si>
  <si>
    <t>WINE.L</t>
  </si>
  <si>
    <t>Majestic Wine plc</t>
  </si>
  <si>
    <t>295.875M</t>
  </si>
  <si>
    <t>CCC.L</t>
  </si>
  <si>
    <t>Computacenter plc</t>
  </si>
  <si>
    <t>2.227B</t>
  </si>
  <si>
    <t>EPIC.L</t>
  </si>
  <si>
    <t>Ediston Property Investment Company</t>
  </si>
  <si>
    <t>113.275M</t>
  </si>
  <si>
    <t>MERI.L</t>
  </si>
  <si>
    <t>Merian Chrysalis Investment Company Limited</t>
  </si>
  <si>
    <t>414.193M</t>
  </si>
  <si>
    <t>SDY.L</t>
  </si>
  <si>
    <t>Speedy Hire Plc</t>
  </si>
  <si>
    <t>261.84M</t>
  </si>
  <si>
    <t>NCC.L</t>
  </si>
  <si>
    <t>NCC Group plc</t>
  </si>
  <si>
    <t>466.949M</t>
  </si>
  <si>
    <t>DIVI.L</t>
  </si>
  <si>
    <t>Diverse Income Trust</t>
  </si>
  <si>
    <t>309.44M</t>
  </si>
  <si>
    <t>BGFD.L</t>
  </si>
  <si>
    <t>Baillie Gifford Japan Trust PLC</t>
  </si>
  <si>
    <t>732.11M</t>
  </si>
  <si>
    <t>KIT.L</t>
  </si>
  <si>
    <t>Keystone Investment Trust plc</t>
  </si>
  <si>
    <t>157.378M</t>
  </si>
  <si>
    <t>CCJI.L</t>
  </si>
  <si>
    <t>CC Japn Income &amp; Growth Trust Plc</t>
  </si>
  <si>
    <t>154.941M</t>
  </si>
  <si>
    <t>ATT.L</t>
  </si>
  <si>
    <t>Allianz Technology Trust Plc</t>
  </si>
  <si>
    <t>915.966M</t>
  </si>
  <si>
    <t>NAIT.L</t>
  </si>
  <si>
    <t>The North American Income Trust plc</t>
  </si>
  <si>
    <t>329.539M</t>
  </si>
  <si>
    <t>SXS.L</t>
  </si>
  <si>
    <t>Spectris plc</t>
  </si>
  <si>
    <t>2.951B</t>
  </si>
  <si>
    <t>JDW.L</t>
  </si>
  <si>
    <t>J D Wetherspoon plc</t>
  </si>
  <si>
    <t>933.728M</t>
  </si>
  <si>
    <t>ASLI.L</t>
  </si>
  <si>
    <t>Aberdeen Standard European Logistics Income PLC</t>
  </si>
  <si>
    <t>245.052M</t>
  </si>
  <si>
    <t>LUCE.L</t>
  </si>
  <si>
    <t>Luceco plc</t>
  </si>
  <si>
    <t>209.04M</t>
  </si>
  <si>
    <t>TEP.L</t>
  </si>
  <si>
    <t>Telecom Plus PLC</t>
  </si>
  <si>
    <t>1.083B</t>
  </si>
  <si>
    <t>0JFU.L</t>
  </si>
  <si>
    <t>iShares Trust - iShares 20+ Year Treasury Bond ETF</t>
  </si>
  <si>
    <t>18.316B</t>
  </si>
  <si>
    <t>FAN.L</t>
  </si>
  <si>
    <t>Volution Group plc</t>
  </si>
  <si>
    <t>349.687M</t>
  </si>
  <si>
    <t>KWS.L</t>
  </si>
  <si>
    <t>Keywords Studios PLC</t>
  </si>
  <si>
    <t>1.375B</t>
  </si>
  <si>
    <t>JCGI.L</t>
  </si>
  <si>
    <t>JPMorgan China Growth &amp; Income plc</t>
  </si>
  <si>
    <t>353.338M</t>
  </si>
  <si>
    <t>MPE.L</t>
  </si>
  <si>
    <t>M.P. Evans Group plc</t>
  </si>
  <si>
    <t>299.697M</t>
  </si>
  <si>
    <t>MSLH.L</t>
  </si>
  <si>
    <t>Marshalls plc</t>
  </si>
  <si>
    <t>1.235B</t>
  </si>
  <si>
    <t>PLP.L</t>
  </si>
  <si>
    <t>Polypipe Group plc</t>
  </si>
  <si>
    <t>966.572M</t>
  </si>
  <si>
    <t>TEM.L</t>
  </si>
  <si>
    <t>Templeton Emerging Markets Investment Trust</t>
  </si>
  <si>
    <t>MGNS.L</t>
  </si>
  <si>
    <t>Morgan Sindall Group plc</t>
  </si>
  <si>
    <t>494.462M</t>
  </si>
  <si>
    <t>AGK.L</t>
  </si>
  <si>
    <t>Aggreko Plc</t>
  </si>
  <si>
    <t>1.131B</t>
  </si>
  <si>
    <t>SMWH.L</t>
  </si>
  <si>
    <t>WH Smith PLC</t>
  </si>
  <si>
    <t>1.336B</t>
  </si>
  <si>
    <t>SPI.L</t>
  </si>
  <si>
    <t>Spire Healthcare Group plc</t>
  </si>
  <si>
    <t>340.919M</t>
  </si>
  <si>
    <t>MYI.L</t>
  </si>
  <si>
    <t>Murray International Trust Plc</t>
  </si>
  <si>
    <t>1.256B</t>
  </si>
  <si>
    <t>0HN3.L</t>
  </si>
  <si>
    <t>196.238B</t>
  </si>
  <si>
    <t>BXP.L</t>
  </si>
  <si>
    <t>Beximco Pharmaceuticals Limited</t>
  </si>
  <si>
    <t>288.837M</t>
  </si>
  <si>
    <t>HTG.L</t>
  </si>
  <si>
    <t>Hunting plc</t>
  </si>
  <si>
    <t>338.127M</t>
  </si>
  <si>
    <t>WWH.L</t>
  </si>
  <si>
    <t>Worldwide Healthcare</t>
  </si>
  <si>
    <t>2.023B</t>
  </si>
  <si>
    <t>AVV.L</t>
  </si>
  <si>
    <t>AVEVA Group plc</t>
  </si>
  <si>
    <t>6.646B</t>
  </si>
  <si>
    <t>BGO.L</t>
  </si>
  <si>
    <t>Bango plc</t>
  </si>
  <si>
    <t>109.733M</t>
  </si>
  <si>
    <t>NESF.L</t>
  </si>
  <si>
    <t>NextEnergy Solar Ord</t>
  </si>
  <si>
    <t>630.943M</t>
  </si>
  <si>
    <t>BREI.L</t>
  </si>
  <si>
    <t>BMO Real Estate Investments Ltd</t>
  </si>
  <si>
    <t>129.981M</t>
  </si>
  <si>
    <t>SHB.L</t>
  </si>
  <si>
    <t>Shaftesbury PLC</t>
  </si>
  <si>
    <t>1.506B</t>
  </si>
  <si>
    <t>JAGI.L</t>
  </si>
  <si>
    <t>JPMorgan Asia Growth &amp; Income plc</t>
  </si>
  <si>
    <t>376.326M</t>
  </si>
  <si>
    <t>SVS.L</t>
  </si>
  <si>
    <t>Savills plc</t>
  </si>
  <si>
    <t>1.062B</t>
  </si>
  <si>
    <t>HANA.L</t>
  </si>
  <si>
    <t>Hansa Trust A Shares</t>
  </si>
  <si>
    <t>198.448M</t>
  </si>
  <si>
    <t>CREI.L</t>
  </si>
  <si>
    <t>Custodian REIT Plc</t>
  </si>
  <si>
    <t>367.126M</t>
  </si>
  <si>
    <t>0EV1.L</t>
  </si>
  <si>
    <t>Carnival Corporation</t>
  </si>
  <si>
    <t>10.315B</t>
  </si>
  <si>
    <t>WKP.L</t>
  </si>
  <si>
    <t>Workspace Group plc</t>
  </si>
  <si>
    <t>1.025B</t>
  </si>
  <si>
    <t>UDG.L</t>
  </si>
  <si>
    <t>UDG Healthcare plc</t>
  </si>
  <si>
    <t>1.798B</t>
  </si>
  <si>
    <t>CBG.L</t>
  </si>
  <si>
    <t>Close Brothers Group plc</t>
  </si>
  <si>
    <t>1.763B</t>
  </si>
  <si>
    <t>HGT.L</t>
  </si>
  <si>
    <t>HgCapital Trust Plc</t>
  </si>
  <si>
    <t>1.007B</t>
  </si>
  <si>
    <t>APH.L</t>
  </si>
  <si>
    <t>Alliance Pharma plc</t>
  </si>
  <si>
    <t>392.983M</t>
  </si>
  <si>
    <t>SYNT.L</t>
  </si>
  <si>
    <t>Synthomer plc</t>
  </si>
  <si>
    <t>1.317B</t>
  </si>
  <si>
    <t>PAG.L</t>
  </si>
  <si>
    <t>Paragon Banking Group PLC</t>
  </si>
  <si>
    <t>910.511M</t>
  </si>
  <si>
    <t>RENX.L</t>
  </si>
  <si>
    <t>Renalytix AI plc</t>
  </si>
  <si>
    <t>403.132M</t>
  </si>
  <si>
    <t>MTU.L</t>
  </si>
  <si>
    <t>Montanaro UK Smaller Companies Trust</t>
  </si>
  <si>
    <t>182.444M</t>
  </si>
  <si>
    <t>BRCK.L</t>
  </si>
  <si>
    <t>Brickability Group Plc</t>
  </si>
  <si>
    <t>107.163M</t>
  </si>
  <si>
    <t>KETL.L</t>
  </si>
  <si>
    <t>Strix Group Plc</t>
  </si>
  <si>
    <t>379.859M</t>
  </si>
  <si>
    <t>BRW.L</t>
  </si>
  <si>
    <t>Brewin Dolphin Holdings PLC</t>
  </si>
  <si>
    <t>835.407M</t>
  </si>
  <si>
    <t>RNK.L</t>
  </si>
  <si>
    <t>The Rank Group Plc</t>
  </si>
  <si>
    <t>550.864M</t>
  </si>
  <si>
    <t>HSTG.L</t>
  </si>
  <si>
    <t>Hastings Group Holdings plc</t>
  </si>
  <si>
    <t>PHTM.L</t>
  </si>
  <si>
    <t>Photo-Me International plc</t>
  </si>
  <si>
    <t>165.002M</t>
  </si>
  <si>
    <t>DPH.L</t>
  </si>
  <si>
    <t>Dechra Pharmaceuticals PLC</t>
  </si>
  <si>
    <t>3.195B</t>
  </si>
  <si>
    <t>VCT.L</t>
  </si>
  <si>
    <t>Victrex plc</t>
  </si>
  <si>
    <t>1.667B</t>
  </si>
  <si>
    <t>JETG.L</t>
  </si>
  <si>
    <t>JPMorgan European Investment Trust (Growth Pool)</t>
  </si>
  <si>
    <t>313.809M</t>
  </si>
  <si>
    <t>BOY.L</t>
  </si>
  <si>
    <t>Bodycote plc</t>
  </si>
  <si>
    <t>1.128B</t>
  </si>
  <si>
    <t>MGAM.L</t>
  </si>
  <si>
    <t>Morgan Advanced Materials plc</t>
  </si>
  <si>
    <t>649.217M</t>
  </si>
  <si>
    <t>JGGI.L</t>
  </si>
  <si>
    <t>JPMorgan Global Growth &amp; Income plc</t>
  </si>
  <si>
    <t>484.754M</t>
  </si>
  <si>
    <t>BSIF.L</t>
  </si>
  <si>
    <t>Bluefield Solar Income Fund Limited</t>
  </si>
  <si>
    <t>500.175M</t>
  </si>
  <si>
    <t>THRG.L</t>
  </si>
  <si>
    <t>BlackRock Throgmorton Trust plc</t>
  </si>
  <si>
    <t>413.186M</t>
  </si>
  <si>
    <t>TRG.L</t>
  </si>
  <si>
    <t>TR European Growth Trust</t>
  </si>
  <si>
    <t>448.971M</t>
  </si>
  <si>
    <t>REDD.L</t>
  </si>
  <si>
    <t>Redde plc</t>
  </si>
  <si>
    <t>511.242M</t>
  </si>
  <si>
    <t>TEG.L</t>
  </si>
  <si>
    <t>Ten Entertainment Group plc</t>
  </si>
  <si>
    <t>100.327M</t>
  </si>
  <si>
    <t>BNKR.L</t>
  </si>
  <si>
    <t>Bankers Investment Trust Plc</t>
  </si>
  <si>
    <t>1.29B</t>
  </si>
  <si>
    <t>SDP.L</t>
  </si>
  <si>
    <t>Schroder Asia Pacific Fund</t>
  </si>
  <si>
    <t>786.644M</t>
  </si>
  <si>
    <t>KNOS.L</t>
  </si>
  <si>
    <t>Kainos Group plc</t>
  </si>
  <si>
    <t>1.01B</t>
  </si>
  <si>
    <t>ECM.L</t>
  </si>
  <si>
    <t>Electrocomponents plc</t>
  </si>
  <si>
    <t>2.981B</t>
  </si>
  <si>
    <t>SKG.L</t>
  </si>
  <si>
    <t>Smurfit Kappa Group plc</t>
  </si>
  <si>
    <t>5.894B</t>
  </si>
  <si>
    <t>WPC.L</t>
  </si>
  <si>
    <t>Witan Pacific Investment Trust Plc</t>
  </si>
  <si>
    <t>225.312M</t>
  </si>
  <si>
    <t>SAIN.L</t>
  </si>
  <si>
    <t>The Scottish American Investment Company P.L.C.</t>
  </si>
  <si>
    <t>654.125M</t>
  </si>
  <si>
    <t>PRTC.L</t>
  </si>
  <si>
    <t>PureTech Health plc</t>
  </si>
  <si>
    <t>770.882M</t>
  </si>
  <si>
    <t>Buy Date</t>
  </si>
  <si>
    <t>Buy Price</t>
  </si>
  <si>
    <t>Sell Date</t>
  </si>
  <si>
    <t>Sell Price</t>
  </si>
  <si>
    <t>No of Trades</t>
  </si>
  <si>
    <t>Total return</t>
  </si>
  <si>
    <t>Individual return</t>
  </si>
  <si>
    <t>29.049999237060547</t>
  </si>
  <si>
    <t>35.70000076293945</t>
  </si>
  <si>
    <t>3</t>
  </si>
  <si>
    <t>27.57</t>
  </si>
  <si>
    <t>[9.006932089137054, -4.7706394020570535, 22.891572118856264]</t>
  </si>
  <si>
    <t>4.559999942779541</t>
  </si>
  <si>
    <t>14.0</t>
  </si>
  <si>
    <t>1</t>
  </si>
  <si>
    <t>207.02</t>
  </si>
  <si>
    <t>[207.01754771221164]</t>
  </si>
  <si>
    <t>7.199999809265137</t>
  </si>
  <si>
    <t>17.0</t>
  </si>
  <si>
    <t>2</t>
  </si>
  <si>
    <t>-97.64</t>
  </si>
  <si>
    <t>[-99.00000001655684, 136.1111173659197]</t>
  </si>
  <si>
    <t>57.70000076293945</t>
  </si>
  <si>
    <t>131.6999969482422</t>
  </si>
  <si>
    <t>46.21</t>
  </si>
  <si>
    <t>[-27.118644067796616, -12.10937630967235, 128.24955841739384]</t>
  </si>
  <si>
    <t>12.0</t>
  </si>
  <si>
    <t>25.100000381469727</t>
  </si>
  <si>
    <t>109.17</t>
  </si>
  <si>
    <t>[109.16666984558105]</t>
  </si>
  <si>
    <t>1.225000023841858</t>
  </si>
  <si>
    <t>3.490000009536743</t>
  </si>
  <si>
    <t>152.52</t>
  </si>
  <si>
    <t>[-11.363636117336185, 184.89795441728796]</t>
  </si>
  <si>
    <t>165.3000030517578</t>
  </si>
  <si>
    <t>211.8000030517578</t>
  </si>
  <si>
    <t>46.76</t>
  </si>
  <si>
    <t>[14.536639918628769, 28.13067098700548]</t>
  </si>
  <si>
    <t>572.08056640625</t>
  </si>
  <si>
    <t>897.5</t>
  </si>
  <si>
    <t>56.88</t>
  </si>
  <si>
    <t>[56.883497308429945]</t>
  </si>
  <si>
    <t>23.0</t>
  </si>
  <si>
    <t>25.600000381469727</t>
  </si>
  <si>
    <t>56.96</t>
  </si>
  <si>
    <t>[41.017953060951776, 11.304349484650977]</t>
  </si>
  <si>
    <t>226.39999389648438</t>
  </si>
  <si>
    <t>250.89999389648438</t>
  </si>
  <si>
    <t>-98.24</t>
  </si>
  <si>
    <t>[-98.41153435737247, 10.82155506205622]</t>
  </si>
  <si>
    <t>78.5999984741211</t>
  </si>
  <si>
    <t>79.0</t>
  </si>
  <si>
    <t>4</t>
  </si>
  <si>
    <t>-14.54</t>
  </si>
  <si>
    <t>[-8.180709753110428, -7.279694880421717, -0.12540226828662293, 0.5089078036186079]</t>
  </si>
  <si>
    <t>28.5</t>
  </si>
  <si>
    <t>40.70000076293945</t>
  </si>
  <si>
    <t>63.21</t>
  </si>
  <si>
    <t>[14.28571428571428, 42.8070202208402]</t>
  </si>
  <si>
    <t>190.0</t>
  </si>
  <si>
    <t>192.0</t>
  </si>
  <si>
    <t>-1.2</t>
  </si>
  <si>
    <t>[18.88888888888889, -17.763155142906427, 1.0526315789473717]</t>
  </si>
  <si>
    <t>16.0</t>
  </si>
  <si>
    <t>-98.57</t>
  </si>
  <si>
    <t>[12.307690351437305, -98.88429751150123, 14.28571428571428]</t>
  </si>
  <si>
    <t>245.60000610351562</t>
  </si>
  <si>
    <t>294.0</t>
  </si>
  <si>
    <t>28.0</t>
  </si>
  <si>
    <t>[12.932825424136386, -5.3164582715255815, 19.70683741599124]</t>
  </si>
  <si>
    <t>814.7999877929688</t>
  </si>
  <si>
    <t>1265.0</t>
  </si>
  <si>
    <t>25.55</t>
  </si>
  <si>
    <t>[-9.256624166732308, -10.881984544836953, 55.2528251045362]</t>
  </si>
  <si>
    <t>48.400001525878906</t>
  </si>
  <si>
    <t>49.5</t>
  </si>
  <si>
    <t>65.04</t>
  </si>
  <si>
    <t>[61.37183946487372, 2.2727240484340383]</t>
  </si>
  <si>
    <t>31.5</t>
  </si>
  <si>
    <t>72.0</t>
  </si>
  <si>
    <t>86.67</t>
  </si>
  <si>
    <t>[-18.333333333333336, 128.57142857142856]</t>
  </si>
  <si>
    <t>27.899999618530273</t>
  </si>
  <si>
    <t>84.0</t>
  </si>
  <si>
    <t>201.08</t>
  </si>
  <si>
    <t>[201.07527293373124]</t>
  </si>
  <si>
    <t>187.60000610351562</t>
  </si>
  <si>
    <t>267.0</t>
  </si>
  <si>
    <t>42.32</t>
  </si>
  <si>
    <t>[42.32408918615511]</t>
  </si>
  <si>
    <t>507.0</t>
  </si>
  <si>
    <t>570.0</t>
  </si>
  <si>
    <t>39.01</t>
  </si>
  <si>
    <t>[23.648412055518197, 12.426035502958577]</t>
  </si>
  <si>
    <t>8548.0</t>
  </si>
  <si>
    <t>8530.0</t>
  </si>
  <si>
    <t>13.4</t>
  </si>
  <si>
    <t>[13.636363636363647, -0.21057557323350684]</t>
  </si>
  <si>
    <t>1533.0</t>
  </si>
  <si>
    <t>1927.5</t>
  </si>
  <si>
    <t>47.31</t>
  </si>
  <si>
    <t>[17.157683978261762, 25.73385518590998]</t>
  </si>
  <si>
    <t>259.0</t>
  </si>
  <si>
    <t>304.0</t>
  </si>
  <si>
    <t>35.43</t>
  </si>
  <si>
    <t>[15.384615384615374, 17.374517374517385]</t>
  </si>
  <si>
    <t>2338.0</t>
  </si>
  <si>
    <t>2187.0</t>
  </si>
  <si>
    <t>3.75</t>
  </si>
  <si>
    <t>[10.91370558375635, -6.458511548331902]</t>
  </si>
  <si>
    <t>435.3999938964844</t>
  </si>
  <si>
    <t>536.7999877929688</t>
  </si>
  <si>
    <t>23.29</t>
  </si>
  <si>
    <t>[23.28892864444827]</t>
  </si>
  <si>
    <t>216.0</t>
  </si>
  <si>
    <t>47.55</t>
  </si>
  <si>
    <t>[47.55244755244756, 0.0]</t>
  </si>
  <si>
    <t>231.14381408691406</t>
  </si>
  <si>
    <t>313.0</t>
  </si>
  <si>
    <t>33.9</t>
  </si>
  <si>
    <t>[-1.1210727392558906, 35.413530851535825]</t>
  </si>
  <si>
    <t>830.4000244140625</t>
  </si>
  <si>
    <t>963.2000122070312</t>
  </si>
  <si>
    <t>11.11</t>
  </si>
  <si>
    <t>[1.6645326504481472, -5.777030804978544, 15.992290930708197]</t>
  </si>
  <si>
    <t>93.19731140136719</t>
  </si>
  <si>
    <t>113.19999694824219</t>
  </si>
  <si>
    <t>21.46</t>
  </si>
  <si>
    <t>[21.46272810460235]</t>
  </si>
  <si>
    <t>2000.0</t>
  </si>
  <si>
    <t>2146.0</t>
  </si>
  <si>
    <t>-98.25</t>
  </si>
  <si>
    <t>[-98.37057874133733, 7.299999999999995]</t>
  </si>
  <si>
    <t>44.25</t>
  </si>
  <si>
    <t>50.20000076293945</t>
  </si>
  <si>
    <t>15.51</t>
  </si>
  <si>
    <t>[1.8181800842285156, 13.446329407772772]</t>
  </si>
  <si>
    <t>80.5</t>
  </si>
  <si>
    <t>56.0</t>
  </si>
  <si>
    <t>-98.74</t>
  </si>
  <si>
    <t>[-6.666666666666665, -98.05172414615237, -30.434782608695656]</t>
  </si>
  <si>
    <t>299.0</t>
  </si>
  <si>
    <t>340.0</t>
  </si>
  <si>
    <t>13.71</t>
  </si>
  <si>
    <t>[13.712374581939791]</t>
  </si>
  <si>
    <t>105.5999984741211</t>
  </si>
  <si>
    <t>107.0</t>
  </si>
  <si>
    <t>-4.47</t>
  </si>
  <si>
    <t>[-3.409090909090906, -4.715971470481117, 2.433865663235779, 1.3257590398753738]</t>
  </si>
  <si>
    <t>252.0</t>
  </si>
  <si>
    <t>274.0</t>
  </si>
  <si>
    <t>22.58</t>
  </si>
  <si>
    <t>[12.735849056603765, 8.73015873015872]</t>
  </si>
  <si>
    <t>2355.91162109375</t>
  </si>
  <si>
    <t>2778.0</t>
  </si>
  <si>
    <t>17.92</t>
  </si>
  <si>
    <t>[17.916138072713107]</t>
  </si>
  <si>
    <t>214.5</t>
  </si>
  <si>
    <t>219.0</t>
  </si>
  <si>
    <t>17.24</t>
  </si>
  <si>
    <t>[14.835164835164827, 2.0979020979021046]</t>
  </si>
  <si>
    <t>5913.38330078125</t>
  </si>
  <si>
    <t>7804.0</t>
  </si>
  <si>
    <t>31.97</t>
  </si>
  <si>
    <t>[31.971827345759408]</t>
  </si>
  <si>
    <t>90.45319366455078</t>
  </si>
  <si>
    <t>116.0</t>
  </si>
  <si>
    <t>31.89</t>
  </si>
  <si>
    <t>[2.840916143368788, 28.243122548210465]</t>
  </si>
  <si>
    <t>375.0</t>
  </si>
  <si>
    <t>342.0</t>
  </si>
  <si>
    <t>9.31</t>
  </si>
  <si>
    <t>[19.852941176470583, -8.799999999999997]</t>
  </si>
  <si>
    <t>160.5</t>
  </si>
  <si>
    <t>159.02301025390625</t>
  </si>
  <si>
    <t>15.59</t>
  </si>
  <si>
    <t>[16.666669669857438, -0.9202428324571632]</t>
  </si>
  <si>
    <t>844.1014404296875</t>
  </si>
  <si>
    <t>1124.0</t>
  </si>
  <si>
    <t>33.16</t>
  </si>
  <si>
    <t>[33.15935101684353]</t>
  </si>
  <si>
    <t>8466.0</t>
  </si>
  <si>
    <t>8438.0</t>
  </si>
  <si>
    <t>-98.93</t>
  </si>
  <si>
    <t>[7.756066279125262, -99.00047809291678, -0.3307347035199637]</t>
  </si>
  <si>
    <t>57.5</t>
  </si>
  <si>
    <t>275.65</t>
  </si>
  <si>
    <t>[275.6521739130435]</t>
  </si>
  <si>
    <t>242.0</t>
  </si>
  <si>
    <t>241.0</t>
  </si>
  <si>
    <t>6</t>
  </si>
  <si>
    <t>-2.38</t>
  </si>
  <si>
    <t>[-4.444444444444439, 6.950672645739919, -1.2345679012345734, -0.8298755186721962, -2.066115702479343, -0.4132231404958664]</t>
  </si>
  <si>
    <t>290.2068786621094</t>
  </si>
  <si>
    <t>413.0</t>
  </si>
  <si>
    <t>42.31</t>
  </si>
  <si>
    <t>[42.31227113016154]</t>
  </si>
  <si>
    <t>71.30000305175781</t>
  </si>
  <si>
    <t>169.0</t>
  </si>
  <si>
    <t>104.33</t>
  </si>
  <si>
    <t>[-13.793101558314824, 137.0266378212077]</t>
  </si>
  <si>
    <t>1518.0</t>
  </si>
  <si>
    <t>1974.0</t>
  </si>
  <si>
    <t>30.04</t>
  </si>
  <si>
    <t>[30.03952569169961]</t>
  </si>
  <si>
    <t>50.5</t>
  </si>
  <si>
    <t>63.0</t>
  </si>
  <si>
    <t>24.75</t>
  </si>
  <si>
    <t>[24.752475247524753]</t>
  </si>
  <si>
    <t>101.5</t>
  </si>
  <si>
    <t>105.0</t>
  </si>
  <si>
    <t>1.96</t>
  </si>
  <si>
    <t>[4.484303688454161, -5.671638754469843, 3.4482758620689724]</t>
  </si>
  <si>
    <t>164.0</t>
  </si>
  <si>
    <t>364.0</t>
  </si>
  <si>
    <t>121.95</t>
  </si>
  <si>
    <t>[121.95121951219514]</t>
  </si>
  <si>
    <t>79.03595733642578</t>
  </si>
  <si>
    <t>97.5999984741211</t>
  </si>
  <si>
    <t>23.49</t>
  </si>
  <si>
    <t>[23.488095498957897]</t>
  </si>
  <si>
    <t>117.25</t>
  </si>
  <si>
    <t>115.0</t>
  </si>
  <si>
    <t>15.13</t>
  </si>
  <si>
    <t>[17.378033859062846, -1.9189765458422214]</t>
  </si>
  <si>
    <t>181.89999389648438</t>
  </si>
  <si>
    <t>177.60000610351562</t>
  </si>
  <si>
    <t>32.19</t>
  </si>
  <si>
    <t>[35.39369989308925, -2.363929597169634]</t>
  </si>
  <si>
    <t>89.0</t>
  </si>
  <si>
    <t>117.0</t>
  </si>
  <si>
    <t>31.46</t>
  </si>
  <si>
    <t>[31.46067415730338]</t>
  </si>
  <si>
    <t>461.0</t>
  </si>
  <si>
    <t>4.840000152587891</t>
  </si>
  <si>
    <t>-99.99</t>
  </si>
  <si>
    <t>[-3.614460332301661, -98.90061890051035, -98.95010842677053]</t>
  </si>
  <si>
    <t>311.0</t>
  </si>
  <si>
    <t>520.0</t>
  </si>
  <si>
    <t>67.2</t>
  </si>
  <si>
    <t>[67.20257234726688]</t>
  </si>
  <si>
    <t>135.0</t>
  </si>
  <si>
    <t>41.73</t>
  </si>
  <si>
    <t>[16.6666651341564, 21.48148148148148]</t>
  </si>
  <si>
    <t>1164.0</t>
  </si>
  <si>
    <t>1482.0</t>
  </si>
  <si>
    <t>27.32</t>
  </si>
  <si>
    <t>[27.31958762886597]</t>
  </si>
  <si>
    <t>5850.0</t>
  </si>
  <si>
    <t>5738.0</t>
  </si>
  <si>
    <t>-98.81</t>
  </si>
  <si>
    <t>[-98.7875117272482, -1.9145299145299166]</t>
  </si>
  <si>
    <t>501.0</t>
  </si>
  <si>
    <t>548.0</t>
  </si>
  <si>
    <t>14.92</t>
  </si>
  <si>
    <t>[5.066203856921225, 9.381237524950103]</t>
  </si>
  <si>
    <t>160.0</t>
  </si>
  <si>
    <t>216.5</t>
  </si>
  <si>
    <t>191.93</t>
  </si>
  <si>
    <t>[115.74803548719802, 35.31249999999999]</t>
  </si>
  <si>
    <t>RCP.L</t>
  </si>
  <si>
    <t>RIT Capital Partners plc</t>
  </si>
  <si>
    <t>23.920000076293945</t>
  </si>
  <si>
    <t>0.0</t>
  </si>
  <si>
    <t>[0.0]</t>
  </si>
  <si>
    <t>2333.0</t>
  </si>
  <si>
    <t>2471.0</t>
  </si>
  <si>
    <t>-1.04</t>
  </si>
  <si>
    <t>[-7.512952390092719, 2.8412183396093305, -1.7680034497628339, 5.91513073296186]</t>
  </si>
  <si>
    <t>102.2425308227539</t>
  </si>
  <si>
    <t>110.25</t>
  </si>
  <si>
    <t>7.83</t>
  </si>
  <si>
    <t>[7.831837800579988]</t>
  </si>
  <si>
    <t>408.0</t>
  </si>
  <si>
    <t>423.0</t>
  </si>
  <si>
    <t>42.27</t>
  </si>
  <si>
    <t>[47.199999999999996, -6.773399014778326, 3.6764705882353033]</t>
  </si>
  <si>
    <t>1555.8426513671875</t>
  </si>
  <si>
    <t>1986.0</t>
  </si>
  <si>
    <t>11.88</t>
  </si>
  <si>
    <t>[-3.4922767629918527, -6.3618267349978215, -3.0100353619920694, 27.647869677233384]</t>
  </si>
  <si>
    <t>1698.0</t>
  </si>
  <si>
    <t>2430.0</t>
  </si>
  <si>
    <t>43.11</t>
  </si>
  <si>
    <t>[43.1095406360424]</t>
  </si>
  <si>
    <t>1845.0</t>
  </si>
  <si>
    <t>1994.0</t>
  </si>
  <si>
    <t>-98.86</t>
  </si>
  <si>
    <t>[-4.192439862542951, 10.360962566844911, -99.00651469939955, 8.075880758807585]</t>
  </si>
  <si>
    <t>260.0</t>
  </si>
  <si>
    <t>595.0</t>
  </si>
  <si>
    <t>128.85</t>
  </si>
  <si>
    <t>[128.84615384615384]</t>
  </si>
  <si>
    <t>2856.0</t>
  </si>
  <si>
    <t>2886.0</t>
  </si>
  <si>
    <t>4.48</t>
  </si>
  <si>
    <t>[3.391167192429023, 1.0504201680672232]</t>
  </si>
  <si>
    <t>754.0</t>
  </si>
  <si>
    <t>1098.0</t>
  </si>
  <si>
    <t>61.35</t>
  </si>
  <si>
    <t>[10.798816568047332, 45.62334217506632]</t>
  </si>
  <si>
    <t>29.399999618530273</t>
  </si>
  <si>
    <t>35.400001525878906</t>
  </si>
  <si>
    <t>24.36</t>
  </si>
  <si>
    <t>[9.006932089137054, -3.9761432014623566, -1.3307927158716204, 20.4081700176858]</t>
  </si>
  <si>
    <t>4.425000190734863</t>
  </si>
  <si>
    <t>14.100000381469727</t>
  </si>
  <si>
    <t>218.64</t>
  </si>
  <si>
    <t>[218.64406268258554]</t>
  </si>
  <si>
    <t>16.75</t>
  </si>
  <si>
    <t>-97.67</t>
  </si>
  <si>
    <t>[-99.00000001655684, 132.638895051715]</t>
  </si>
  <si>
    <t>48.65999984741211</t>
  </si>
  <si>
    <t>138.5</t>
  </si>
  <si>
    <t>85.95</t>
  </si>
  <si>
    <t>[-27.118644067796616, -10.358567099422022, 184.62803212969155]</t>
  </si>
  <si>
    <t>13.350000381469727</t>
  </si>
  <si>
    <t>91.76</t>
  </si>
  <si>
    <t>[91.76029700346251]</t>
  </si>
  <si>
    <t>3.859999895095825</t>
  </si>
  <si>
    <t>3.5999999046325684</t>
  </si>
  <si>
    <t>171.24</t>
  </si>
  <si>
    <t>[190.833322571384, -6.735751231330078]</t>
  </si>
  <si>
    <t>167.39999389648438</t>
  </si>
  <si>
    <t>207.5</t>
  </si>
  <si>
    <t>36.1</t>
  </si>
  <si>
    <t>[9.800762555424857, 23.9546042805189]</t>
  </si>
  <si>
    <t>601.507568359375</t>
  </si>
  <si>
    <t>894.0</t>
  </si>
  <si>
    <t>48.63</t>
  </si>
  <si>
    <t>[48.6265588375562]</t>
  </si>
  <si>
    <t>23.649999618530273</t>
  </si>
  <si>
    <t>25.899999618530273</t>
  </si>
  <si>
    <t>25.2</t>
  </si>
  <si>
    <t>[14.320382528946096, 9.51374222533634]</t>
  </si>
  <si>
    <t>219.5</t>
  </si>
  <si>
    <t>247.8000030517578</t>
  </si>
  <si>
    <t>-98.21</t>
  </si>
  <si>
    <t>[-98.41153435737247, 12.892939886905609]</t>
  </si>
  <si>
    <t>79.4000015258789</t>
  </si>
  <si>
    <t>-12.42</t>
  </si>
  <si>
    <t>[-10.476196848034625, -2.043428471646158, -0.12540226828662293, 0.0]</t>
  </si>
  <si>
    <t>28.899999618530273</t>
  </si>
  <si>
    <t>39.599998474121094</t>
  </si>
  <si>
    <t>37.02</t>
  </si>
  <si>
    <t>[0.0, 37.02421798210036]</t>
  </si>
  <si>
    <t>58.5</t>
  </si>
  <si>
    <t>55.0</t>
  </si>
  <si>
    <t>135.41</t>
  </si>
  <si>
    <t>[150.3910960306193, -5.982905982905984]</t>
  </si>
  <si>
    <t>197.0</t>
  </si>
  <si>
    <t>12.26</t>
  </si>
  <si>
    <t>[18.88888888888889, -8.92857142857143, 3.6842105263157787]</t>
  </si>
  <si>
    <t>15.300000190734863</t>
  </si>
  <si>
    <t>5</t>
  </si>
  <si>
    <t>-98.87</t>
  </si>
  <si>
    <t>[-5.603453024388905, -4.565214074176294, -2.654868899744267, -98.82608690987462, 9.285715648106162]</t>
  </si>
  <si>
    <t>265.0</t>
  </si>
  <si>
    <t>292.3999938964844</t>
  </si>
  <si>
    <t>22.42</t>
  </si>
  <si>
    <t>[10.947884048460232, 10.339620338295985]</t>
  </si>
  <si>
    <t>758.4000244140625</t>
  </si>
  <si>
    <t>1275.0</t>
  </si>
  <si>
    <t>51.23</t>
  </si>
  <si>
    <t>[-15.40303458510065, 2.8351967188933846, 3.401561982750567, 68.11708319564744]</t>
  </si>
  <si>
    <t>50.75</t>
  </si>
  <si>
    <t>46.67</t>
  </si>
  <si>
    <t>[46.55737955062116, -4.555311374467741, 4.855368595111664]</t>
  </si>
  <si>
    <t>30.75</t>
  </si>
  <si>
    <t>73.5</t>
  </si>
  <si>
    <t>139.02</t>
  </si>
  <si>
    <t>[139.02439024390242]</t>
  </si>
  <si>
    <t>41.75</t>
  </si>
  <si>
    <t>84.80000305175781</t>
  </si>
  <si>
    <t>103.11</t>
  </si>
  <si>
    <t>[103.11377976468935]</t>
  </si>
  <si>
    <t>28.06</t>
  </si>
  <si>
    <t>[28.057553956834536, 0.0]</t>
  </si>
  <si>
    <t>475.79998779296875</t>
  </si>
  <si>
    <t>31.06</t>
  </si>
  <si>
    <t>[6.643927441842856, -1.7263183593750009, 25.05254629365352]</t>
  </si>
  <si>
    <t>8767.0</t>
  </si>
  <si>
    <t>4.15</t>
  </si>
  <si>
    <t>[4.886160143259155, -0.6984866123399325, 0.0]</t>
  </si>
  <si>
    <t>1569.0</t>
  </si>
  <si>
    <t>1937.5</t>
  </si>
  <si>
    <t>37.21</t>
  </si>
  <si>
    <t>[11.114676614663033, 23.48629700446143]</t>
  </si>
  <si>
    <t>31.21</t>
  </si>
  <si>
    <t>[10.54422151195229, -1.7821812393641667, 20.849420849420852]</t>
  </si>
  <si>
    <t>2287.0</t>
  </si>
  <si>
    <t>2230.0</t>
  </si>
  <si>
    <t>-2.41</t>
  </si>
  <si>
    <t>[3.0174446016030254, -2.843180808529544, -2.4923480542195064]</t>
  </si>
  <si>
    <t>475.70001220703125</t>
  </si>
  <si>
    <t>550.7999877929688</t>
  </si>
  <si>
    <t>15.79</t>
  </si>
  <si>
    <t>[15.787255341345862]</t>
  </si>
  <si>
    <t>4226.0</t>
  </si>
  <si>
    <t>4805.5</t>
  </si>
  <si>
    <t>[13.712730714623756]</t>
  </si>
  <si>
    <t>19.25</t>
  </si>
  <si>
    <t>17.25</t>
  </si>
  <si>
    <t>0.81</t>
  </si>
  <si>
    <t>[12.5, -10.389610389610393]</t>
  </si>
  <si>
    <t>155.0</t>
  </si>
  <si>
    <t>211.0</t>
  </si>
  <si>
    <t>36.13</t>
  </si>
  <si>
    <t>[36.12903225806452]</t>
  </si>
  <si>
    <t>226.71766662597656</t>
  </si>
  <si>
    <t>308.5</t>
  </si>
  <si>
    <t>[-3.0769216082033757, 36.07232492778889]</t>
  </si>
  <si>
    <t>808.7999877929688</t>
  </si>
  <si>
    <t>975.5999755859375</t>
  </si>
  <si>
    <t>11.95</t>
  </si>
  <si>
    <t>[-3.3122274479671976, -4.012645795276038, 20.62314420257696]</t>
  </si>
  <si>
    <t>98.23233032226562</t>
  </si>
  <si>
    <t>113.0</t>
  </si>
  <si>
    <t>15.03</t>
  </si>
  <si>
    <t>[15.033410720571183]</t>
  </si>
  <si>
    <t>46.0</t>
  </si>
  <si>
    <t>116.5</t>
  </si>
  <si>
    <t>135.81</t>
  </si>
  <si>
    <t>[-6.888885498046871, 153.26086956521738]</t>
  </si>
  <si>
    <t>2041.0</t>
  </si>
  <si>
    <t>2140.0</t>
  </si>
  <si>
    <t>-98.29</t>
  </si>
  <si>
    <t>[-98.37057874133733, 4.850563449289558]</t>
  </si>
  <si>
    <t>74.5999984741211</t>
  </si>
  <si>
    <t>18.41</t>
  </si>
  <si>
    <t>[18.412695990668393]</t>
  </si>
  <si>
    <t>46.900001525878906</t>
  </si>
  <si>
    <t>48.599998474121094</t>
  </si>
  <si>
    <t>-5.23</t>
  </si>
  <si>
    <t>[-4.477616674830176, -4.255319148936165, 3.624726850603932]</t>
  </si>
  <si>
    <t>64.0</t>
  </si>
  <si>
    <t>-98.89</t>
  </si>
  <si>
    <t>[-98.3623188474904, -27.74193548387097, -6.106870229007633, 0.0]</t>
  </si>
  <si>
    <t>334.0</t>
  </si>
  <si>
    <t>1.8</t>
  </si>
  <si>
    <t>[1.7964071856287456]</t>
  </si>
  <si>
    <t>99.9000015258789</t>
  </si>
  <si>
    <t>-4.25</t>
  </si>
  <si>
    <t>[-6.798242495293949, -4.613729145024803, 1.8947400544819137, 5.705702563743809]</t>
  </si>
  <si>
    <t>282.5</t>
  </si>
  <si>
    <t>19.34</t>
  </si>
  <si>
    <t>[6.458797327394206, 12.103174603174605]</t>
  </si>
  <si>
    <t>218.5</t>
  </si>
  <si>
    <t>5.69</t>
  </si>
  <si>
    <t>[5.449042995988607, 0.22883295194509046]</t>
  </si>
  <si>
    <t>6033.42236328125</t>
  </si>
  <si>
    <t>7906.0</t>
  </si>
  <si>
    <t>31.04</t>
  </si>
  <si>
    <t>[31.03674040980544]</t>
  </si>
  <si>
    <t>92.89787292480469</t>
  </si>
  <si>
    <t>24.87</t>
  </si>
  <si>
    <t>[24.86830575108552]</t>
  </si>
  <si>
    <t>354.0</t>
  </si>
  <si>
    <t>371.0</t>
  </si>
  <si>
    <t>[19.633027522935787, 2.0895522388059806, 4.802259887005644]</t>
  </si>
  <si>
    <t>154.59202575683594</t>
  </si>
  <si>
    <t>7.51</t>
  </si>
  <si>
    <t>[4.513894194873647, 2.866243892838294]</t>
  </si>
  <si>
    <t>933.8994750976562</t>
  </si>
  <si>
    <t>1120.0</t>
  </si>
  <si>
    <t>19.93</t>
  </si>
  <si>
    <t>[19.927254470603863]</t>
  </si>
  <si>
    <t>1113.3609619140625</t>
  </si>
  <si>
    <t>1348.0</t>
  </si>
  <si>
    <t>12.57</t>
  </si>
  <si>
    <t>[-7.022002206556522, 21.074839707200788]</t>
  </si>
  <si>
    <t>8288.0</t>
  </si>
  <si>
    <t>8686.0</t>
  </si>
  <si>
    <t>[4.006049527362854, -98.96330271824223, 4.8021235521235495]</t>
  </si>
  <si>
    <t>236.0</t>
  </si>
  <si>
    <t>310.43</t>
  </si>
  <si>
    <t>[310.4347826086957]</t>
  </si>
  <si>
    <t>237.0</t>
  </si>
  <si>
    <t>0.51</t>
  </si>
  <si>
    <t>[7.432432432432434, -2.4691358024691357, -1.2345679012345734, -0.8298755186721962, -2.066115702479343]</t>
  </si>
  <si>
    <t>312.94879150390625</t>
  </si>
  <si>
    <t>410.5</t>
  </si>
  <si>
    <t>31.17</t>
  </si>
  <si>
    <t>[31.17162013225927]</t>
  </si>
  <si>
    <t>85.5999984741211</t>
  </si>
  <si>
    <t>171.60000610351562</t>
  </si>
  <si>
    <t>100.47</t>
  </si>
  <si>
    <t>[100.46730042336902]</t>
  </si>
  <si>
    <t>1686.0</t>
  </si>
  <si>
    <t>17.08</t>
  </si>
  <si>
    <t>[17.081850533807817]</t>
  </si>
  <si>
    <t>9.57</t>
  </si>
  <si>
    <t>[9.565217391304337]</t>
  </si>
  <si>
    <t>99.0</t>
  </si>
  <si>
    <t>106.5</t>
  </si>
  <si>
    <t>7.93</t>
  </si>
  <si>
    <t>[0.0, 1.1656216397709862, -0.8264494075791107, 7.575757575757569]</t>
  </si>
  <si>
    <t>183.5</t>
  </si>
  <si>
    <t>362.5</t>
  </si>
  <si>
    <t>97.55</t>
  </si>
  <si>
    <t>[97.54768392370572]</t>
  </si>
  <si>
    <t>113.25</t>
  </si>
  <si>
    <t>14.91</t>
  </si>
  <si>
    <t>[12.18222550493373, 2.428256070640167]</t>
  </si>
  <si>
    <t>183.60000610351562</t>
  </si>
  <si>
    <t>27.81</t>
  </si>
  <si>
    <t>[25.938810636984023, 1.4857177734374893, 0.0]</t>
  </si>
  <si>
    <t>115.5</t>
  </si>
  <si>
    <t>10.0</t>
  </si>
  <si>
    <t>[10.000000000000009]</t>
  </si>
  <si>
    <t>455.0</t>
  </si>
  <si>
    <t>480.0</t>
  </si>
  <si>
    <t>-98.95</t>
  </si>
  <si>
    <t>[-8.045977987046394, -3.5211292018627494, -98.87450534302612, 5.494505494505497]</t>
  </si>
  <si>
    <t>331.0</t>
  </si>
  <si>
    <t>512.0</t>
  </si>
  <si>
    <t>54.68</t>
  </si>
  <si>
    <t>[54.68277945619335]</t>
  </si>
  <si>
    <t>-2.1888997554779053</t>
  </si>
  <si>
    <t>159.0</t>
  </si>
  <si>
    <t>-7848.18</t>
  </si>
  <si>
    <t>[6.666667892674871, -7363.923329612933]</t>
  </si>
  <si>
    <t>1500.0</t>
  </si>
  <si>
    <t>17.99</t>
  </si>
  <si>
    <t>[17.99363057324841, 0.0]</t>
  </si>
  <si>
    <t>4845.0</t>
  </si>
  <si>
    <t>5820.0</t>
  </si>
  <si>
    <t>20.12</t>
  </si>
  <si>
    <t>[20.123839009287934]</t>
  </si>
  <si>
    <t>502.0</t>
  </si>
  <si>
    <t>550.0</t>
  </si>
  <si>
    <t>10.58</t>
  </si>
  <si>
    <t>[0.9331653620439306, 9.5617529880478]</t>
  </si>
  <si>
    <t>140.0</t>
  </si>
  <si>
    <t>220.0</t>
  </si>
  <si>
    <t>-96.88</t>
  </si>
  <si>
    <t>[-98.0144927467125, 57.14285714285714]</t>
  </si>
  <si>
    <t>2349.0</t>
  </si>
  <si>
    <t>2459.0</t>
  </si>
  <si>
    <t>4.0</t>
  </si>
  <si>
    <t>[1.7125868207920725, -1.5158077089649225, -0.8217993079584818, 4.682843763303524]</t>
  </si>
  <si>
    <t>106.38091278076172</t>
  </si>
  <si>
    <t>3.64</t>
  </si>
  <si>
    <t>[3.637012616362867]</t>
  </si>
  <si>
    <t>404.5</t>
  </si>
  <si>
    <t>420.0</t>
  </si>
  <si>
    <t>47.01</t>
  </si>
  <si>
    <t>[47.199999999999996, -3.817733990147787, 3.831891223732997]</t>
  </si>
  <si>
    <t>1583.3623046875</t>
  </si>
  <si>
    <t>2004.0</t>
  </si>
  <si>
    <t>26.57</t>
  </si>
  <si>
    <t>[26.566105184341815]</t>
  </si>
  <si>
    <t>1760.0</t>
  </si>
  <si>
    <t>2415.0</t>
  </si>
  <si>
    <t>37.22</t>
  </si>
  <si>
    <t>[37.21590909090908]</t>
  </si>
  <si>
    <t>1902.0</t>
  </si>
  <si>
    <t>1992.0</t>
  </si>
  <si>
    <t>[1.6625615763546708, -98.92982460601985, 4.731861198738163]</t>
  </si>
  <si>
    <t>413.98077392578125</t>
  </si>
  <si>
    <t>397.0</t>
  </si>
  <si>
    <t>[-98.90607731041429, -4.101826701938959]</t>
  </si>
  <si>
    <t>310.0</t>
  </si>
  <si>
    <t>580.0</t>
  </si>
  <si>
    <t>87.1</t>
  </si>
  <si>
    <t>[87.09677419354837]</t>
  </si>
  <si>
    <t>2942.0</t>
  </si>
  <si>
    <t>-0.5</t>
  </si>
  <si>
    <t>[-3.6029411764705865, 3.2188841201716833, 0.0]</t>
  </si>
  <si>
    <t>765.0</t>
  </si>
  <si>
    <t>1160.0</t>
  </si>
  <si>
    <t>43.95</t>
  </si>
  <si>
    <t>[-5.069708491761727, 51.63398692810457]</t>
  </si>
  <si>
    <t>36.20000076293945</t>
  </si>
  <si>
    <t>27.17</t>
  </si>
  <si>
    <t>[9.006932089137054, -3.9761432014623566, -1.3307927158716204, 23.12925589333432]</t>
  </si>
  <si>
    <t>None</t>
  </si>
  <si>
    <t>13.5</t>
  </si>
  <si>
    <t>205.08</t>
  </si>
  <si>
    <t>[205.08473261236279]</t>
  </si>
  <si>
    <t>17.5</t>
  </si>
  <si>
    <t>-97.57</t>
  </si>
  <si>
    <t>[-99.00000001655684, 143.05556199432908]</t>
  </si>
  <si>
    <t>137.39999389648438</t>
  </si>
  <si>
    <t>84.48</t>
  </si>
  <si>
    <t>[-27.118644067796616, -10.358567099422022, 182.36743593781935]</t>
  </si>
  <si>
    <t>24.700000762939453</t>
  </si>
  <si>
    <t>85.02</t>
  </si>
  <si>
    <t>[85.01872701984286]</t>
  </si>
  <si>
    <t>182.55</t>
  </si>
  <si>
    <t>[190.833322571384, -2.849738292365789]</t>
  </si>
  <si>
    <t>203.5</t>
  </si>
  <si>
    <t>33.48</t>
  </si>
  <si>
    <t>[9.800762555424857, 21.565117932942623]</t>
  </si>
  <si>
    <t>869.0</t>
  </si>
  <si>
    <t>44.47</t>
  </si>
  <si>
    <t>[44.470335156416475]</t>
  </si>
  <si>
    <t>24.950000762939453</t>
  </si>
  <si>
    <t>20.6</t>
  </si>
  <si>
    <t>[14.320382528946096, 5.4968336802449835]</t>
  </si>
  <si>
    <t>241.89999389648438</t>
  </si>
  <si>
    <t>[-98.41153435737247, 10.205008608876698]</t>
  </si>
  <si>
    <t>77.49718475341797</t>
  </si>
  <si>
    <t>77.4000015258789</t>
  </si>
  <si>
    <t>[-10.476196848034625, -2.043428471646158, -0.12540226828662293]</t>
  </si>
  <si>
    <t>39.5</t>
  </si>
  <si>
    <t>36.68</t>
  </si>
  <si>
    <t>[0.0, 36.67820249614522]</t>
  </si>
  <si>
    <t>150.39</t>
  </si>
  <si>
    <t>[150.3910960306193, 0.0]</t>
  </si>
  <si>
    <t>204.0</t>
  </si>
  <si>
    <t>16.25</t>
  </si>
  <si>
    <t>[18.88888888888889, -8.92857142857143, 7.36842105263158]</t>
  </si>
  <si>
    <t>15.75</t>
  </si>
  <si>
    <t>-98.84</t>
  </si>
  <si>
    <t>[-5.603453024388905, -4.565214074176294, -2.654868899744267, -98.82608690987462, 12.5]</t>
  </si>
  <si>
    <t>296.0</t>
  </si>
  <si>
    <t>23.93</t>
  </si>
  <si>
    <t>[10.947884048460232, 11.698113207547166]</t>
  </si>
  <si>
    <t>1232.5</t>
  </si>
  <si>
    <t>46.19</t>
  </si>
  <si>
    <t>[-15.40303458510065, 2.8351967188933846, 3.401561982750567, 62.51318042245919]</t>
  </si>
  <si>
    <t>40.46</t>
  </si>
  <si>
    <t>[46.55737955062116, -4.555311374467741, 0.4132168221838928]</t>
  </si>
  <si>
    <t>73.0</t>
  </si>
  <si>
    <t>137.4</t>
  </si>
  <si>
    <t>[137.39837398373984]</t>
  </si>
  <si>
    <t>86.9000015258789</t>
  </si>
  <si>
    <t>108.14</t>
  </si>
  <si>
    <t>[108.1437162296501]</t>
  </si>
  <si>
    <t>208.5</t>
  </si>
  <si>
    <t>[28.057553956834536]</t>
  </si>
  <si>
    <t>574.5</t>
  </si>
  <si>
    <t>26.54</t>
  </si>
  <si>
    <t>[6.643927441842856, -1.7263183593750009, 20.744013186057053]</t>
  </si>
  <si>
    <t>8590.0</t>
  </si>
  <si>
    <t>[4.886160143259155, -0.6984866123399325]</t>
  </si>
  <si>
    <t>1895.0</t>
  </si>
  <si>
    <t>34.2</t>
  </si>
  <si>
    <t>[11.114676614663033, 20.777565328234537]</t>
  </si>
  <si>
    <t>321.0</t>
  </si>
  <si>
    <t>34.56</t>
  </si>
  <si>
    <t>[10.54422151195229, -1.7821812393641667, 23.938223938223935]</t>
  </si>
  <si>
    <t>534.2000122070312</t>
  </si>
  <si>
    <t>12.3</t>
  </si>
  <si>
    <t>[12.29766628102167]</t>
  </si>
  <si>
    <t>4615.0</t>
  </si>
  <si>
    <t>9.2</t>
  </si>
  <si>
    <t>[9.204921911973507]</t>
  </si>
  <si>
    <t>303.0</t>
  </si>
  <si>
    <t>29.53</t>
  </si>
  <si>
    <t>[-3.0769216082033757, 33.646400172188116]</t>
  </si>
  <si>
    <t>969.2000122070312</t>
  </si>
  <si>
    <t>11.21</t>
  </si>
  <si>
    <t>[-3.3122274479671976, -4.012645795276038, 19.831852971679396]</t>
  </si>
  <si>
    <t>123.0</t>
  </si>
  <si>
    <t>148.97</t>
  </si>
  <si>
    <t>[-6.888885498046871, 167.39130434782606]</t>
  </si>
  <si>
    <t>2053.0</t>
  </si>
  <si>
    <t>-98.36</t>
  </si>
  <si>
    <t>[-98.37057874133733, 0.5879470847623747]</t>
  </si>
  <si>
    <t>66.5</t>
  </si>
  <si>
    <t>5.56</t>
  </si>
  <si>
    <t>[5.555555555555558]</t>
  </si>
  <si>
    <t>50.0</t>
  </si>
  <si>
    <t>-2.5</t>
  </si>
  <si>
    <t>[-4.477616674830176, -4.255319148936165, 6.609804633824057]</t>
  </si>
  <si>
    <t>65.5</t>
  </si>
  <si>
    <t>61.5</t>
  </si>
  <si>
    <t>[-98.3623188474904, -27.74193548387097, -6.106870229007633]</t>
  </si>
  <si>
    <t>-9.41</t>
  </si>
  <si>
    <t>[-6.798242495293949, -4.613729145024803, 1.8947400544819137, 0.0]</t>
  </si>
  <si>
    <t>280.0</t>
  </si>
  <si>
    <t>18.29</t>
  </si>
  <si>
    <t>[6.458797327394206, 11.111111111111116]</t>
  </si>
  <si>
    <t>7706.0</t>
  </si>
  <si>
    <t>27.72</t>
  </si>
  <si>
    <t>[27.72187219807245]</t>
  </si>
  <si>
    <t>355.0</t>
  </si>
  <si>
    <t>22.48</t>
  </si>
  <si>
    <t>[19.633027522935787, 2.0895522388059806, 0.28248587570620654]</t>
  </si>
  <si>
    <t>1092.0</t>
  </si>
  <si>
    <t>16.93</t>
  </si>
  <si>
    <t>[16.92907310883878]</t>
  </si>
  <si>
    <t>1328.0</t>
  </si>
  <si>
    <t>10.9</t>
  </si>
  <si>
    <t>[-7.022002206556522, 19.278477100269022]</t>
  </si>
  <si>
    <t>8484.0</t>
  </si>
  <si>
    <t>-98.9</t>
  </si>
  <si>
    <t>[4.006049527362854, -98.96330271824223, 2.3648648648648685]</t>
  </si>
  <si>
    <t>268.0</t>
  </si>
  <si>
    <t>366.09</t>
  </si>
  <si>
    <t>[366.0869565217391]</t>
  </si>
  <si>
    <t>404.0</t>
  </si>
  <si>
    <t>29.09</t>
  </si>
  <si>
    <t>[29.094603004708276]</t>
  </si>
  <si>
    <t>95.56</t>
  </si>
  <si>
    <t>[95.56074401928099]</t>
  </si>
  <si>
    <t>8.44</t>
  </si>
  <si>
    <t>[0.0, 1.1656216397709862, -0.8264494075791107, 8.080808080808088]</t>
  </si>
  <si>
    <t>345.0</t>
  </si>
  <si>
    <t>88.01</t>
  </si>
  <si>
    <t>[88.0108991825613]</t>
  </si>
  <si>
    <t>14.41</t>
  </si>
  <si>
    <t>[12.18222550493373, 1.9867549668874274]</t>
  </si>
  <si>
    <t>175.0</t>
  </si>
  <si>
    <t>[25.938810636984023, 1.4857177734374893]</t>
  </si>
  <si>
    <t>114.0</t>
  </si>
  <si>
    <t>8.57</t>
  </si>
  <si>
    <t>[8.571428571428562]</t>
  </si>
  <si>
    <t>490.0</t>
  </si>
  <si>
    <t>-98.92</t>
  </si>
  <si>
    <t>[-8.045977987046394, -3.5211292018627494, -98.87450534302612, 7.692307692307687]</t>
  </si>
  <si>
    <t>504.0</t>
  </si>
  <si>
    <t>52.27</t>
  </si>
  <si>
    <t>[52.26586102719033]</t>
  </si>
  <si>
    <t>157.0</t>
  </si>
  <si>
    <t>-7750.72</t>
  </si>
  <si>
    <t>[6.666667892674871, -7272.553224837927]</t>
  </si>
  <si>
    <t>1256.0</t>
  </si>
  <si>
    <t>[17.99363057324841]</t>
  </si>
  <si>
    <t>5730.0</t>
  </si>
  <si>
    <t>18.27</t>
  </si>
  <si>
    <t>[18.266253869969052]</t>
  </si>
  <si>
    <t>542.0</t>
  </si>
  <si>
    <t>8.98</t>
  </si>
  <si>
    <t>[0.9331653620439306, 7.968127490039834]</t>
  </si>
  <si>
    <t>222.5</t>
  </si>
  <si>
    <t>-96.84</t>
  </si>
  <si>
    <t>[-98.0144927467125, 58.928571428571416]</t>
  </si>
  <si>
    <t>2400.0</t>
  </si>
  <si>
    <t>1.5</t>
  </si>
  <si>
    <t>[1.7125868207920725, -1.5158077089649225, -0.8217993079584818, 2.171136653895278]</t>
  </si>
  <si>
    <t>422.5</t>
  </si>
  <si>
    <t>47.88</t>
  </si>
  <si>
    <t>[47.199999999999996, -3.817733990147787, 4.449938195302838]</t>
  </si>
  <si>
    <t>1983.0</t>
  </si>
  <si>
    <t>25.24</t>
  </si>
  <si>
    <t>[25.239813662949008]</t>
  </si>
  <si>
    <t>2330.0</t>
  </si>
  <si>
    <t>32.39</t>
  </si>
  <si>
    <t>[32.38636363636365]</t>
  </si>
  <si>
    <t>-98.91</t>
  </si>
  <si>
    <t>[1.6625615763546708, -98.92982460601985, 0.0]</t>
  </si>
  <si>
    <t>575.0</t>
  </si>
  <si>
    <t>85.48</t>
  </si>
  <si>
    <t>[85.48387096774192]</t>
  </si>
  <si>
    <t>2796.0</t>
  </si>
  <si>
    <t>[-3.6029411764705865, 3.2188841201716833]</t>
  </si>
  <si>
    <t>1100.0</t>
  </si>
  <si>
    <t>36.5</t>
  </si>
  <si>
    <t>[-5.069708491761727, 43.790849673202615]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</si>
</sst>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1" fillId="0" fontId="2" numFmtId="0" xfId="0" applyAlignment="1" applyBorder="1" applyFont="1">
      <alignment horizontal="center" vertical="top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>
        <v>29.69</v>
      </c>
      <c r="D2" s="1">
        <v>-0.47</v>
      </c>
      <c r="E2" s="2">
        <v>-0.0156</v>
      </c>
      <c r="F2" s="1" t="s">
        <v>12</v>
      </c>
      <c r="G2" s="1" t="s">
        <v>13</v>
      </c>
      <c r="H2" s="1" t="s">
        <v>14</v>
      </c>
      <c r="I2" s="1">
        <v>12.91</v>
      </c>
    </row>
    <row r="3">
      <c r="A3" s="1" t="s">
        <v>15</v>
      </c>
      <c r="B3" s="1" t="s">
        <v>16</v>
      </c>
      <c r="C3" s="1">
        <v>47.14</v>
      </c>
      <c r="D3" s="3">
        <f>+6.77</f>
        <v>6.77</v>
      </c>
      <c r="E3" s="3">
        <f>+16.77%</f>
        <v>0.1677</v>
      </c>
      <c r="F3" s="1" t="s">
        <v>17</v>
      </c>
      <c r="G3" s="1" t="s">
        <v>18</v>
      </c>
      <c r="H3" s="1" t="s">
        <v>19</v>
      </c>
      <c r="I3" s="1" t="s">
        <v>20</v>
      </c>
    </row>
    <row r="4">
      <c r="A4" s="1" t="s">
        <v>21</v>
      </c>
      <c r="B4" s="1" t="s">
        <v>22</v>
      </c>
      <c r="C4" s="1">
        <v>122.16</v>
      </c>
      <c r="D4" s="1">
        <v>-6.64</v>
      </c>
      <c r="E4" s="2">
        <v>-0.0516</v>
      </c>
      <c r="F4" s="1" t="s">
        <v>23</v>
      </c>
      <c r="G4" s="1" t="s">
        <v>24</v>
      </c>
      <c r="H4" s="1" t="s">
        <v>25</v>
      </c>
      <c r="I4" s="1" t="s">
        <v>20</v>
      </c>
    </row>
    <row r="5">
      <c r="A5" s="1" t="s">
        <v>26</v>
      </c>
      <c r="B5" s="1" t="s">
        <v>27</v>
      </c>
      <c r="C5" s="1">
        <v>39.5</v>
      </c>
      <c r="D5" s="3">
        <f>+2.7</f>
        <v>2.7</v>
      </c>
      <c r="E5" s="3">
        <f>+7.34%</f>
        <v>0.0734</v>
      </c>
      <c r="F5" s="1" t="s">
        <v>28</v>
      </c>
      <c r="G5" s="1" t="s">
        <v>29</v>
      </c>
      <c r="H5" s="1" t="s">
        <v>30</v>
      </c>
      <c r="I5" s="1">
        <v>49.38</v>
      </c>
    </row>
    <row r="6">
      <c r="A6" s="1" t="s">
        <v>31</v>
      </c>
      <c r="B6" s="1" t="s">
        <v>32</v>
      </c>
      <c r="C6" s="1">
        <v>45.45</v>
      </c>
      <c r="D6" s="1">
        <v>-7.57</v>
      </c>
      <c r="E6" s="2">
        <v>-0.1428</v>
      </c>
      <c r="F6" s="1" t="s">
        <v>33</v>
      </c>
      <c r="G6" s="1" t="s">
        <v>34</v>
      </c>
      <c r="H6" s="1" t="s">
        <v>35</v>
      </c>
      <c r="I6" s="1">
        <v>3.47</v>
      </c>
    </row>
    <row r="7">
      <c r="A7" s="1" t="s">
        <v>36</v>
      </c>
      <c r="B7" s="1" t="s">
        <v>37</v>
      </c>
      <c r="C7" s="1">
        <v>14.3</v>
      </c>
      <c r="D7" s="3">
        <f>+0.2</f>
        <v>0.2</v>
      </c>
      <c r="E7" s="3">
        <f>+1.42%</f>
        <v>0.0142</v>
      </c>
      <c r="F7" s="1" t="s">
        <v>38</v>
      </c>
      <c r="G7" s="1" t="s">
        <v>39</v>
      </c>
      <c r="H7" s="1" t="s">
        <v>40</v>
      </c>
      <c r="I7" s="1" t="s">
        <v>20</v>
      </c>
    </row>
    <row r="8">
      <c r="A8" s="1" t="s">
        <v>41</v>
      </c>
      <c r="B8" s="1" t="s">
        <v>42</v>
      </c>
      <c r="C8" s="1">
        <v>198.6</v>
      </c>
      <c r="D8" s="1">
        <v>-10.0</v>
      </c>
      <c r="E8" s="2">
        <v>-0.0479</v>
      </c>
      <c r="F8" s="1" t="s">
        <v>43</v>
      </c>
      <c r="G8" s="1" t="s">
        <v>44</v>
      </c>
      <c r="H8" s="1" t="s">
        <v>45</v>
      </c>
      <c r="I8" s="1">
        <v>1.24</v>
      </c>
    </row>
    <row r="9">
      <c r="A9" s="1" t="s">
        <v>46</v>
      </c>
      <c r="B9" s="1" t="s">
        <v>47</v>
      </c>
      <c r="C9" s="1">
        <v>182.8</v>
      </c>
      <c r="D9" s="1">
        <v>-0.76</v>
      </c>
      <c r="E9" s="2">
        <v>-0.0041</v>
      </c>
      <c r="F9" s="1" t="s">
        <v>48</v>
      </c>
      <c r="G9" s="1" t="s">
        <v>49</v>
      </c>
      <c r="H9" s="1" t="s">
        <v>50</v>
      </c>
      <c r="I9" s="1" t="s">
        <v>20</v>
      </c>
    </row>
    <row r="10">
      <c r="A10" s="1" t="s">
        <v>51</v>
      </c>
      <c r="B10" s="1" t="s">
        <v>52</v>
      </c>
      <c r="C10" s="1">
        <v>113.6</v>
      </c>
      <c r="D10" s="1">
        <v>-2.86</v>
      </c>
      <c r="E10" s="2">
        <v>-0.0246</v>
      </c>
      <c r="F10" s="1" t="s">
        <v>53</v>
      </c>
      <c r="G10" s="1" t="s">
        <v>54</v>
      </c>
      <c r="H10" s="1" t="s">
        <v>55</v>
      </c>
      <c r="I10" s="1">
        <v>9.79</v>
      </c>
    </row>
    <row r="11">
      <c r="A11" s="1" t="s">
        <v>56</v>
      </c>
      <c r="B11" s="1" t="s">
        <v>57</v>
      </c>
      <c r="C11" s="1">
        <v>298.1</v>
      </c>
      <c r="D11" s="1">
        <v>-1.7</v>
      </c>
      <c r="E11" s="2">
        <v>-0.0057</v>
      </c>
      <c r="F11" s="1" t="s">
        <v>58</v>
      </c>
      <c r="G11" s="1" t="s">
        <v>59</v>
      </c>
      <c r="H11" s="1" t="s">
        <v>60</v>
      </c>
      <c r="I11" s="1" t="s">
        <v>20</v>
      </c>
    </row>
    <row r="12">
      <c r="A12" s="1" t="s">
        <v>61</v>
      </c>
      <c r="B12" s="1" t="s">
        <v>62</v>
      </c>
      <c r="C12" s="1">
        <v>130.0</v>
      </c>
      <c r="D12" s="1">
        <v>-4.25</v>
      </c>
      <c r="E12" s="2">
        <v>-0.0317</v>
      </c>
      <c r="F12" s="1" t="s">
        <v>63</v>
      </c>
      <c r="G12" s="1" t="s">
        <v>64</v>
      </c>
      <c r="H12" s="1" t="s">
        <v>65</v>
      </c>
      <c r="I12" s="1">
        <v>6.31</v>
      </c>
    </row>
    <row r="13">
      <c r="A13" s="1" t="s">
        <v>66</v>
      </c>
      <c r="B13" s="1" t="s">
        <v>67</v>
      </c>
      <c r="C13" s="1">
        <v>364.85</v>
      </c>
      <c r="D13" s="1">
        <v>-2.25</v>
      </c>
      <c r="E13" s="2">
        <v>-0.0061</v>
      </c>
      <c r="F13" s="1" t="s">
        <v>68</v>
      </c>
      <c r="G13" s="1" t="s">
        <v>69</v>
      </c>
      <c r="H13" s="1" t="s">
        <v>70</v>
      </c>
      <c r="I13" s="1">
        <v>20.38</v>
      </c>
    </row>
    <row r="14">
      <c r="A14" s="1" t="s">
        <v>71</v>
      </c>
      <c r="B14" s="1" t="s">
        <v>72</v>
      </c>
      <c r="C14" s="1">
        <v>5.48</v>
      </c>
      <c r="D14" s="3">
        <f>+0.18</f>
        <v>0.18</v>
      </c>
      <c r="E14" s="3">
        <f>+3.4%</f>
        <v>0.034</v>
      </c>
      <c r="F14" s="1" t="s">
        <v>73</v>
      </c>
      <c r="G14" s="1" t="s">
        <v>74</v>
      </c>
      <c r="H14" s="1" t="s">
        <v>75</v>
      </c>
      <c r="I14" s="1">
        <v>3.22</v>
      </c>
    </row>
    <row r="15">
      <c r="A15" s="1" t="s">
        <v>76</v>
      </c>
      <c r="B15" s="1" t="s">
        <v>77</v>
      </c>
      <c r="C15" s="1">
        <v>49.5</v>
      </c>
      <c r="D15" s="1">
        <v>-3.45</v>
      </c>
      <c r="E15" s="2">
        <v>-0.0652</v>
      </c>
      <c r="F15" s="1" t="s">
        <v>78</v>
      </c>
      <c r="G15" s="1" t="s">
        <v>79</v>
      </c>
      <c r="H15" s="1" t="s">
        <v>80</v>
      </c>
      <c r="I15" s="1" t="s">
        <v>20</v>
      </c>
    </row>
    <row r="16">
      <c r="A16" s="1" t="s">
        <v>81</v>
      </c>
      <c r="B16" s="1" t="s">
        <v>82</v>
      </c>
      <c r="C16" s="1">
        <v>220.7</v>
      </c>
      <c r="D16" s="3">
        <f>+4.7</f>
        <v>4.7</v>
      </c>
      <c r="E16" s="3">
        <f>+2.18%</f>
        <v>0.0218</v>
      </c>
      <c r="F16" s="1" t="s">
        <v>83</v>
      </c>
      <c r="G16" s="1" t="s">
        <v>84</v>
      </c>
      <c r="H16" s="1" t="s">
        <v>85</v>
      </c>
      <c r="I16" s="1">
        <v>22.29</v>
      </c>
    </row>
    <row r="17">
      <c r="A17" s="1" t="s">
        <v>86</v>
      </c>
      <c r="B17" s="1" t="s">
        <v>87</v>
      </c>
      <c r="C17" s="1">
        <v>18.0</v>
      </c>
      <c r="D17" s="1">
        <v>-0.3</v>
      </c>
      <c r="E17" s="2">
        <v>-0.0164</v>
      </c>
      <c r="F17" s="1" t="s">
        <v>88</v>
      </c>
      <c r="G17" s="1" t="s">
        <v>89</v>
      </c>
      <c r="H17" s="1" t="s">
        <v>90</v>
      </c>
      <c r="I17" s="1" t="s">
        <v>20</v>
      </c>
    </row>
    <row r="18">
      <c r="A18" s="1" t="s">
        <v>91</v>
      </c>
      <c r="B18" s="1" t="s">
        <v>92</v>
      </c>
      <c r="C18" s="1">
        <v>39.26</v>
      </c>
      <c r="D18" s="1">
        <v>-1.19</v>
      </c>
      <c r="E18" s="2">
        <v>-0.0294</v>
      </c>
      <c r="F18" s="1" t="s">
        <v>93</v>
      </c>
      <c r="G18" s="1" t="s">
        <v>94</v>
      </c>
      <c r="H18" s="1" t="s">
        <v>95</v>
      </c>
      <c r="I18" s="1">
        <v>2.16</v>
      </c>
    </row>
    <row r="19">
      <c r="A19" s="1" t="s">
        <v>96</v>
      </c>
      <c r="B19" s="1" t="s">
        <v>97</v>
      </c>
      <c r="C19" s="1">
        <v>61.44</v>
      </c>
      <c r="D19" s="1">
        <v>-2.0</v>
      </c>
      <c r="E19" s="2">
        <v>-0.0315</v>
      </c>
      <c r="F19" s="1" t="s">
        <v>98</v>
      </c>
      <c r="G19" s="1" t="s">
        <v>99</v>
      </c>
      <c r="H19" s="1" t="s">
        <v>100</v>
      </c>
      <c r="I19" s="1">
        <v>5.21</v>
      </c>
    </row>
    <row r="20">
      <c r="A20" s="1" t="s">
        <v>101</v>
      </c>
      <c r="B20" s="1" t="s">
        <v>102</v>
      </c>
      <c r="C20" s="1">
        <v>113.0</v>
      </c>
      <c r="D20" s="3">
        <f>+3</f>
        <v>3</v>
      </c>
      <c r="E20" s="3">
        <f>+2.73%</f>
        <v>0.0273</v>
      </c>
      <c r="F20" s="1" t="s">
        <v>103</v>
      </c>
      <c r="G20" s="1" t="s">
        <v>104</v>
      </c>
      <c r="H20" s="1" t="s">
        <v>105</v>
      </c>
      <c r="I20" s="1">
        <v>13.61</v>
      </c>
    </row>
    <row r="21">
      <c r="A21" s="1" t="s">
        <v>106</v>
      </c>
      <c r="B21" s="1" t="s">
        <v>107</v>
      </c>
      <c r="C21" s="1">
        <v>281.0</v>
      </c>
      <c r="D21" s="1">
        <v>-6.4</v>
      </c>
      <c r="E21" s="2">
        <v>-0.0223</v>
      </c>
      <c r="F21" s="1" t="s">
        <v>108</v>
      </c>
      <c r="G21" s="1" t="s">
        <v>109</v>
      </c>
      <c r="H21" s="1" t="s">
        <v>110</v>
      </c>
      <c r="I21" s="1">
        <v>4.45</v>
      </c>
    </row>
    <row r="22">
      <c r="A22" s="1" t="s">
        <v>111</v>
      </c>
      <c r="B22" s="1" t="s">
        <v>112</v>
      </c>
      <c r="C22" s="1">
        <v>112.35</v>
      </c>
      <c r="D22" s="1">
        <v>-0.4</v>
      </c>
      <c r="E22" s="2">
        <v>-0.0035</v>
      </c>
      <c r="F22" s="1" t="s">
        <v>113</v>
      </c>
      <c r="G22" s="1" t="s">
        <v>114</v>
      </c>
      <c r="H22" s="1" t="s">
        <v>115</v>
      </c>
      <c r="I22" s="1">
        <v>6.46</v>
      </c>
    </row>
    <row r="23">
      <c r="A23" s="1" t="s">
        <v>116</v>
      </c>
      <c r="B23" s="1" t="s">
        <v>117</v>
      </c>
      <c r="C23" s="1">
        <v>119.6</v>
      </c>
      <c r="D23" s="3">
        <f>+32.85</f>
        <v>32.85</v>
      </c>
      <c r="E23" s="3">
        <f>+37.87%</f>
        <v>0.3787</v>
      </c>
      <c r="F23" s="1" t="s">
        <v>118</v>
      </c>
      <c r="G23" s="1" t="s">
        <v>119</v>
      </c>
      <c r="H23" s="1" t="s">
        <v>120</v>
      </c>
      <c r="I23" s="1" t="s">
        <v>20</v>
      </c>
    </row>
    <row r="24">
      <c r="A24" s="1" t="s">
        <v>121</v>
      </c>
      <c r="B24" s="1" t="s">
        <v>122</v>
      </c>
      <c r="C24" s="1">
        <v>22.35</v>
      </c>
      <c r="D24" s="3">
        <f>+0.5</f>
        <v>0.5</v>
      </c>
      <c r="E24" s="3">
        <f>+2.29%</f>
        <v>0.0229</v>
      </c>
      <c r="F24" s="1" t="s">
        <v>123</v>
      </c>
      <c r="G24" s="1" t="s">
        <v>124</v>
      </c>
      <c r="H24" s="1" t="s">
        <v>125</v>
      </c>
      <c r="I24" s="1" t="s">
        <v>20</v>
      </c>
    </row>
    <row r="25">
      <c r="A25" s="1" t="s">
        <v>126</v>
      </c>
      <c r="B25" s="1" t="s">
        <v>127</v>
      </c>
      <c r="C25" s="1">
        <v>162.9</v>
      </c>
      <c r="D25" s="1">
        <v>-10.3</v>
      </c>
      <c r="E25" s="2">
        <v>-0.0595</v>
      </c>
      <c r="F25" s="1" t="s">
        <v>128</v>
      </c>
      <c r="G25" s="1" t="s">
        <v>129</v>
      </c>
      <c r="H25" s="1" t="s">
        <v>130</v>
      </c>
      <c r="I25" s="1">
        <v>3.79</v>
      </c>
    </row>
    <row r="26">
      <c r="A26" s="1" t="s">
        <v>131</v>
      </c>
      <c r="B26" s="1" t="s">
        <v>132</v>
      </c>
      <c r="C26" s="1">
        <v>120.9</v>
      </c>
      <c r="D26" s="1">
        <v>-0.45</v>
      </c>
      <c r="E26" s="2">
        <v>-0.0037</v>
      </c>
      <c r="F26" s="1" t="s">
        <v>88</v>
      </c>
      <c r="G26" s="1" t="s">
        <v>133</v>
      </c>
      <c r="H26" s="1" t="s">
        <v>134</v>
      </c>
      <c r="I26" s="1">
        <v>5.37</v>
      </c>
    </row>
    <row r="27">
      <c r="A27" s="1" t="s">
        <v>135</v>
      </c>
      <c r="B27" s="1" t="s">
        <v>136</v>
      </c>
      <c r="C27" s="1">
        <v>104.35</v>
      </c>
      <c r="D27" s="1">
        <v>-4.55</v>
      </c>
      <c r="E27" s="2">
        <v>-0.0418</v>
      </c>
      <c r="F27" s="1" t="s">
        <v>137</v>
      </c>
      <c r="G27" s="1" t="s">
        <v>138</v>
      </c>
      <c r="H27" s="1" t="s">
        <v>139</v>
      </c>
      <c r="I27" s="1" t="s">
        <v>20</v>
      </c>
    </row>
    <row r="28">
      <c r="A28" s="1" t="s">
        <v>140</v>
      </c>
      <c r="B28" s="1" t="s">
        <v>141</v>
      </c>
      <c r="C28" s="1">
        <v>216.7</v>
      </c>
      <c r="D28" s="1">
        <v>-7.5</v>
      </c>
      <c r="E28" s="2">
        <v>-0.0335</v>
      </c>
      <c r="F28" s="1" t="s">
        <v>142</v>
      </c>
      <c r="G28" s="1" t="s">
        <v>143</v>
      </c>
      <c r="H28" s="1" t="s">
        <v>144</v>
      </c>
      <c r="I28" s="1">
        <v>7.06</v>
      </c>
    </row>
    <row r="29">
      <c r="A29" s="1" t="s">
        <v>145</v>
      </c>
      <c r="B29" s="1" t="s">
        <v>146</v>
      </c>
      <c r="C29" s="1">
        <v>24.0</v>
      </c>
      <c r="D29" s="3">
        <f>+0.4</f>
        <v>0.4</v>
      </c>
      <c r="E29" s="3">
        <f>+1.69%</f>
        <v>0.0169</v>
      </c>
      <c r="F29" s="1" t="s">
        <v>147</v>
      </c>
      <c r="G29" s="1" t="s">
        <v>148</v>
      </c>
      <c r="H29" s="1" t="s">
        <v>149</v>
      </c>
      <c r="I29" s="1">
        <v>9.23</v>
      </c>
    </row>
    <row r="30">
      <c r="A30" s="1" t="s">
        <v>150</v>
      </c>
      <c r="B30" s="1" t="s">
        <v>151</v>
      </c>
      <c r="C30" s="1">
        <v>29.01</v>
      </c>
      <c r="D30" s="1">
        <v>-0.87</v>
      </c>
      <c r="E30" s="2">
        <v>-0.0291</v>
      </c>
      <c r="F30" s="1" t="s">
        <v>152</v>
      </c>
      <c r="G30" s="1" t="s">
        <v>153</v>
      </c>
      <c r="H30" s="1" t="s">
        <v>154</v>
      </c>
      <c r="I30" s="1" t="s">
        <v>20</v>
      </c>
    </row>
    <row r="31">
      <c r="A31" s="1" t="s">
        <v>155</v>
      </c>
      <c r="B31" s="1" t="s">
        <v>156</v>
      </c>
      <c r="C31" s="1">
        <v>255.0</v>
      </c>
      <c r="D31" s="1">
        <v>-3.0</v>
      </c>
      <c r="E31" s="2">
        <v>-0.0116</v>
      </c>
      <c r="F31" s="1" t="s">
        <v>157</v>
      </c>
      <c r="G31" s="1" t="s">
        <v>158</v>
      </c>
      <c r="H31" s="1" t="s">
        <v>159</v>
      </c>
      <c r="I31" s="1">
        <v>48.11</v>
      </c>
    </row>
    <row r="32">
      <c r="A32" s="1" t="s">
        <v>160</v>
      </c>
      <c r="B32" s="1" t="s">
        <v>161</v>
      </c>
      <c r="C32" s="1">
        <v>276.0</v>
      </c>
      <c r="D32" s="3">
        <f>+0.3</f>
        <v>0.3</v>
      </c>
      <c r="E32" s="3">
        <f>+0.11%</f>
        <v>0.0011</v>
      </c>
      <c r="F32" s="1" t="s">
        <v>162</v>
      </c>
      <c r="G32" s="1" t="s">
        <v>163</v>
      </c>
      <c r="H32" s="1" t="s">
        <v>164</v>
      </c>
      <c r="I32" s="1">
        <v>7.23</v>
      </c>
    </row>
    <row r="33">
      <c r="A33" s="1" t="s">
        <v>165</v>
      </c>
      <c r="B33" s="1" t="s">
        <v>166</v>
      </c>
      <c r="C33" s="1">
        <v>239.0</v>
      </c>
      <c r="D33" s="1">
        <v>-9.0</v>
      </c>
      <c r="E33" s="2">
        <v>-0.0363</v>
      </c>
      <c r="F33" s="1" t="s">
        <v>167</v>
      </c>
      <c r="G33" s="1" t="s">
        <v>168</v>
      </c>
      <c r="H33" s="1" t="s">
        <v>169</v>
      </c>
      <c r="I33" s="1" t="s">
        <v>20</v>
      </c>
    </row>
    <row r="34">
      <c r="A34" s="1" t="s">
        <v>170</v>
      </c>
      <c r="B34" s="1" t="s">
        <v>171</v>
      </c>
      <c r="C34" s="1">
        <v>400.9</v>
      </c>
      <c r="D34" s="1">
        <v>-5.4</v>
      </c>
      <c r="E34" s="2">
        <v>-0.0133</v>
      </c>
      <c r="F34" s="1" t="s">
        <v>172</v>
      </c>
      <c r="G34" s="1" t="s">
        <v>173</v>
      </c>
      <c r="H34" s="1" t="s">
        <v>174</v>
      </c>
      <c r="I34" s="1">
        <v>22.27</v>
      </c>
    </row>
    <row r="35">
      <c r="A35" s="1" t="s">
        <v>175</v>
      </c>
      <c r="B35" s="1" t="s">
        <v>176</v>
      </c>
      <c r="C35" s="1">
        <v>3.5</v>
      </c>
      <c r="D35" s="1">
        <v>-0.2</v>
      </c>
      <c r="E35" s="2">
        <v>-0.0541</v>
      </c>
      <c r="F35" s="1" t="s">
        <v>177</v>
      </c>
      <c r="G35" s="1" t="s">
        <v>178</v>
      </c>
      <c r="H35" s="1" t="s">
        <v>179</v>
      </c>
      <c r="I35" s="1" t="s">
        <v>20</v>
      </c>
    </row>
    <row r="36">
      <c r="A36" s="1" t="s">
        <v>180</v>
      </c>
      <c r="B36" s="1" t="s">
        <v>181</v>
      </c>
      <c r="C36" s="1">
        <v>198.55</v>
      </c>
      <c r="D36" s="3">
        <f>+0.65</f>
        <v>0.65</v>
      </c>
      <c r="E36" s="3">
        <f>+0.33%</f>
        <v>0.0033</v>
      </c>
      <c r="F36" s="1" t="s">
        <v>182</v>
      </c>
      <c r="G36" s="1" t="s">
        <v>183</v>
      </c>
      <c r="H36" s="1" t="s">
        <v>184</v>
      </c>
      <c r="I36" s="1">
        <v>26.47</v>
      </c>
    </row>
    <row r="37">
      <c r="A37" s="1" t="s">
        <v>185</v>
      </c>
      <c r="B37" s="1" t="s">
        <v>186</v>
      </c>
      <c r="C37" s="4">
        <v>1193.2</v>
      </c>
      <c r="D37" s="1">
        <v>-6.0</v>
      </c>
      <c r="E37" s="2">
        <v>-0.005</v>
      </c>
      <c r="F37" s="1" t="s">
        <v>187</v>
      </c>
      <c r="G37" s="1" t="s">
        <v>188</v>
      </c>
      <c r="H37" s="1" t="s">
        <v>189</v>
      </c>
      <c r="I37" s="1">
        <v>9.76</v>
      </c>
    </row>
    <row r="38">
      <c r="A38" s="1" t="s">
        <v>190</v>
      </c>
      <c r="B38" s="1" t="s">
        <v>191</v>
      </c>
      <c r="C38" s="1">
        <v>268.1</v>
      </c>
      <c r="D38" s="1">
        <v>-3.5</v>
      </c>
      <c r="E38" s="2">
        <v>-0.0129</v>
      </c>
      <c r="F38" s="1" t="s">
        <v>192</v>
      </c>
      <c r="G38" s="1" t="s">
        <v>193</v>
      </c>
      <c r="H38" s="1" t="s">
        <v>194</v>
      </c>
      <c r="I38" s="1" t="s">
        <v>20</v>
      </c>
    </row>
    <row r="39">
      <c r="A39" s="1" t="s">
        <v>195</v>
      </c>
      <c r="B39" s="1" t="s">
        <v>196</v>
      </c>
      <c r="C39" s="1">
        <v>95.36</v>
      </c>
      <c r="D39" s="1">
        <v>-1.72</v>
      </c>
      <c r="E39" s="2">
        <v>-0.0177</v>
      </c>
      <c r="F39" s="1" t="s">
        <v>197</v>
      </c>
      <c r="G39" s="1" t="s">
        <v>198</v>
      </c>
      <c r="H39" s="1" t="s">
        <v>199</v>
      </c>
      <c r="I39" s="1">
        <v>79.47</v>
      </c>
    </row>
    <row r="40">
      <c r="A40" s="1" t="s">
        <v>200</v>
      </c>
      <c r="B40" s="1" t="s">
        <v>201</v>
      </c>
      <c r="C40" s="4">
        <v>1580.2</v>
      </c>
      <c r="D40" s="1">
        <v>-27.6</v>
      </c>
      <c r="E40" s="2">
        <v>-0.0172</v>
      </c>
      <c r="F40" s="1" t="s">
        <v>202</v>
      </c>
      <c r="G40" s="1" t="s">
        <v>203</v>
      </c>
      <c r="H40" s="1" t="s">
        <v>204</v>
      </c>
      <c r="I40" s="1">
        <v>14.77</v>
      </c>
    </row>
    <row r="41">
      <c r="A41" s="1" t="s">
        <v>205</v>
      </c>
      <c r="B41" s="1" t="s">
        <v>206</v>
      </c>
      <c r="C41" s="1">
        <v>885.5</v>
      </c>
      <c r="D41" s="1">
        <v>-28.0</v>
      </c>
      <c r="E41" s="2">
        <v>-0.0307</v>
      </c>
      <c r="F41" s="1" t="s">
        <v>207</v>
      </c>
      <c r="G41" s="1" t="s">
        <v>208</v>
      </c>
      <c r="H41" s="1" t="s">
        <v>209</v>
      </c>
      <c r="I41" s="1" t="s">
        <v>20</v>
      </c>
    </row>
    <row r="42">
      <c r="A42" s="1" t="s">
        <v>210</v>
      </c>
      <c r="B42" s="1" t="s">
        <v>211</v>
      </c>
      <c r="C42" s="1">
        <v>147.0</v>
      </c>
      <c r="D42" s="3">
        <f>+0.25</f>
        <v>0.25</v>
      </c>
      <c r="E42" s="3">
        <f>+0.17%</f>
        <v>0.0017</v>
      </c>
      <c r="F42" s="1" t="s">
        <v>212</v>
      </c>
      <c r="G42" s="1" t="s">
        <v>213</v>
      </c>
      <c r="H42" s="1" t="s">
        <v>214</v>
      </c>
      <c r="I42" s="1">
        <v>133.64</v>
      </c>
    </row>
    <row r="43">
      <c r="A43" s="1" t="s">
        <v>215</v>
      </c>
      <c r="B43" s="1" t="s">
        <v>216</v>
      </c>
      <c r="C43" s="1">
        <v>191.05</v>
      </c>
      <c r="D43" s="3">
        <f>+1.05</f>
        <v>1.05</v>
      </c>
      <c r="E43" s="3">
        <f>+0.55%</f>
        <v>0.0055</v>
      </c>
      <c r="F43" s="1" t="s">
        <v>217</v>
      </c>
      <c r="G43" s="1" t="s">
        <v>218</v>
      </c>
      <c r="H43" s="1" t="s">
        <v>219</v>
      </c>
      <c r="I43" s="1">
        <v>32.94</v>
      </c>
    </row>
    <row r="44">
      <c r="A44" s="1" t="s">
        <v>220</v>
      </c>
      <c r="B44" s="1" t="s">
        <v>221</v>
      </c>
      <c r="C44" s="1">
        <v>23.15</v>
      </c>
      <c r="D44" s="1">
        <v>-0.35</v>
      </c>
      <c r="E44" s="2">
        <v>-0.0149</v>
      </c>
      <c r="F44" s="1" t="s">
        <v>222</v>
      </c>
      <c r="G44" s="1" t="s">
        <v>223</v>
      </c>
      <c r="H44" s="1" t="s">
        <v>224</v>
      </c>
      <c r="I44" s="1" t="s">
        <v>20</v>
      </c>
    </row>
    <row r="45">
      <c r="A45" s="1" t="s">
        <v>225</v>
      </c>
      <c r="B45" s="1" t="s">
        <v>226</v>
      </c>
      <c r="C45" s="1">
        <v>30.8</v>
      </c>
      <c r="D45" s="1">
        <v>-0.48</v>
      </c>
      <c r="E45" s="2">
        <v>-0.0153</v>
      </c>
      <c r="F45" s="1" t="s">
        <v>227</v>
      </c>
      <c r="G45" s="1" t="s">
        <v>228</v>
      </c>
      <c r="H45" s="1" t="s">
        <v>229</v>
      </c>
      <c r="I45" s="1" t="s">
        <v>20</v>
      </c>
    </row>
    <row r="46">
      <c r="A46" s="1" t="s">
        <v>230</v>
      </c>
      <c r="B46" s="1" t="s">
        <v>231</v>
      </c>
      <c r="C46" s="1">
        <v>188.1</v>
      </c>
      <c r="D46" s="3">
        <f>+3.35</f>
        <v>3.35</v>
      </c>
      <c r="E46" s="3">
        <f>+1.81%</f>
        <v>0.0181</v>
      </c>
      <c r="F46" s="1" t="s">
        <v>232</v>
      </c>
      <c r="G46" s="1" t="s">
        <v>233</v>
      </c>
      <c r="H46" s="1" t="s">
        <v>234</v>
      </c>
      <c r="I46" s="1">
        <v>13.06</v>
      </c>
    </row>
    <row r="47">
      <c r="A47" s="1" t="s">
        <v>235</v>
      </c>
      <c r="B47" s="1" t="s">
        <v>236</v>
      </c>
      <c r="C47" s="4">
        <v>1328.0</v>
      </c>
      <c r="D47" s="1">
        <v>-9.5</v>
      </c>
      <c r="E47" s="2">
        <v>-0.0071</v>
      </c>
      <c r="F47" s="1" t="s">
        <v>237</v>
      </c>
      <c r="G47" s="1" t="s">
        <v>238</v>
      </c>
      <c r="H47" s="1" t="s">
        <v>239</v>
      </c>
      <c r="I47" s="1" t="s">
        <v>20</v>
      </c>
    </row>
    <row r="48">
      <c r="A48" s="1" t="s">
        <v>240</v>
      </c>
      <c r="B48" s="1" t="s">
        <v>186</v>
      </c>
      <c r="C48" s="4">
        <v>1242.6</v>
      </c>
      <c r="D48" s="1">
        <v>-9.0</v>
      </c>
      <c r="E48" s="2">
        <v>-0.0072</v>
      </c>
      <c r="F48" s="1" t="s">
        <v>241</v>
      </c>
      <c r="G48" s="1" t="s">
        <v>242</v>
      </c>
      <c r="H48" s="1" t="s">
        <v>243</v>
      </c>
      <c r="I48" s="1">
        <v>10.16</v>
      </c>
    </row>
    <row r="49">
      <c r="A49" s="1" t="s">
        <v>244</v>
      </c>
      <c r="B49" s="1" t="s">
        <v>245</v>
      </c>
      <c r="C49" s="1">
        <v>11.75</v>
      </c>
      <c r="D49" s="1">
        <v>-0.5</v>
      </c>
      <c r="E49" s="2">
        <v>-0.0408</v>
      </c>
      <c r="F49" s="1" t="s">
        <v>246</v>
      </c>
      <c r="G49" s="1" t="s">
        <v>247</v>
      </c>
      <c r="H49" s="1" t="s">
        <v>248</v>
      </c>
      <c r="I49" s="1">
        <v>2.14</v>
      </c>
    </row>
    <row r="50">
      <c r="A50" s="1" t="s">
        <v>249</v>
      </c>
      <c r="B50" s="1" t="s">
        <v>250</v>
      </c>
      <c r="C50" s="1">
        <v>248.3</v>
      </c>
      <c r="D50" s="1">
        <v>-5.9</v>
      </c>
      <c r="E50" s="2">
        <v>-0.0232</v>
      </c>
      <c r="F50" s="1" t="s">
        <v>251</v>
      </c>
      <c r="G50" s="1" t="s">
        <v>252</v>
      </c>
      <c r="H50" s="1" t="s">
        <v>253</v>
      </c>
      <c r="I50" s="1">
        <v>620.75</v>
      </c>
    </row>
    <row r="51">
      <c r="A51" s="1" t="s">
        <v>254</v>
      </c>
      <c r="B51" s="1" t="s">
        <v>255</v>
      </c>
      <c r="C51" s="4">
        <v>1671.0</v>
      </c>
      <c r="D51" s="1">
        <v>-29.0</v>
      </c>
      <c r="E51" s="2">
        <v>-0.0171</v>
      </c>
      <c r="F51" s="1" t="s">
        <v>256</v>
      </c>
      <c r="G51" s="1" t="s">
        <v>257</v>
      </c>
      <c r="H51" s="1" t="s">
        <v>258</v>
      </c>
      <c r="I51" s="1">
        <v>25.51</v>
      </c>
    </row>
    <row r="52">
      <c r="A52" s="1" t="s">
        <v>259</v>
      </c>
      <c r="B52" s="1" t="s">
        <v>260</v>
      </c>
      <c r="C52" s="1">
        <v>329.8</v>
      </c>
      <c r="D52" s="1">
        <v>-1.0</v>
      </c>
      <c r="E52" s="2">
        <v>-0.003</v>
      </c>
      <c r="F52" s="1" t="s">
        <v>261</v>
      </c>
      <c r="G52" s="1" t="s">
        <v>262</v>
      </c>
      <c r="H52" s="1" t="s">
        <v>263</v>
      </c>
      <c r="I52" s="1">
        <v>10.12</v>
      </c>
    </row>
    <row r="53">
      <c r="A53" s="1" t="s">
        <v>264</v>
      </c>
      <c r="B53" s="1" t="s">
        <v>265</v>
      </c>
      <c r="C53" s="1">
        <v>78.1</v>
      </c>
      <c r="D53" s="1">
        <v>-0.9</v>
      </c>
      <c r="E53" s="2">
        <v>-0.0114</v>
      </c>
      <c r="F53" s="1" t="s">
        <v>266</v>
      </c>
      <c r="G53" s="1" t="s">
        <v>267</v>
      </c>
      <c r="H53" s="1" t="s">
        <v>268</v>
      </c>
      <c r="I53" s="1">
        <v>23.67</v>
      </c>
    </row>
    <row r="54">
      <c r="A54" s="1" t="s">
        <v>269</v>
      </c>
      <c r="B54" s="1" t="s">
        <v>270</v>
      </c>
      <c r="C54" s="1">
        <v>441.8</v>
      </c>
      <c r="D54" s="1">
        <v>-9.4</v>
      </c>
      <c r="E54" s="2">
        <v>-0.0208</v>
      </c>
      <c r="F54" s="1" t="s">
        <v>271</v>
      </c>
      <c r="G54" s="1" t="s">
        <v>272</v>
      </c>
      <c r="H54" s="1" t="s">
        <v>273</v>
      </c>
      <c r="I54" s="1">
        <v>49.09</v>
      </c>
    </row>
    <row r="55">
      <c r="A55" s="1" t="s">
        <v>274</v>
      </c>
      <c r="B55" s="1" t="s">
        <v>275</v>
      </c>
      <c r="C55" s="1">
        <v>44.6</v>
      </c>
      <c r="D55" s="3">
        <f>+1.7</f>
        <v>1.7</v>
      </c>
      <c r="E55" s="3">
        <f>+3.96%</f>
        <v>0.0396</v>
      </c>
      <c r="F55" s="1" t="s">
        <v>276</v>
      </c>
      <c r="G55" s="5">
        <v>794727.0</v>
      </c>
      <c r="H55" s="1" t="s">
        <v>277</v>
      </c>
      <c r="I55" s="1" t="s">
        <v>20</v>
      </c>
    </row>
    <row r="56">
      <c r="A56" s="1" t="s">
        <v>278</v>
      </c>
      <c r="B56" s="1" t="s">
        <v>279</v>
      </c>
      <c r="C56" s="1">
        <v>259.2</v>
      </c>
      <c r="D56" s="1">
        <v>-4.1</v>
      </c>
      <c r="E56" s="2">
        <v>-0.0156</v>
      </c>
      <c r="F56" s="1" t="s">
        <v>280</v>
      </c>
      <c r="G56" s="1" t="s">
        <v>281</v>
      </c>
      <c r="H56" s="1" t="s">
        <v>282</v>
      </c>
      <c r="I56" s="1">
        <v>23.35</v>
      </c>
    </row>
    <row r="57">
      <c r="A57" s="1" t="s">
        <v>283</v>
      </c>
      <c r="B57" s="1" t="s">
        <v>284</v>
      </c>
      <c r="C57" s="1">
        <v>38.75</v>
      </c>
      <c r="D57" s="1">
        <v>-1.01</v>
      </c>
      <c r="E57" s="2">
        <v>-0.0254</v>
      </c>
      <c r="F57" s="1" t="s">
        <v>285</v>
      </c>
      <c r="G57" s="1" t="s">
        <v>286</v>
      </c>
      <c r="H57" s="1" t="s">
        <v>287</v>
      </c>
      <c r="I57" s="1" t="s">
        <v>20</v>
      </c>
    </row>
    <row r="58">
      <c r="A58" s="1" t="s">
        <v>288</v>
      </c>
      <c r="B58" s="1" t="s">
        <v>289</v>
      </c>
      <c r="C58" s="1">
        <v>149.6</v>
      </c>
      <c r="D58" s="1">
        <v>-0.8</v>
      </c>
      <c r="E58" s="2">
        <v>-0.0053</v>
      </c>
      <c r="F58" s="1" t="s">
        <v>290</v>
      </c>
      <c r="G58" s="1" t="s">
        <v>291</v>
      </c>
      <c r="H58" s="1" t="s">
        <v>292</v>
      </c>
      <c r="I58" s="1" t="s">
        <v>20</v>
      </c>
    </row>
    <row r="59">
      <c r="A59" s="1" t="s">
        <v>293</v>
      </c>
      <c r="B59" s="1" t="s">
        <v>294</v>
      </c>
      <c r="C59" s="1">
        <v>23.4</v>
      </c>
      <c r="D59" s="3">
        <f>+0.75</f>
        <v>0.75</v>
      </c>
      <c r="E59" s="3">
        <f>+3.31%</f>
        <v>0.0331</v>
      </c>
      <c r="F59" s="1" t="s">
        <v>295</v>
      </c>
      <c r="G59" s="1" t="s">
        <v>296</v>
      </c>
      <c r="H59" s="1" t="s">
        <v>297</v>
      </c>
      <c r="I59" s="1">
        <v>3.16</v>
      </c>
    </row>
    <row r="60">
      <c r="A60" s="1" t="s">
        <v>298</v>
      </c>
      <c r="B60" s="1" t="s">
        <v>299</v>
      </c>
      <c r="C60" s="1">
        <v>39.4</v>
      </c>
      <c r="D60" s="3">
        <f>+2.4</f>
        <v>2.4</v>
      </c>
      <c r="E60" s="3">
        <f>+6.49%</f>
        <v>0.0649</v>
      </c>
      <c r="F60" s="1" t="s">
        <v>300</v>
      </c>
      <c r="G60" s="1" t="s">
        <v>301</v>
      </c>
      <c r="H60" s="1" t="s">
        <v>302</v>
      </c>
      <c r="I60" s="1">
        <v>26.27</v>
      </c>
    </row>
    <row r="61">
      <c r="A61" s="1" t="s">
        <v>303</v>
      </c>
      <c r="B61" s="1" t="s">
        <v>304</v>
      </c>
      <c r="C61" s="1">
        <v>43.92</v>
      </c>
      <c r="D61" s="1">
        <v>-0.08</v>
      </c>
      <c r="E61" s="2">
        <v>-0.0018</v>
      </c>
      <c r="F61" s="1" t="s">
        <v>305</v>
      </c>
      <c r="G61" s="1" t="s">
        <v>306</v>
      </c>
      <c r="H61" s="1" t="s">
        <v>307</v>
      </c>
      <c r="I61" s="1" t="s">
        <v>20</v>
      </c>
    </row>
    <row r="62">
      <c r="A62" s="1" t="s">
        <v>308</v>
      </c>
      <c r="B62" s="1" t="s">
        <v>309</v>
      </c>
      <c r="C62" s="1">
        <v>70.12</v>
      </c>
      <c r="D62" s="1">
        <v>-0.68</v>
      </c>
      <c r="E62" s="2">
        <v>-0.0096</v>
      </c>
      <c r="F62" s="1" t="s">
        <v>310</v>
      </c>
      <c r="G62" s="1" t="s">
        <v>311</v>
      </c>
      <c r="H62" s="1" t="s">
        <v>312</v>
      </c>
      <c r="I62" s="1" t="s">
        <v>20</v>
      </c>
    </row>
    <row r="63">
      <c r="A63" s="1" t="s">
        <v>313</v>
      </c>
      <c r="B63" s="1" t="s">
        <v>314</v>
      </c>
      <c r="C63" s="4">
        <v>1709.8</v>
      </c>
      <c r="D63" s="1">
        <v>-32.0</v>
      </c>
      <c r="E63" s="2">
        <v>-0.0184</v>
      </c>
      <c r="F63" s="1" t="s">
        <v>315</v>
      </c>
      <c r="G63" s="1" t="s">
        <v>316</v>
      </c>
      <c r="H63" s="1" t="s">
        <v>317</v>
      </c>
      <c r="I63" s="1">
        <v>9.21</v>
      </c>
    </row>
    <row r="64">
      <c r="A64" s="1" t="s">
        <v>318</v>
      </c>
      <c r="B64" s="1" t="s">
        <v>319</v>
      </c>
      <c r="C64" s="1">
        <v>146.9</v>
      </c>
      <c r="D64" s="1">
        <v>-2.9</v>
      </c>
      <c r="E64" s="2">
        <v>-0.0194</v>
      </c>
      <c r="F64" s="1" t="s">
        <v>320</v>
      </c>
      <c r="G64" s="1" t="s">
        <v>321</v>
      </c>
      <c r="H64" s="1" t="s">
        <v>322</v>
      </c>
      <c r="I64" s="1">
        <v>18.36</v>
      </c>
    </row>
    <row r="65">
      <c r="A65" s="1" t="s">
        <v>323</v>
      </c>
      <c r="B65" s="1" t="s">
        <v>324</v>
      </c>
      <c r="C65" s="4">
        <v>1150.0</v>
      </c>
      <c r="D65" s="1">
        <v>-53.0</v>
      </c>
      <c r="E65" s="2">
        <v>-0.0441</v>
      </c>
      <c r="F65" s="1" t="s">
        <v>325</v>
      </c>
      <c r="G65" s="1" t="s">
        <v>326</v>
      </c>
      <c r="H65" s="1" t="s">
        <v>327</v>
      </c>
      <c r="I65" s="1">
        <v>38.08</v>
      </c>
    </row>
    <row r="66">
      <c r="A66" s="1" t="s">
        <v>328</v>
      </c>
      <c r="B66" s="1" t="s">
        <v>329</v>
      </c>
      <c r="C66" s="1">
        <v>58.5</v>
      </c>
      <c r="D66" s="3">
        <f>+1.5</f>
        <v>1.5</v>
      </c>
      <c r="E66" s="3">
        <f>+2.63%</f>
        <v>0.0263</v>
      </c>
      <c r="F66" s="1" t="s">
        <v>330</v>
      </c>
      <c r="G66" s="1" t="s">
        <v>331</v>
      </c>
      <c r="H66" s="1" t="s">
        <v>332</v>
      </c>
      <c r="I66" s="1" t="s">
        <v>20</v>
      </c>
    </row>
    <row r="67">
      <c r="A67" s="1" t="s">
        <v>333</v>
      </c>
      <c r="B67" s="1" t="s">
        <v>334</v>
      </c>
      <c r="C67" s="1">
        <v>166.2</v>
      </c>
      <c r="D67" s="1">
        <v>-0.8</v>
      </c>
      <c r="E67" s="2">
        <v>-0.0048</v>
      </c>
      <c r="F67" s="1" t="s">
        <v>335</v>
      </c>
      <c r="G67" s="1" t="s">
        <v>336</v>
      </c>
      <c r="H67" s="1" t="s">
        <v>337</v>
      </c>
      <c r="I67" s="1">
        <v>18.07</v>
      </c>
    </row>
    <row r="68">
      <c r="A68" s="1" t="s">
        <v>338</v>
      </c>
      <c r="B68" s="1" t="s">
        <v>339</v>
      </c>
      <c r="C68" s="1">
        <v>426.3</v>
      </c>
      <c r="D68" s="1">
        <v>-10.0</v>
      </c>
      <c r="E68" s="2">
        <v>-0.0229</v>
      </c>
      <c r="F68" s="1" t="s">
        <v>340</v>
      </c>
      <c r="G68" s="1" t="s">
        <v>341</v>
      </c>
      <c r="H68" s="1" t="s">
        <v>342</v>
      </c>
      <c r="I68" s="1">
        <v>8.9</v>
      </c>
    </row>
    <row r="69">
      <c r="A69" s="1" t="s">
        <v>343</v>
      </c>
      <c r="B69" s="1" t="s">
        <v>344</v>
      </c>
      <c r="C69" s="1">
        <v>57.54</v>
      </c>
      <c r="D69" s="1">
        <v>-0.46</v>
      </c>
      <c r="E69" s="2">
        <v>-0.0079</v>
      </c>
      <c r="F69" s="1" t="s">
        <v>345</v>
      </c>
      <c r="G69" s="1" t="s">
        <v>346</v>
      </c>
      <c r="H69" s="1" t="s">
        <v>347</v>
      </c>
      <c r="I69" s="1">
        <v>3.04</v>
      </c>
    </row>
    <row r="70">
      <c r="A70" s="1" t="s">
        <v>348</v>
      </c>
      <c r="B70" s="1" t="s">
        <v>349</v>
      </c>
      <c r="C70" s="1">
        <v>748.2</v>
      </c>
      <c r="D70" s="1">
        <v>-5.4</v>
      </c>
      <c r="E70" s="2">
        <v>-0.0072</v>
      </c>
      <c r="F70" s="1" t="s">
        <v>350</v>
      </c>
      <c r="G70" s="1" t="s">
        <v>351</v>
      </c>
      <c r="H70" s="1" t="s">
        <v>352</v>
      </c>
      <c r="I70" s="1">
        <v>24.45</v>
      </c>
    </row>
    <row r="71">
      <c r="A71" s="1" t="s">
        <v>353</v>
      </c>
      <c r="B71" s="1" t="s">
        <v>354</v>
      </c>
      <c r="C71" s="1">
        <v>133.4</v>
      </c>
      <c r="D71" s="1">
        <v>-0.4</v>
      </c>
      <c r="E71" s="2">
        <v>-0.003</v>
      </c>
      <c r="F71" s="1" t="s">
        <v>355</v>
      </c>
      <c r="G71" s="1" t="s">
        <v>356</v>
      </c>
      <c r="H71" s="1" t="s">
        <v>357</v>
      </c>
      <c r="I71" s="1">
        <v>11.7</v>
      </c>
    </row>
    <row r="72">
      <c r="A72" s="1" t="s">
        <v>358</v>
      </c>
      <c r="B72" s="1" t="s">
        <v>359</v>
      </c>
      <c r="C72" s="1">
        <v>204.0</v>
      </c>
      <c r="D72" s="3">
        <f>+17</f>
        <v>17</v>
      </c>
      <c r="E72" s="3">
        <f>+9.09%</f>
        <v>0.0909</v>
      </c>
      <c r="F72" s="1" t="s">
        <v>360</v>
      </c>
      <c r="G72" s="1" t="s">
        <v>361</v>
      </c>
      <c r="H72" s="1" t="s">
        <v>362</v>
      </c>
      <c r="I72" s="1" t="s">
        <v>20</v>
      </c>
    </row>
    <row r="73">
      <c r="A73" s="1" t="s">
        <v>363</v>
      </c>
      <c r="B73" s="1" t="s">
        <v>364</v>
      </c>
      <c r="C73" s="1">
        <v>741.6</v>
      </c>
      <c r="D73" s="1">
        <v>-4.4</v>
      </c>
      <c r="E73" s="2">
        <v>-0.0059</v>
      </c>
      <c r="F73" s="1" t="s">
        <v>365</v>
      </c>
      <c r="G73" s="1" t="s">
        <v>366</v>
      </c>
      <c r="H73" s="1" t="s">
        <v>367</v>
      </c>
      <c r="I73" s="1" t="s">
        <v>20</v>
      </c>
    </row>
    <row r="74">
      <c r="A74" s="1" t="s">
        <v>368</v>
      </c>
      <c r="B74" s="1" t="s">
        <v>369</v>
      </c>
      <c r="C74" s="1">
        <v>50.55</v>
      </c>
      <c r="D74" s="1">
        <v>-0.85</v>
      </c>
      <c r="E74" s="2">
        <v>-0.0165</v>
      </c>
      <c r="F74" s="1" t="s">
        <v>370</v>
      </c>
      <c r="G74" s="1" t="s">
        <v>371</v>
      </c>
      <c r="H74" s="1" t="s">
        <v>372</v>
      </c>
      <c r="I74" s="1">
        <v>7.9</v>
      </c>
    </row>
    <row r="75">
      <c r="A75" s="1" t="s">
        <v>373</v>
      </c>
      <c r="B75" s="1" t="s">
        <v>374</v>
      </c>
      <c r="C75" s="1">
        <v>589.0</v>
      </c>
      <c r="D75" s="1">
        <v>-25.8</v>
      </c>
      <c r="E75" s="2">
        <v>-0.042</v>
      </c>
      <c r="F75" s="1" t="s">
        <v>375</v>
      </c>
      <c r="G75" s="1" t="s">
        <v>376</v>
      </c>
      <c r="H75" s="1" t="s">
        <v>377</v>
      </c>
      <c r="I75" s="1">
        <v>9.62</v>
      </c>
    </row>
    <row r="76">
      <c r="A76" s="1" t="s">
        <v>378</v>
      </c>
      <c r="B76" s="1" t="s">
        <v>379</v>
      </c>
      <c r="C76" s="1">
        <v>903.0</v>
      </c>
      <c r="D76" s="1">
        <v>-2.6</v>
      </c>
      <c r="E76" s="2">
        <v>-0.0029</v>
      </c>
      <c r="F76" s="1" t="s">
        <v>380</v>
      </c>
      <c r="G76" s="1" t="s">
        <v>381</v>
      </c>
      <c r="H76" s="1" t="s">
        <v>382</v>
      </c>
      <c r="I76" s="1">
        <v>24.88</v>
      </c>
    </row>
    <row r="77">
      <c r="A77" s="1" t="s">
        <v>383</v>
      </c>
      <c r="B77" s="1" t="s">
        <v>384</v>
      </c>
      <c r="C77" s="1">
        <v>80.0</v>
      </c>
      <c r="D77" s="1">
        <v>-0.7</v>
      </c>
      <c r="E77" s="2">
        <v>-0.0087</v>
      </c>
      <c r="F77" s="1" t="s">
        <v>385</v>
      </c>
      <c r="G77" s="1" t="s">
        <v>386</v>
      </c>
      <c r="H77" s="1" t="s">
        <v>387</v>
      </c>
      <c r="I77" s="1">
        <v>17.39</v>
      </c>
    </row>
    <row r="78">
      <c r="A78" s="1" t="s">
        <v>388</v>
      </c>
      <c r="B78" s="1" t="s">
        <v>389</v>
      </c>
      <c r="C78" s="4">
        <v>4678.0</v>
      </c>
      <c r="D78" s="3">
        <f>+7</f>
        <v>7</v>
      </c>
      <c r="E78" s="3">
        <f>+0.15%</f>
        <v>0.0015</v>
      </c>
      <c r="F78" s="1" t="s">
        <v>390</v>
      </c>
      <c r="G78" s="1" t="s">
        <v>391</v>
      </c>
      <c r="H78" s="1" t="s">
        <v>392</v>
      </c>
      <c r="I78" s="1">
        <v>18.51</v>
      </c>
    </row>
    <row r="79">
      <c r="A79" s="1" t="s">
        <v>393</v>
      </c>
      <c r="B79" s="1" t="s">
        <v>394</v>
      </c>
      <c r="C79" s="1">
        <v>450.0</v>
      </c>
      <c r="D79" s="1">
        <v>-15.5</v>
      </c>
      <c r="E79" s="2">
        <v>-0.0333</v>
      </c>
      <c r="F79" s="1" t="s">
        <v>395</v>
      </c>
      <c r="G79" s="1" t="s">
        <v>396</v>
      </c>
      <c r="H79" s="1" t="s">
        <v>397</v>
      </c>
      <c r="I79" s="1" t="s">
        <v>20</v>
      </c>
    </row>
    <row r="80">
      <c r="A80" s="1" t="s">
        <v>398</v>
      </c>
      <c r="B80" s="1" t="s">
        <v>399</v>
      </c>
      <c r="C80" s="1">
        <v>181.0</v>
      </c>
      <c r="D80" s="1">
        <v>-2.8</v>
      </c>
      <c r="E80" s="2">
        <v>-0.0152</v>
      </c>
      <c r="F80" s="1" t="s">
        <v>400</v>
      </c>
      <c r="G80" s="1" t="s">
        <v>401</v>
      </c>
      <c r="H80" s="1" t="s">
        <v>402</v>
      </c>
      <c r="I80" s="1">
        <v>29.19</v>
      </c>
    </row>
    <row r="81">
      <c r="A81" s="1" t="s">
        <v>403</v>
      </c>
      <c r="B81" s="1" t="s">
        <v>404</v>
      </c>
      <c r="C81" s="1">
        <v>15.75</v>
      </c>
      <c r="D81" s="1">
        <v>0.0</v>
      </c>
      <c r="E81" s="2">
        <v>0.0</v>
      </c>
      <c r="F81" s="1" t="s">
        <v>405</v>
      </c>
      <c r="G81" s="1" t="s">
        <v>406</v>
      </c>
      <c r="H81" s="1" t="s">
        <v>407</v>
      </c>
      <c r="I81" s="1" t="s">
        <v>20</v>
      </c>
    </row>
    <row r="82">
      <c r="A82" s="1" t="s">
        <v>408</v>
      </c>
      <c r="B82" s="1" t="s">
        <v>409</v>
      </c>
      <c r="C82" s="1">
        <v>477.9</v>
      </c>
      <c r="D82" s="1">
        <v>-15.6</v>
      </c>
      <c r="E82" s="2">
        <v>-0.0316</v>
      </c>
      <c r="F82" s="1" t="s">
        <v>410</v>
      </c>
      <c r="G82" s="1" t="s">
        <v>411</v>
      </c>
      <c r="H82" s="1" t="s">
        <v>412</v>
      </c>
      <c r="I82" s="1">
        <v>10.37</v>
      </c>
    </row>
    <row r="83">
      <c r="A83" s="1" t="s">
        <v>413</v>
      </c>
      <c r="B83" s="1" t="s">
        <v>414</v>
      </c>
      <c r="C83" s="1">
        <v>22.8</v>
      </c>
      <c r="D83" s="1">
        <v>-0.7</v>
      </c>
      <c r="E83" s="2">
        <v>-0.0298</v>
      </c>
      <c r="F83" s="1" t="s">
        <v>415</v>
      </c>
      <c r="G83" s="1" t="s">
        <v>416</v>
      </c>
      <c r="H83" s="1" t="s">
        <v>417</v>
      </c>
      <c r="I83" s="1">
        <v>1.66</v>
      </c>
    </row>
    <row r="84">
      <c r="A84" s="1" t="s">
        <v>418</v>
      </c>
      <c r="B84" s="1" t="s">
        <v>419</v>
      </c>
      <c r="C84" s="1">
        <v>339.6</v>
      </c>
      <c r="D84" s="1">
        <v>-12.3</v>
      </c>
      <c r="E84" s="2">
        <v>-0.035</v>
      </c>
      <c r="F84" s="1" t="s">
        <v>420</v>
      </c>
      <c r="G84" s="1" t="s">
        <v>421</v>
      </c>
      <c r="H84" s="1" t="s">
        <v>422</v>
      </c>
      <c r="I84" s="1">
        <v>2.34</v>
      </c>
    </row>
    <row r="85">
      <c r="A85" s="1" t="s">
        <v>423</v>
      </c>
      <c r="B85" s="1" t="s">
        <v>424</v>
      </c>
      <c r="C85" s="4">
        <v>1074.0</v>
      </c>
      <c r="D85" s="3">
        <f>+68</f>
        <v>68</v>
      </c>
      <c r="E85" s="3">
        <f>+6.76%</f>
        <v>0.0676</v>
      </c>
      <c r="F85" s="1" t="s">
        <v>425</v>
      </c>
      <c r="G85" s="5">
        <v>547463.0</v>
      </c>
      <c r="H85" s="1" t="s">
        <v>426</v>
      </c>
      <c r="I85" s="1">
        <v>18.68</v>
      </c>
    </row>
    <row r="86">
      <c r="A86" s="1" t="s">
        <v>427</v>
      </c>
      <c r="B86" s="1" t="s">
        <v>428</v>
      </c>
      <c r="C86" s="1">
        <v>27.1</v>
      </c>
      <c r="D86" s="1">
        <v>-2.5</v>
      </c>
      <c r="E86" s="2">
        <v>-0.0845</v>
      </c>
      <c r="F86" s="1" t="s">
        <v>429</v>
      </c>
      <c r="G86" s="1" t="s">
        <v>430</v>
      </c>
      <c r="H86" s="1" t="s">
        <v>431</v>
      </c>
      <c r="I86" s="1" t="s">
        <v>20</v>
      </c>
    </row>
    <row r="87">
      <c r="A87" s="1" t="s">
        <v>432</v>
      </c>
      <c r="B87" s="1" t="s">
        <v>433</v>
      </c>
      <c r="C87" s="1">
        <v>117.8</v>
      </c>
      <c r="D87" s="1">
        <v>-5.0</v>
      </c>
      <c r="E87" s="2">
        <v>-0.0407</v>
      </c>
      <c r="F87" s="1" t="s">
        <v>434</v>
      </c>
      <c r="G87" s="1" t="s">
        <v>435</v>
      </c>
      <c r="H87" s="1" t="s">
        <v>436</v>
      </c>
      <c r="I87" s="1">
        <v>12.14</v>
      </c>
    </row>
    <row r="88">
      <c r="A88" s="1" t="s">
        <v>437</v>
      </c>
      <c r="B88" s="1" t="s">
        <v>438</v>
      </c>
      <c r="C88" s="1">
        <v>96.1</v>
      </c>
      <c r="D88" s="1">
        <v>-0.72</v>
      </c>
      <c r="E88" s="2">
        <v>-0.0074</v>
      </c>
      <c r="F88" s="1" t="s">
        <v>439</v>
      </c>
      <c r="G88" s="1" t="s">
        <v>440</v>
      </c>
      <c r="H88" s="1" t="s">
        <v>441</v>
      </c>
      <c r="I88" s="1" t="s">
        <v>20</v>
      </c>
    </row>
    <row r="89">
      <c r="A89" s="1" t="s">
        <v>442</v>
      </c>
      <c r="B89" s="1" t="s">
        <v>443</v>
      </c>
      <c r="C89" s="1">
        <v>272.2</v>
      </c>
      <c r="D89" s="3">
        <f>+7.2</f>
        <v>7.2</v>
      </c>
      <c r="E89" s="3">
        <f>+2.72%</f>
        <v>0.0272</v>
      </c>
      <c r="F89" s="1" t="s">
        <v>444</v>
      </c>
      <c r="G89" s="1" t="s">
        <v>445</v>
      </c>
      <c r="H89" s="1" t="s">
        <v>446</v>
      </c>
      <c r="I89" s="1">
        <v>5.59</v>
      </c>
    </row>
    <row r="90">
      <c r="A90" s="1" t="s">
        <v>447</v>
      </c>
      <c r="B90" s="1" t="s">
        <v>448</v>
      </c>
      <c r="C90" s="1">
        <v>544.6</v>
      </c>
      <c r="D90" s="1">
        <v>-5.4</v>
      </c>
      <c r="E90" s="2">
        <v>-0.0098</v>
      </c>
      <c r="F90" s="1" t="s">
        <v>300</v>
      </c>
      <c r="G90" s="1" t="s">
        <v>449</v>
      </c>
      <c r="H90" s="1" t="s">
        <v>450</v>
      </c>
      <c r="I90" s="1">
        <v>15.88</v>
      </c>
    </row>
    <row r="91">
      <c r="A91" s="1" t="s">
        <v>451</v>
      </c>
      <c r="B91" s="1" t="s">
        <v>452</v>
      </c>
      <c r="C91" s="1">
        <v>166.8</v>
      </c>
      <c r="D91" s="1">
        <v>-2.0</v>
      </c>
      <c r="E91" s="2">
        <v>-0.0118</v>
      </c>
      <c r="F91" s="1" t="s">
        <v>453</v>
      </c>
      <c r="G91" s="1" t="s">
        <v>454</v>
      </c>
      <c r="H91" s="1" t="s">
        <v>455</v>
      </c>
      <c r="I91" s="1">
        <v>61.78</v>
      </c>
    </row>
    <row r="92">
      <c r="A92" s="1" t="s">
        <v>456</v>
      </c>
      <c r="B92" s="1" t="s">
        <v>457</v>
      </c>
      <c r="C92" s="1">
        <v>441.1</v>
      </c>
      <c r="D92" s="3">
        <f>+2.8</f>
        <v>2.8</v>
      </c>
      <c r="E92" s="3">
        <f>+0.64%</f>
        <v>0.0064</v>
      </c>
      <c r="F92" s="1" t="s">
        <v>458</v>
      </c>
      <c r="G92" s="1" t="s">
        <v>459</v>
      </c>
      <c r="H92" s="1" t="s">
        <v>460</v>
      </c>
      <c r="I92" s="1">
        <v>13.57</v>
      </c>
    </row>
    <row r="93">
      <c r="A93" s="1" t="s">
        <v>461</v>
      </c>
      <c r="B93" s="1" t="s">
        <v>462</v>
      </c>
      <c r="C93" s="1">
        <v>128.7</v>
      </c>
      <c r="D93" s="1">
        <v>-0.75</v>
      </c>
      <c r="E93" s="2">
        <v>-0.0058</v>
      </c>
      <c r="F93" s="1" t="s">
        <v>463</v>
      </c>
      <c r="G93" s="1" t="s">
        <v>464</v>
      </c>
      <c r="H93" s="1" t="s">
        <v>465</v>
      </c>
      <c r="I93" s="1">
        <v>6.99</v>
      </c>
    </row>
    <row r="94">
      <c r="A94" s="1" t="s">
        <v>466</v>
      </c>
      <c r="B94" s="1" t="s">
        <v>467</v>
      </c>
      <c r="C94" s="1">
        <v>953.4</v>
      </c>
      <c r="D94" s="3">
        <f>+13.6</f>
        <v>13.6</v>
      </c>
      <c r="E94" s="3">
        <f>+1.45%</f>
        <v>0.0145</v>
      </c>
      <c r="F94" s="1" t="s">
        <v>468</v>
      </c>
      <c r="G94" s="1" t="s">
        <v>469</v>
      </c>
      <c r="H94" s="1" t="s">
        <v>470</v>
      </c>
      <c r="I94" s="1" t="s">
        <v>20</v>
      </c>
    </row>
    <row r="95">
      <c r="A95" s="1" t="s">
        <v>471</v>
      </c>
      <c r="B95" s="1" t="s">
        <v>472</v>
      </c>
      <c r="C95" s="4">
        <v>1120.0</v>
      </c>
      <c r="D95" s="1">
        <v>-3.0</v>
      </c>
      <c r="E95" s="2">
        <v>-0.0027</v>
      </c>
      <c r="F95" s="1" t="s">
        <v>473</v>
      </c>
      <c r="G95" s="1" t="s">
        <v>474</v>
      </c>
      <c r="H95" s="1" t="s">
        <v>475</v>
      </c>
      <c r="I95" s="1">
        <v>17.26</v>
      </c>
    </row>
    <row r="96">
      <c r="A96" s="1" t="s">
        <v>476</v>
      </c>
      <c r="B96" s="1" t="s">
        <v>477</v>
      </c>
      <c r="C96" s="1">
        <v>130.0</v>
      </c>
      <c r="D96" s="3">
        <f>+3.6</f>
        <v>3.6</v>
      </c>
      <c r="E96" s="3">
        <f>+2.85%</f>
        <v>0.0285</v>
      </c>
      <c r="F96" s="1" t="s">
        <v>478</v>
      </c>
      <c r="G96" s="1" t="s">
        <v>479</v>
      </c>
      <c r="H96" s="1" t="s">
        <v>480</v>
      </c>
      <c r="I96" s="1">
        <v>3.98</v>
      </c>
    </row>
    <row r="97">
      <c r="A97" s="1" t="s">
        <v>481</v>
      </c>
      <c r="B97" s="1" t="s">
        <v>482</v>
      </c>
      <c r="C97" s="4">
        <v>1191.5</v>
      </c>
      <c r="D97" s="3">
        <f>+2.5</f>
        <v>2.5</v>
      </c>
      <c r="E97" s="3">
        <f>+0.21%</f>
        <v>0.0021</v>
      </c>
      <c r="F97" s="1" t="s">
        <v>483</v>
      </c>
      <c r="G97" s="1" t="s">
        <v>484</v>
      </c>
      <c r="H97" s="1" t="s">
        <v>485</v>
      </c>
      <c r="I97" s="1">
        <v>43.01</v>
      </c>
    </row>
    <row r="98">
      <c r="A98" s="1" t="s">
        <v>486</v>
      </c>
      <c r="B98" s="1" t="s">
        <v>487</v>
      </c>
      <c r="C98" s="1">
        <v>448.4</v>
      </c>
      <c r="D98" s="1">
        <v>-8.0</v>
      </c>
      <c r="E98" s="2">
        <v>-0.0175</v>
      </c>
      <c r="F98" s="1" t="s">
        <v>488</v>
      </c>
      <c r="G98" s="1" t="s">
        <v>489</v>
      </c>
      <c r="H98" s="1" t="s">
        <v>490</v>
      </c>
      <c r="I98" s="1">
        <v>29.89</v>
      </c>
    </row>
    <row r="99">
      <c r="A99" s="1" t="s">
        <v>491</v>
      </c>
      <c r="B99" s="1" t="s">
        <v>492</v>
      </c>
      <c r="C99" s="1">
        <v>280.5</v>
      </c>
      <c r="D99" s="1">
        <v>-0.5</v>
      </c>
      <c r="E99" s="2">
        <v>-0.0018</v>
      </c>
      <c r="F99" s="1" t="s">
        <v>493</v>
      </c>
      <c r="G99" s="5">
        <v>102044.0</v>
      </c>
      <c r="H99" s="1" t="s">
        <v>494</v>
      </c>
      <c r="I99" s="1">
        <v>12.75</v>
      </c>
    </row>
    <row r="100">
      <c r="A100" s="1" t="s">
        <v>495</v>
      </c>
      <c r="B100" s="1" t="s">
        <v>496</v>
      </c>
      <c r="C100" s="1">
        <v>125.8</v>
      </c>
      <c r="D100" s="1">
        <v>-3.2</v>
      </c>
      <c r="E100" s="2">
        <v>-0.0248</v>
      </c>
      <c r="F100" s="1" t="s">
        <v>497</v>
      </c>
      <c r="G100" s="1" t="s">
        <v>498</v>
      </c>
      <c r="H100" s="1" t="s">
        <v>499</v>
      </c>
      <c r="I100" s="1">
        <v>78.62</v>
      </c>
    </row>
    <row r="101">
      <c r="A101" s="1" t="s">
        <v>500</v>
      </c>
      <c r="B101" s="1" t="s">
        <v>501</v>
      </c>
      <c r="C101" s="1">
        <v>14.75</v>
      </c>
      <c r="D101" s="1">
        <v>0.0</v>
      </c>
      <c r="E101" s="2">
        <v>0.0</v>
      </c>
      <c r="F101" s="1" t="s">
        <v>502</v>
      </c>
      <c r="G101" s="1" t="s">
        <v>503</v>
      </c>
      <c r="H101" s="1" t="s">
        <v>504</v>
      </c>
      <c r="I101" s="1" t="s">
        <v>20</v>
      </c>
    </row>
    <row r="102">
      <c r="A102" s="1" t="s">
        <v>505</v>
      </c>
      <c r="B102" s="1" t="s">
        <v>506</v>
      </c>
      <c r="C102" s="1">
        <v>48.4</v>
      </c>
      <c r="D102" s="3">
        <f>+2.4</f>
        <v>2.4</v>
      </c>
      <c r="E102" s="3">
        <f>+5.22%</f>
        <v>0.0522</v>
      </c>
      <c r="F102" s="1" t="s">
        <v>262</v>
      </c>
      <c r="G102" s="5">
        <v>901237.0</v>
      </c>
      <c r="H102" s="1" t="s">
        <v>507</v>
      </c>
      <c r="I102" s="1">
        <v>60.5</v>
      </c>
    </row>
    <row r="103">
      <c r="A103" s="1" t="s">
        <v>508</v>
      </c>
      <c r="B103" s="1" t="s">
        <v>509</v>
      </c>
      <c r="C103" s="1">
        <v>96.7</v>
      </c>
      <c r="D103" s="1">
        <v>0.0</v>
      </c>
      <c r="E103" s="2">
        <v>0.0</v>
      </c>
      <c r="F103" s="1" t="s">
        <v>510</v>
      </c>
      <c r="G103" s="1" t="s">
        <v>511</v>
      </c>
      <c r="H103" s="1" t="s">
        <v>512</v>
      </c>
      <c r="I103" s="1">
        <v>6.45</v>
      </c>
    </row>
    <row r="104">
      <c r="A104" s="1" t="s">
        <v>513</v>
      </c>
      <c r="B104" s="1" t="s">
        <v>514</v>
      </c>
      <c r="C104" s="1">
        <v>147.75</v>
      </c>
      <c r="D104" s="1">
        <v>-0.25</v>
      </c>
      <c r="E104" s="2">
        <v>-0.0017</v>
      </c>
      <c r="F104" s="1" t="s">
        <v>515</v>
      </c>
      <c r="G104" s="5">
        <v>105013.0</v>
      </c>
      <c r="H104" s="1" t="s">
        <v>516</v>
      </c>
      <c r="I104" s="1">
        <v>16.42</v>
      </c>
    </row>
    <row r="105">
      <c r="A105" s="1" t="s">
        <v>517</v>
      </c>
      <c r="B105" s="1" t="s">
        <v>518</v>
      </c>
      <c r="C105" s="4">
        <v>1445.0</v>
      </c>
      <c r="D105" s="1">
        <v>-10.0</v>
      </c>
      <c r="E105" s="2">
        <v>-0.0069</v>
      </c>
      <c r="F105" s="1" t="s">
        <v>519</v>
      </c>
      <c r="G105" s="1" t="s">
        <v>520</v>
      </c>
      <c r="H105" s="1" t="s">
        <v>521</v>
      </c>
      <c r="I105" s="1">
        <v>37.83</v>
      </c>
    </row>
    <row r="106">
      <c r="A106" s="1" t="s">
        <v>522</v>
      </c>
      <c r="B106" s="1" t="s">
        <v>523</v>
      </c>
      <c r="C106" s="1">
        <v>617.4</v>
      </c>
      <c r="D106" s="1">
        <v>-8.6</v>
      </c>
      <c r="E106" s="2">
        <v>-0.0137</v>
      </c>
      <c r="F106" s="1" t="s">
        <v>524</v>
      </c>
      <c r="G106" s="1" t="s">
        <v>525</v>
      </c>
      <c r="H106" s="1" t="s">
        <v>526</v>
      </c>
      <c r="I106" s="1">
        <v>12.47</v>
      </c>
    </row>
    <row r="107">
      <c r="A107" s="1" t="s">
        <v>527</v>
      </c>
      <c r="B107" s="1" t="s">
        <v>528</v>
      </c>
      <c r="C107" s="4">
        <v>2692.0</v>
      </c>
      <c r="D107" s="1">
        <v>-23.0</v>
      </c>
      <c r="E107" s="2">
        <v>-0.0085</v>
      </c>
      <c r="F107" s="1" t="s">
        <v>529</v>
      </c>
      <c r="G107" s="1" t="s">
        <v>530</v>
      </c>
      <c r="H107" s="1" t="s">
        <v>531</v>
      </c>
      <c r="I107" s="1">
        <v>10.81</v>
      </c>
    </row>
    <row r="108">
      <c r="A108" s="1" t="s">
        <v>532</v>
      </c>
      <c r="B108" s="1" t="s">
        <v>533</v>
      </c>
      <c r="C108" s="1">
        <v>305.2</v>
      </c>
      <c r="D108" s="1">
        <v>-0.6</v>
      </c>
      <c r="E108" s="2">
        <v>-0.002</v>
      </c>
      <c r="F108" s="1" t="s">
        <v>534</v>
      </c>
      <c r="G108" s="1" t="s">
        <v>535</v>
      </c>
      <c r="H108" s="1" t="s">
        <v>536</v>
      </c>
      <c r="I108" s="1">
        <v>13.87</v>
      </c>
    </row>
    <row r="109">
      <c r="A109" s="1" t="s">
        <v>537</v>
      </c>
      <c r="B109" s="1" t="s">
        <v>538</v>
      </c>
      <c r="C109" s="1">
        <v>113.2</v>
      </c>
      <c r="D109" s="1">
        <v>-0.05</v>
      </c>
      <c r="E109" s="2">
        <v>-4.0E-4</v>
      </c>
      <c r="F109" s="1" t="s">
        <v>539</v>
      </c>
      <c r="G109" s="1" t="s">
        <v>540</v>
      </c>
      <c r="H109" s="1" t="s">
        <v>541</v>
      </c>
      <c r="I109" s="1" t="s">
        <v>20</v>
      </c>
    </row>
    <row r="110">
      <c r="A110" s="1" t="s">
        <v>542</v>
      </c>
      <c r="B110" s="1" t="s">
        <v>543</v>
      </c>
      <c r="C110" s="1">
        <v>73.5</v>
      </c>
      <c r="D110" s="3">
        <f>+4.5</f>
        <v>4.5</v>
      </c>
      <c r="E110" s="3">
        <f>+6.52%</f>
        <v>0.0652</v>
      </c>
      <c r="F110" s="1" t="s">
        <v>544</v>
      </c>
      <c r="G110" s="5">
        <v>749436.0</v>
      </c>
      <c r="H110" s="1" t="s">
        <v>545</v>
      </c>
      <c r="I110" s="1" t="s">
        <v>20</v>
      </c>
    </row>
    <row r="111">
      <c r="A111" s="1" t="s">
        <v>546</v>
      </c>
      <c r="B111" s="1" t="s">
        <v>547</v>
      </c>
      <c r="C111" s="1">
        <v>14.12</v>
      </c>
      <c r="D111" s="3">
        <f>+0.56</f>
        <v>0.56</v>
      </c>
      <c r="E111" s="3">
        <f>+4.13%</f>
        <v>0.0413</v>
      </c>
      <c r="F111" s="1" t="s">
        <v>548</v>
      </c>
      <c r="G111" s="1" t="s">
        <v>549</v>
      </c>
      <c r="H111" s="1" t="s">
        <v>550</v>
      </c>
      <c r="I111" s="1" t="s">
        <v>20</v>
      </c>
    </row>
    <row r="112">
      <c r="A112" s="1" t="s">
        <v>551</v>
      </c>
      <c r="B112" s="1" t="s">
        <v>552</v>
      </c>
      <c r="C112" s="1">
        <v>268.6</v>
      </c>
      <c r="D112" s="3">
        <f>+5.4</f>
        <v>5.4</v>
      </c>
      <c r="E112" s="3">
        <f>+2.05%</f>
        <v>0.0205</v>
      </c>
      <c r="F112" s="1" t="s">
        <v>553</v>
      </c>
      <c r="G112" s="1" t="s">
        <v>554</v>
      </c>
      <c r="H112" s="1" t="s">
        <v>555</v>
      </c>
      <c r="I112" s="1">
        <v>47.12</v>
      </c>
    </row>
    <row r="113">
      <c r="A113" s="1" t="s">
        <v>556</v>
      </c>
      <c r="B113" s="1" t="s">
        <v>557</v>
      </c>
      <c r="C113" s="4">
        <v>2796.0</v>
      </c>
      <c r="D113" s="1">
        <v>-57.0</v>
      </c>
      <c r="E113" s="2">
        <v>-0.02</v>
      </c>
      <c r="F113" s="1" t="s">
        <v>558</v>
      </c>
      <c r="G113" s="1" t="s">
        <v>559</v>
      </c>
      <c r="H113" s="1" t="s">
        <v>560</v>
      </c>
      <c r="I113" s="1">
        <v>21.88</v>
      </c>
    </row>
    <row r="114">
      <c r="A114" s="1" t="s">
        <v>561</v>
      </c>
      <c r="B114" s="1" t="s">
        <v>562</v>
      </c>
      <c r="C114" s="4">
        <v>1956.6</v>
      </c>
      <c r="D114" s="1">
        <v>-6.0</v>
      </c>
      <c r="E114" s="2">
        <v>-0.0031</v>
      </c>
      <c r="F114" s="1" t="s">
        <v>563</v>
      </c>
      <c r="G114" s="1" t="s">
        <v>564</v>
      </c>
      <c r="H114" s="1" t="s">
        <v>565</v>
      </c>
      <c r="I114" s="1">
        <v>7.09</v>
      </c>
    </row>
    <row r="115">
      <c r="A115" s="1" t="s">
        <v>566</v>
      </c>
      <c r="B115" s="1" t="s">
        <v>567</v>
      </c>
      <c r="C115" s="1">
        <v>50.4</v>
      </c>
      <c r="D115" s="1">
        <v>0.0</v>
      </c>
      <c r="E115" s="2">
        <v>0.0</v>
      </c>
      <c r="F115" s="1" t="s">
        <v>568</v>
      </c>
      <c r="G115" s="1" t="s">
        <v>569</v>
      </c>
      <c r="H115" s="1" t="s">
        <v>570</v>
      </c>
      <c r="I115" s="1" t="s">
        <v>20</v>
      </c>
    </row>
    <row r="116">
      <c r="A116" s="1" t="s">
        <v>571</v>
      </c>
      <c r="B116" s="1" t="s">
        <v>572</v>
      </c>
      <c r="C116" s="1">
        <v>116.4</v>
      </c>
      <c r="D116" s="1">
        <v>-12.8</v>
      </c>
      <c r="E116" s="2">
        <v>-0.0991</v>
      </c>
      <c r="F116" s="1" t="s">
        <v>573</v>
      </c>
      <c r="G116" s="5">
        <v>323747.0</v>
      </c>
      <c r="H116" s="1" t="s">
        <v>574</v>
      </c>
      <c r="I116" s="1">
        <v>7.28</v>
      </c>
    </row>
    <row r="117">
      <c r="A117" s="1" t="s">
        <v>575</v>
      </c>
      <c r="B117" s="1" t="s">
        <v>576</v>
      </c>
      <c r="C117" s="1">
        <v>85.0</v>
      </c>
      <c r="D117" s="1">
        <v>0.0</v>
      </c>
      <c r="E117" s="2">
        <v>0.0</v>
      </c>
      <c r="F117" s="1" t="s">
        <v>577</v>
      </c>
      <c r="G117" s="1" t="s">
        <v>578</v>
      </c>
      <c r="H117" s="1" t="s">
        <v>579</v>
      </c>
      <c r="I117" s="1">
        <v>15.74</v>
      </c>
    </row>
    <row r="118">
      <c r="A118" s="1" t="s">
        <v>580</v>
      </c>
      <c r="B118" s="1" t="s">
        <v>581</v>
      </c>
      <c r="C118" s="1">
        <v>139.0</v>
      </c>
      <c r="D118" s="3">
        <f>+7</f>
        <v>7</v>
      </c>
      <c r="E118" s="3">
        <f>+5.3%</f>
        <v>0.053</v>
      </c>
      <c r="F118" s="1" t="s">
        <v>582</v>
      </c>
      <c r="G118" s="1" t="s">
        <v>583</v>
      </c>
      <c r="H118" s="1" t="s">
        <v>584</v>
      </c>
      <c r="I118" s="1" t="s">
        <v>20</v>
      </c>
    </row>
    <row r="119">
      <c r="A119" s="1" t="s">
        <v>585</v>
      </c>
      <c r="B119" s="1" t="s">
        <v>586</v>
      </c>
      <c r="C119" s="1">
        <v>268.0</v>
      </c>
      <c r="D119" s="1">
        <v>-11.5</v>
      </c>
      <c r="E119" s="2">
        <v>-0.0411</v>
      </c>
      <c r="F119" s="1" t="s">
        <v>587</v>
      </c>
      <c r="G119" s="1" t="s">
        <v>588</v>
      </c>
      <c r="H119" s="1" t="s">
        <v>589</v>
      </c>
      <c r="I119" s="1">
        <v>13.14</v>
      </c>
    </row>
    <row r="120">
      <c r="A120" s="1" t="s">
        <v>590</v>
      </c>
      <c r="B120" s="1" t="s">
        <v>591</v>
      </c>
      <c r="C120" s="1">
        <v>571.0</v>
      </c>
      <c r="D120" s="1">
        <v>-16.5</v>
      </c>
      <c r="E120" s="2">
        <v>-0.0281</v>
      </c>
      <c r="F120" s="1" t="s">
        <v>592</v>
      </c>
      <c r="G120" s="1" t="s">
        <v>593</v>
      </c>
      <c r="H120" s="1" t="s">
        <v>594</v>
      </c>
      <c r="I120" s="1">
        <v>23.79</v>
      </c>
    </row>
    <row r="121">
      <c r="A121" s="1" t="s">
        <v>595</v>
      </c>
      <c r="B121" s="1" t="s">
        <v>596</v>
      </c>
      <c r="C121" s="1">
        <v>16.3</v>
      </c>
      <c r="D121" s="3">
        <f>+0.17</f>
        <v>0.17</v>
      </c>
      <c r="E121" s="3">
        <f>+1.05%</f>
        <v>0.0105</v>
      </c>
      <c r="F121" s="1" t="s">
        <v>597</v>
      </c>
      <c r="G121" s="1" t="s">
        <v>598</v>
      </c>
      <c r="H121" s="1" t="s">
        <v>599</v>
      </c>
      <c r="I121" s="1" t="s">
        <v>20</v>
      </c>
    </row>
    <row r="122">
      <c r="A122" s="1" t="s">
        <v>600</v>
      </c>
      <c r="B122" s="1" t="s">
        <v>601</v>
      </c>
      <c r="C122" s="1">
        <v>71.7</v>
      </c>
      <c r="D122" s="1">
        <v>-0.3</v>
      </c>
      <c r="E122" s="2">
        <v>-0.0042</v>
      </c>
      <c r="F122" s="1" t="s">
        <v>602</v>
      </c>
      <c r="G122" s="1" t="s">
        <v>603</v>
      </c>
      <c r="H122" s="1" t="s">
        <v>604</v>
      </c>
      <c r="I122" s="1">
        <v>9.08</v>
      </c>
    </row>
    <row r="123">
      <c r="A123" s="1" t="s">
        <v>605</v>
      </c>
      <c r="B123" s="1" t="s">
        <v>606</v>
      </c>
      <c r="C123" s="1">
        <v>39.0</v>
      </c>
      <c r="D123" s="1">
        <v>-1.1</v>
      </c>
      <c r="E123" s="2">
        <v>-0.0274</v>
      </c>
      <c r="F123" s="1" t="s">
        <v>607</v>
      </c>
      <c r="G123" s="1" t="s">
        <v>608</v>
      </c>
      <c r="H123" s="1" t="s">
        <v>609</v>
      </c>
      <c r="I123" s="1">
        <v>4.06</v>
      </c>
    </row>
    <row r="124">
      <c r="A124" s="1" t="s">
        <v>610</v>
      </c>
      <c r="B124" s="1" t="s">
        <v>611</v>
      </c>
      <c r="C124" s="1">
        <v>358.5</v>
      </c>
      <c r="D124" s="1">
        <v>-7.9</v>
      </c>
      <c r="E124" s="2">
        <v>-0.0216</v>
      </c>
      <c r="F124" s="1" t="s">
        <v>612</v>
      </c>
      <c r="G124" s="1" t="s">
        <v>613</v>
      </c>
      <c r="H124" s="1" t="s">
        <v>614</v>
      </c>
      <c r="I124" s="1" t="s">
        <v>20</v>
      </c>
    </row>
    <row r="125">
      <c r="A125" s="1" t="s">
        <v>615</v>
      </c>
      <c r="B125" s="1" t="s">
        <v>616</v>
      </c>
      <c r="C125" s="1">
        <v>301.6</v>
      </c>
      <c r="D125" s="1">
        <v>-10.0</v>
      </c>
      <c r="E125" s="2">
        <v>-0.0321</v>
      </c>
      <c r="F125" s="1" t="s">
        <v>617</v>
      </c>
      <c r="G125" s="1" t="s">
        <v>618</v>
      </c>
      <c r="H125" s="1" t="s">
        <v>619</v>
      </c>
      <c r="I125" s="1" t="s">
        <v>20</v>
      </c>
    </row>
    <row r="126">
      <c r="A126" s="1" t="s">
        <v>620</v>
      </c>
      <c r="B126" s="1" t="s">
        <v>621</v>
      </c>
      <c r="C126" s="1">
        <v>745.5</v>
      </c>
      <c r="D126" s="3">
        <f>+1.5</f>
        <v>1.5</v>
      </c>
      <c r="E126" s="3">
        <f>+0.2%</f>
        <v>0.002</v>
      </c>
      <c r="F126" s="1" t="s">
        <v>622</v>
      </c>
      <c r="G126" s="1" t="s">
        <v>623</v>
      </c>
      <c r="H126" s="1" t="s">
        <v>624</v>
      </c>
      <c r="I126" s="1">
        <v>11.49</v>
      </c>
    </row>
    <row r="127">
      <c r="A127" s="1" t="s">
        <v>625</v>
      </c>
      <c r="B127" s="1" t="s">
        <v>626</v>
      </c>
      <c r="C127" s="1">
        <v>290.2</v>
      </c>
      <c r="D127" s="1">
        <v>-7.7</v>
      </c>
      <c r="E127" s="2">
        <v>-0.0258</v>
      </c>
      <c r="F127" s="1" t="s">
        <v>627</v>
      </c>
      <c r="G127" s="1" t="s">
        <v>628</v>
      </c>
      <c r="H127" s="1" t="s">
        <v>629</v>
      </c>
      <c r="I127" s="1">
        <v>10.25</v>
      </c>
    </row>
    <row r="128">
      <c r="A128" s="1" t="s">
        <v>630</v>
      </c>
      <c r="B128" s="1" t="s">
        <v>631</v>
      </c>
      <c r="C128" s="4">
        <v>2422.0</v>
      </c>
      <c r="D128" s="3">
        <f>+11</f>
        <v>11</v>
      </c>
      <c r="E128" s="3">
        <f>+0.46%</f>
        <v>0.0046</v>
      </c>
      <c r="F128" s="1" t="s">
        <v>632</v>
      </c>
      <c r="G128" s="5">
        <v>710209.0</v>
      </c>
      <c r="H128" s="1" t="s">
        <v>633</v>
      </c>
      <c r="I128" s="1">
        <v>36.53</v>
      </c>
    </row>
    <row r="129">
      <c r="A129" s="1" t="s">
        <v>634</v>
      </c>
      <c r="B129" s="1" t="s">
        <v>635</v>
      </c>
      <c r="C129" s="1">
        <v>190.0</v>
      </c>
      <c r="D129" s="1">
        <v>-4.36</v>
      </c>
      <c r="E129" s="2">
        <v>-0.0224</v>
      </c>
      <c r="F129" s="1" t="s">
        <v>636</v>
      </c>
      <c r="G129" s="1" t="s">
        <v>637</v>
      </c>
      <c r="H129" s="1" t="s">
        <v>638</v>
      </c>
      <c r="I129" s="1">
        <v>3.94</v>
      </c>
    </row>
    <row r="130">
      <c r="A130" s="1" t="s">
        <v>639</v>
      </c>
      <c r="B130" s="1" t="s">
        <v>640</v>
      </c>
      <c r="C130" s="4">
        <v>8652.0</v>
      </c>
      <c r="D130" s="1">
        <v>-99.0</v>
      </c>
      <c r="E130" s="2">
        <v>-0.0113</v>
      </c>
      <c r="F130" s="1" t="s">
        <v>582</v>
      </c>
      <c r="G130" s="1" t="s">
        <v>345</v>
      </c>
      <c r="H130" s="1" t="s">
        <v>641</v>
      </c>
      <c r="I130" s="1">
        <v>74.78</v>
      </c>
    </row>
    <row r="131">
      <c r="A131" s="1" t="s">
        <v>642</v>
      </c>
      <c r="B131" s="1" t="s">
        <v>643</v>
      </c>
      <c r="C131" s="1">
        <v>103.2</v>
      </c>
      <c r="D131" s="1">
        <v>-0.4</v>
      </c>
      <c r="E131" s="2">
        <v>-0.0039</v>
      </c>
      <c r="F131" s="1" t="s">
        <v>644</v>
      </c>
      <c r="G131" s="1" t="s">
        <v>645</v>
      </c>
      <c r="H131" s="1" t="s">
        <v>646</v>
      </c>
      <c r="I131" s="1" t="s">
        <v>20</v>
      </c>
    </row>
    <row r="132">
      <c r="A132" s="1" t="s">
        <v>647</v>
      </c>
      <c r="B132" s="1" t="s">
        <v>648</v>
      </c>
      <c r="C132" s="1">
        <v>37.0</v>
      </c>
      <c r="D132" s="1">
        <v>-1.0</v>
      </c>
      <c r="E132" s="2">
        <v>-0.0263</v>
      </c>
      <c r="F132" s="1" t="s">
        <v>649</v>
      </c>
      <c r="G132" s="5">
        <v>803808.0</v>
      </c>
      <c r="H132" s="1" t="s">
        <v>650</v>
      </c>
      <c r="I132" s="1">
        <v>1.52</v>
      </c>
    </row>
    <row r="133">
      <c r="A133" s="1" t="s">
        <v>651</v>
      </c>
      <c r="B133" s="1" t="s">
        <v>652</v>
      </c>
      <c r="C133" s="1">
        <v>179.15</v>
      </c>
      <c r="D133" s="1">
        <v>-0.8</v>
      </c>
      <c r="E133" s="2">
        <v>-0.0044</v>
      </c>
      <c r="F133" s="1" t="s">
        <v>653</v>
      </c>
      <c r="G133" s="1" t="s">
        <v>654</v>
      </c>
      <c r="H133" s="1" t="s">
        <v>655</v>
      </c>
      <c r="I133" s="1">
        <v>11.13</v>
      </c>
    </row>
    <row r="134">
      <c r="A134" s="1" t="s">
        <v>656</v>
      </c>
      <c r="B134" s="1" t="s">
        <v>657</v>
      </c>
      <c r="C134" s="1">
        <v>78.0</v>
      </c>
      <c r="D134" s="1">
        <v>-2.45</v>
      </c>
      <c r="E134" s="2">
        <v>-0.0305</v>
      </c>
      <c r="F134" s="1" t="s">
        <v>658</v>
      </c>
      <c r="G134" s="1" t="s">
        <v>659</v>
      </c>
      <c r="H134" s="1" t="s">
        <v>660</v>
      </c>
      <c r="I134" s="1" t="s">
        <v>20</v>
      </c>
    </row>
    <row r="135">
      <c r="A135" s="1" t="s">
        <v>661</v>
      </c>
      <c r="B135" s="1" t="s">
        <v>662</v>
      </c>
      <c r="C135" s="4">
        <v>1805.0</v>
      </c>
      <c r="D135" s="1">
        <v>-6.5</v>
      </c>
      <c r="E135" s="2">
        <v>-0.0036</v>
      </c>
      <c r="F135" s="1" t="s">
        <v>663</v>
      </c>
      <c r="G135" s="1" t="s">
        <v>664</v>
      </c>
      <c r="H135" s="1" t="s">
        <v>665</v>
      </c>
      <c r="I135" s="1">
        <v>17.87</v>
      </c>
    </row>
    <row r="136">
      <c r="A136" s="1" t="s">
        <v>666</v>
      </c>
      <c r="B136" s="1" t="s">
        <v>667</v>
      </c>
      <c r="C136" s="1">
        <v>518.8</v>
      </c>
      <c r="D136" s="1">
        <v>-13.2</v>
      </c>
      <c r="E136" s="2">
        <v>-0.0248</v>
      </c>
      <c r="F136" s="1" t="s">
        <v>668</v>
      </c>
      <c r="G136" s="1" t="s">
        <v>669</v>
      </c>
      <c r="H136" s="1" t="s">
        <v>670</v>
      </c>
      <c r="I136" s="1">
        <v>7.08</v>
      </c>
    </row>
    <row r="137">
      <c r="A137" s="1" t="s">
        <v>671</v>
      </c>
      <c r="B137" s="1" t="s">
        <v>672</v>
      </c>
      <c r="C137" s="1">
        <v>116.6</v>
      </c>
      <c r="D137" s="1">
        <v>-1.4</v>
      </c>
      <c r="E137" s="2">
        <v>-0.0119</v>
      </c>
      <c r="F137" s="1" t="s">
        <v>673</v>
      </c>
      <c r="G137" s="5">
        <v>856195.0</v>
      </c>
      <c r="H137" s="1" t="s">
        <v>674</v>
      </c>
      <c r="I137" s="1" t="s">
        <v>20</v>
      </c>
    </row>
    <row r="138">
      <c r="A138" s="1" t="s">
        <v>675</v>
      </c>
      <c r="B138" s="1" t="s">
        <v>676</v>
      </c>
      <c r="C138" s="1">
        <v>65.5</v>
      </c>
      <c r="D138" s="1">
        <v>-0.9</v>
      </c>
      <c r="E138" s="2">
        <v>-0.0136</v>
      </c>
      <c r="F138" s="1" t="s">
        <v>677</v>
      </c>
      <c r="G138" s="1" t="s">
        <v>678</v>
      </c>
      <c r="H138" s="1" t="s">
        <v>679</v>
      </c>
      <c r="I138" s="1">
        <v>27.29</v>
      </c>
    </row>
    <row r="139">
      <c r="A139" s="1" t="s">
        <v>680</v>
      </c>
      <c r="B139" s="1" t="s">
        <v>681</v>
      </c>
      <c r="C139" s="1">
        <v>550.0</v>
      </c>
      <c r="D139" s="3">
        <f>+4.4</f>
        <v>4.4</v>
      </c>
      <c r="E139" s="3">
        <f>+0.81%</f>
        <v>0.0081</v>
      </c>
      <c r="F139" s="1" t="s">
        <v>682</v>
      </c>
      <c r="G139" s="1" t="s">
        <v>683</v>
      </c>
      <c r="H139" s="1" t="s">
        <v>684</v>
      </c>
      <c r="I139" s="1">
        <v>24.02</v>
      </c>
    </row>
    <row r="140">
      <c r="A140" s="1" t="s">
        <v>685</v>
      </c>
      <c r="B140" s="1" t="s">
        <v>686</v>
      </c>
      <c r="C140" s="1">
        <v>110.6</v>
      </c>
      <c r="D140" s="1">
        <v>-1.2</v>
      </c>
      <c r="E140" s="2">
        <v>-0.0107</v>
      </c>
      <c r="F140" s="1" t="s">
        <v>677</v>
      </c>
      <c r="G140" s="1" t="s">
        <v>687</v>
      </c>
      <c r="H140" s="1" t="s">
        <v>688</v>
      </c>
      <c r="I140" s="1">
        <v>7.68</v>
      </c>
    </row>
    <row r="141">
      <c r="A141" s="1" t="s">
        <v>689</v>
      </c>
      <c r="B141" s="1" t="s">
        <v>690</v>
      </c>
      <c r="C141" s="1">
        <v>338.0</v>
      </c>
      <c r="D141" s="3">
        <f>+2.5</f>
        <v>2.5</v>
      </c>
      <c r="E141" s="3">
        <f>+0.75%</f>
        <v>0.0075</v>
      </c>
      <c r="F141" s="1" t="s">
        <v>691</v>
      </c>
      <c r="G141" s="5">
        <v>529457.0</v>
      </c>
      <c r="H141" s="1" t="s">
        <v>692</v>
      </c>
      <c r="I141" s="1">
        <v>11.3</v>
      </c>
    </row>
    <row r="142">
      <c r="A142" s="1" t="s">
        <v>693</v>
      </c>
      <c r="B142" s="1" t="s">
        <v>694</v>
      </c>
      <c r="C142" s="4">
        <v>2230.0</v>
      </c>
      <c r="D142" s="1">
        <v>-57.0</v>
      </c>
      <c r="E142" s="2">
        <v>-0.0249</v>
      </c>
      <c r="F142" s="1" t="s">
        <v>695</v>
      </c>
      <c r="G142" s="5">
        <v>990051.0</v>
      </c>
      <c r="H142" s="1" t="s">
        <v>696</v>
      </c>
      <c r="I142" s="1">
        <v>45.88</v>
      </c>
    </row>
    <row r="143">
      <c r="A143" s="1" t="s">
        <v>697</v>
      </c>
      <c r="B143" s="1" t="s">
        <v>698</v>
      </c>
      <c r="C143" s="1">
        <v>544.2</v>
      </c>
      <c r="D143" s="1">
        <v>-11.6</v>
      </c>
      <c r="E143" s="2">
        <v>-0.0209</v>
      </c>
      <c r="F143" s="1" t="s">
        <v>699</v>
      </c>
      <c r="G143" s="1" t="s">
        <v>700</v>
      </c>
      <c r="H143" s="1" t="s">
        <v>701</v>
      </c>
      <c r="I143" s="1">
        <v>35.8</v>
      </c>
    </row>
    <row r="144">
      <c r="A144" s="1" t="s">
        <v>702</v>
      </c>
      <c r="B144" s="1" t="s">
        <v>703</v>
      </c>
      <c r="C144" s="1">
        <v>149.6</v>
      </c>
      <c r="D144" s="1">
        <v>-10.0</v>
      </c>
      <c r="E144" s="2">
        <v>-0.0627</v>
      </c>
      <c r="F144" s="1" t="s">
        <v>704</v>
      </c>
      <c r="G144" s="1" t="s">
        <v>705</v>
      </c>
      <c r="H144" s="1" t="s">
        <v>706</v>
      </c>
      <c r="I144" s="1">
        <v>5.44</v>
      </c>
    </row>
    <row r="145">
      <c r="A145" s="1" t="s">
        <v>707</v>
      </c>
      <c r="B145" s="1" t="s">
        <v>708</v>
      </c>
      <c r="C145" s="4">
        <v>4747.5</v>
      </c>
      <c r="D145" s="1">
        <v>-68.5</v>
      </c>
      <c r="E145" s="2">
        <v>-0.0142</v>
      </c>
      <c r="F145" s="1" t="s">
        <v>709</v>
      </c>
      <c r="G145" s="1" t="s">
        <v>710</v>
      </c>
      <c r="H145" s="1" t="s">
        <v>711</v>
      </c>
      <c r="I145" s="1">
        <v>9.73</v>
      </c>
    </row>
    <row r="146">
      <c r="A146" s="1" t="s">
        <v>712</v>
      </c>
      <c r="B146" s="1" t="s">
        <v>713</v>
      </c>
      <c r="C146" s="1">
        <v>870.0</v>
      </c>
      <c r="D146" s="3">
        <f>+3</f>
        <v>3</v>
      </c>
      <c r="E146" s="3">
        <f>+0.35%</f>
        <v>0.0035</v>
      </c>
      <c r="F146" s="1" t="s">
        <v>714</v>
      </c>
      <c r="G146" s="1" t="s">
        <v>715</v>
      </c>
      <c r="H146" s="1" t="s">
        <v>696</v>
      </c>
      <c r="I146" s="1">
        <v>39.37</v>
      </c>
    </row>
    <row r="147">
      <c r="A147" s="1" t="s">
        <v>716</v>
      </c>
      <c r="B147" s="1" t="s">
        <v>717</v>
      </c>
      <c r="C147" s="1">
        <v>598.8</v>
      </c>
      <c r="D147" s="1">
        <v>-27.0</v>
      </c>
      <c r="E147" s="2">
        <v>-0.0431</v>
      </c>
      <c r="F147" s="1" t="s">
        <v>718</v>
      </c>
      <c r="G147" s="1" t="s">
        <v>719</v>
      </c>
      <c r="H147" s="1" t="s">
        <v>720</v>
      </c>
      <c r="I147" s="1">
        <v>23.67</v>
      </c>
    </row>
    <row r="148">
      <c r="A148" s="1" t="s">
        <v>721</v>
      </c>
      <c r="B148" s="1" t="s">
        <v>722</v>
      </c>
      <c r="C148" s="1">
        <v>201.8</v>
      </c>
      <c r="D148" s="1">
        <v>-3.8</v>
      </c>
      <c r="E148" s="2">
        <v>-0.0185</v>
      </c>
      <c r="F148" s="1" t="s">
        <v>723</v>
      </c>
      <c r="G148" s="1" t="s">
        <v>724</v>
      </c>
      <c r="H148" s="1" t="s">
        <v>725</v>
      </c>
      <c r="I148" s="1">
        <v>403.6</v>
      </c>
    </row>
    <row r="149">
      <c r="A149" s="1" t="s">
        <v>726</v>
      </c>
      <c r="B149" s="1" t="s">
        <v>727</v>
      </c>
      <c r="C149" s="1">
        <v>56.0</v>
      </c>
      <c r="D149" s="1">
        <v>-2.0</v>
      </c>
      <c r="E149" s="2">
        <v>-0.0345</v>
      </c>
      <c r="F149" s="1" t="s">
        <v>728</v>
      </c>
      <c r="G149" s="1" t="s">
        <v>729</v>
      </c>
      <c r="H149" s="1" t="s">
        <v>730</v>
      </c>
      <c r="I149" s="1" t="s">
        <v>20</v>
      </c>
    </row>
    <row r="150">
      <c r="A150" s="1" t="s">
        <v>731</v>
      </c>
      <c r="B150" s="1" t="s">
        <v>732</v>
      </c>
      <c r="C150" s="1">
        <v>140.0</v>
      </c>
      <c r="D150" s="1">
        <v>-1.2</v>
      </c>
      <c r="E150" s="2">
        <v>-0.0085</v>
      </c>
      <c r="F150" s="1" t="s">
        <v>733</v>
      </c>
      <c r="G150" s="1" t="s">
        <v>734</v>
      </c>
      <c r="H150" s="1" t="s">
        <v>735</v>
      </c>
      <c r="I150" s="1" t="s">
        <v>20</v>
      </c>
    </row>
    <row r="151">
      <c r="A151" s="1" t="s">
        <v>736</v>
      </c>
      <c r="B151" s="1" t="s">
        <v>737</v>
      </c>
      <c r="C151" s="1">
        <v>543.6</v>
      </c>
      <c r="D151" s="1">
        <v>-3.6</v>
      </c>
      <c r="E151" s="2">
        <v>-0.0066</v>
      </c>
      <c r="F151" s="5">
        <v>961116.0</v>
      </c>
      <c r="G151" s="1" t="s">
        <v>738</v>
      </c>
      <c r="H151" s="1" t="s">
        <v>739</v>
      </c>
      <c r="I151" s="1" t="s">
        <v>20</v>
      </c>
    </row>
    <row r="152">
      <c r="A152" s="1" t="s">
        <v>740</v>
      </c>
      <c r="B152" s="1" t="s">
        <v>741</v>
      </c>
      <c r="C152" s="1">
        <v>32.0</v>
      </c>
      <c r="D152" s="1">
        <v>-1.0</v>
      </c>
      <c r="E152" s="2">
        <v>-0.0303</v>
      </c>
      <c r="F152" s="1" t="s">
        <v>568</v>
      </c>
      <c r="G152" s="1" t="s">
        <v>742</v>
      </c>
      <c r="H152" s="1" t="s">
        <v>743</v>
      </c>
      <c r="I152" s="1" t="s">
        <v>20</v>
      </c>
    </row>
    <row r="153">
      <c r="A153" s="1" t="s">
        <v>744</v>
      </c>
      <c r="B153" s="1" t="s">
        <v>745</v>
      </c>
      <c r="C153" s="1">
        <v>18.25</v>
      </c>
      <c r="D153" s="1">
        <v>-1.25</v>
      </c>
      <c r="E153" s="2">
        <v>-0.0641</v>
      </c>
      <c r="F153" s="5">
        <v>958774.0</v>
      </c>
      <c r="G153" s="1" t="s">
        <v>746</v>
      </c>
      <c r="H153" s="1" t="s">
        <v>747</v>
      </c>
      <c r="I153" s="1">
        <v>16.59</v>
      </c>
    </row>
    <row r="154">
      <c r="A154" s="1" t="s">
        <v>748</v>
      </c>
      <c r="B154" s="1" t="s">
        <v>749</v>
      </c>
      <c r="C154" s="1">
        <v>81.0</v>
      </c>
      <c r="D154" s="1">
        <v>-0.1</v>
      </c>
      <c r="E154" s="2">
        <v>-0.0012</v>
      </c>
      <c r="F154" s="5">
        <v>932023.0</v>
      </c>
      <c r="G154" s="1" t="s">
        <v>750</v>
      </c>
      <c r="H154" s="1" t="s">
        <v>751</v>
      </c>
      <c r="I154" s="1" t="s">
        <v>20</v>
      </c>
    </row>
    <row r="155">
      <c r="A155" s="1" t="s">
        <v>752</v>
      </c>
      <c r="B155" s="1" t="s">
        <v>753</v>
      </c>
      <c r="C155" s="1">
        <v>542.4</v>
      </c>
      <c r="D155" s="1">
        <v>-28.8</v>
      </c>
      <c r="E155" s="2">
        <v>-0.0504</v>
      </c>
      <c r="F155" s="1" t="s">
        <v>754</v>
      </c>
      <c r="G155" s="1" t="s">
        <v>755</v>
      </c>
      <c r="H155" s="1" t="s">
        <v>756</v>
      </c>
      <c r="I155" s="1">
        <v>4.64</v>
      </c>
    </row>
    <row r="156">
      <c r="A156" s="1" t="s">
        <v>757</v>
      </c>
      <c r="B156" s="1" t="s">
        <v>758</v>
      </c>
      <c r="C156" s="4">
        <v>1308.5</v>
      </c>
      <c r="D156" s="1">
        <v>-36.5</v>
      </c>
      <c r="E156" s="2">
        <v>-0.0271</v>
      </c>
      <c r="F156" s="1" t="s">
        <v>759</v>
      </c>
      <c r="G156" s="1" t="s">
        <v>760</v>
      </c>
      <c r="H156" s="1" t="s">
        <v>761</v>
      </c>
      <c r="I156" s="1">
        <v>43.91</v>
      </c>
    </row>
    <row r="157">
      <c r="A157" s="1" t="s">
        <v>762</v>
      </c>
      <c r="B157" s="1" t="s">
        <v>763</v>
      </c>
      <c r="C157" s="1">
        <v>882.2</v>
      </c>
      <c r="D157" s="3">
        <f>+10</f>
        <v>10</v>
      </c>
      <c r="E157" s="3">
        <f>+1.15%</f>
        <v>0.0115</v>
      </c>
      <c r="F157" s="1" t="s">
        <v>502</v>
      </c>
      <c r="G157" s="1" t="s">
        <v>764</v>
      </c>
      <c r="H157" s="1" t="s">
        <v>765</v>
      </c>
      <c r="I157" s="1">
        <v>56.55</v>
      </c>
    </row>
    <row r="158">
      <c r="A158" s="1" t="s">
        <v>766</v>
      </c>
      <c r="B158" s="1" t="s">
        <v>767</v>
      </c>
      <c r="C158" s="1">
        <v>212.0</v>
      </c>
      <c r="D158" s="1">
        <v>-5.0</v>
      </c>
      <c r="E158" s="2">
        <v>-0.023</v>
      </c>
      <c r="F158" s="5">
        <v>901178.0</v>
      </c>
      <c r="G158" s="5">
        <v>852344.0</v>
      </c>
      <c r="H158" s="1" t="s">
        <v>768</v>
      </c>
      <c r="I158" s="1" t="s">
        <v>20</v>
      </c>
    </row>
    <row r="159">
      <c r="A159" s="1" t="s">
        <v>769</v>
      </c>
      <c r="B159" s="1" t="s">
        <v>770</v>
      </c>
      <c r="C159" s="1">
        <v>296.5</v>
      </c>
      <c r="D159" s="1">
        <v>-10.5</v>
      </c>
      <c r="E159" s="2">
        <v>-0.0342</v>
      </c>
      <c r="F159" s="5">
        <v>916607.0</v>
      </c>
      <c r="G159" s="1" t="s">
        <v>771</v>
      </c>
      <c r="H159" s="1" t="s">
        <v>772</v>
      </c>
      <c r="I159" s="1" t="s">
        <v>20</v>
      </c>
    </row>
    <row r="160">
      <c r="A160" s="1" t="s">
        <v>773</v>
      </c>
      <c r="B160" s="1" t="s">
        <v>774</v>
      </c>
      <c r="C160" s="1">
        <v>163.2</v>
      </c>
      <c r="D160" s="1">
        <v>-2.05</v>
      </c>
      <c r="E160" s="2">
        <v>-0.0124</v>
      </c>
      <c r="F160" s="1" t="s">
        <v>775</v>
      </c>
      <c r="G160" s="1" t="s">
        <v>776</v>
      </c>
      <c r="H160" s="1" t="s">
        <v>777</v>
      </c>
      <c r="I160" s="1">
        <v>1.43</v>
      </c>
    </row>
    <row r="161">
      <c r="A161" s="1" t="s">
        <v>778</v>
      </c>
      <c r="B161" s="1" t="s">
        <v>779</v>
      </c>
      <c r="C161" s="1">
        <v>67.0</v>
      </c>
      <c r="D161" s="1">
        <v>-1.2</v>
      </c>
      <c r="E161" s="2">
        <v>-0.0176</v>
      </c>
      <c r="F161" s="1" t="s">
        <v>780</v>
      </c>
      <c r="G161" s="1" t="s">
        <v>781</v>
      </c>
      <c r="H161" s="1" t="s">
        <v>782</v>
      </c>
      <c r="I161" s="1">
        <v>16.34</v>
      </c>
    </row>
    <row r="162">
      <c r="A162" s="1" t="s">
        <v>783</v>
      </c>
      <c r="B162" s="1" t="s">
        <v>784</v>
      </c>
      <c r="C162" s="1">
        <v>45.66</v>
      </c>
      <c r="D162" s="1">
        <v>-2.34</v>
      </c>
      <c r="E162" s="2">
        <v>-0.0487</v>
      </c>
      <c r="F162" s="1" t="s">
        <v>718</v>
      </c>
      <c r="G162" s="1" t="s">
        <v>469</v>
      </c>
      <c r="H162" s="1" t="s">
        <v>785</v>
      </c>
      <c r="I162" s="1">
        <v>1.63</v>
      </c>
    </row>
    <row r="163">
      <c r="A163" s="1" t="s">
        <v>786</v>
      </c>
      <c r="B163" s="1" t="s">
        <v>787</v>
      </c>
      <c r="C163" s="1">
        <v>8.0</v>
      </c>
      <c r="D163" s="1">
        <v>-0.6</v>
      </c>
      <c r="E163" s="2">
        <v>-0.0698</v>
      </c>
      <c r="F163" s="5">
        <v>879864.0</v>
      </c>
      <c r="G163" s="1" t="s">
        <v>788</v>
      </c>
      <c r="H163" s="1" t="s">
        <v>789</v>
      </c>
      <c r="I163" s="1" t="s">
        <v>20</v>
      </c>
    </row>
    <row r="164">
      <c r="A164" s="1" t="s">
        <v>790</v>
      </c>
      <c r="B164" s="1" t="s">
        <v>791</v>
      </c>
      <c r="C164" s="1">
        <v>148.0</v>
      </c>
      <c r="D164" s="1">
        <v>0.0</v>
      </c>
      <c r="E164" s="2">
        <v>0.0</v>
      </c>
      <c r="F164" s="5">
        <v>985449.0</v>
      </c>
      <c r="G164" s="1" t="s">
        <v>792</v>
      </c>
      <c r="H164" s="1" t="s">
        <v>793</v>
      </c>
      <c r="I164" s="1">
        <v>47.74</v>
      </c>
    </row>
    <row r="165">
      <c r="A165" s="1" t="s">
        <v>794</v>
      </c>
      <c r="B165" s="1" t="s">
        <v>795</v>
      </c>
      <c r="C165" s="1">
        <v>261.6</v>
      </c>
      <c r="D165" s="1">
        <v>-3.0</v>
      </c>
      <c r="E165" s="2">
        <v>-0.0113</v>
      </c>
      <c r="F165" s="1" t="s">
        <v>796</v>
      </c>
      <c r="G165" s="1" t="s">
        <v>797</v>
      </c>
      <c r="H165" s="1" t="s">
        <v>798</v>
      </c>
      <c r="I165" s="1">
        <v>5.27</v>
      </c>
    </row>
    <row r="166">
      <c r="A166" s="1" t="s">
        <v>799</v>
      </c>
      <c r="B166" s="1" t="s">
        <v>800</v>
      </c>
      <c r="C166" s="1">
        <v>299.0</v>
      </c>
      <c r="D166" s="1">
        <v>-4.0</v>
      </c>
      <c r="E166" s="2">
        <v>-0.0132</v>
      </c>
      <c r="F166" s="1" t="s">
        <v>801</v>
      </c>
      <c r="G166" s="1" t="s">
        <v>802</v>
      </c>
      <c r="H166" s="1" t="s">
        <v>803</v>
      </c>
      <c r="I166" s="1">
        <v>16.89</v>
      </c>
    </row>
    <row r="167">
      <c r="A167" s="1" t="s">
        <v>804</v>
      </c>
      <c r="B167" s="1" t="s">
        <v>805</v>
      </c>
      <c r="C167" s="1">
        <v>925.0</v>
      </c>
      <c r="D167" s="1">
        <v>-17.0</v>
      </c>
      <c r="E167" s="2">
        <v>-0.018</v>
      </c>
      <c r="F167" s="1" t="s">
        <v>806</v>
      </c>
      <c r="G167" s="1" t="s">
        <v>807</v>
      </c>
      <c r="H167" s="1" t="s">
        <v>808</v>
      </c>
      <c r="I167" s="1">
        <v>11.72</v>
      </c>
    </row>
    <row r="168">
      <c r="A168" s="1" t="s">
        <v>809</v>
      </c>
      <c r="B168" s="1" t="s">
        <v>810</v>
      </c>
      <c r="C168" s="1">
        <v>331.0</v>
      </c>
      <c r="D168" s="1">
        <v>-3.5</v>
      </c>
      <c r="E168" s="2">
        <v>-0.0105</v>
      </c>
      <c r="F168" s="5">
        <v>904376.0</v>
      </c>
      <c r="G168" s="5">
        <v>874256.0</v>
      </c>
      <c r="H168" s="1" t="s">
        <v>811</v>
      </c>
      <c r="I168" s="1">
        <v>4.28</v>
      </c>
    </row>
    <row r="169">
      <c r="A169" s="1" t="s">
        <v>812</v>
      </c>
      <c r="B169" s="1" t="s">
        <v>813</v>
      </c>
      <c r="C169" s="4">
        <v>1214.0</v>
      </c>
      <c r="D169" s="3">
        <f>+7.5</f>
        <v>7.5</v>
      </c>
      <c r="E169" s="3">
        <f>+0.62%</f>
        <v>0.0062</v>
      </c>
      <c r="F169" s="1" t="s">
        <v>814</v>
      </c>
      <c r="G169" s="1" t="s">
        <v>815</v>
      </c>
      <c r="H169" s="1" t="s">
        <v>816</v>
      </c>
      <c r="I169" s="1" t="s">
        <v>20</v>
      </c>
    </row>
    <row r="170">
      <c r="A170" s="1" t="s">
        <v>817</v>
      </c>
      <c r="B170" s="1" t="s">
        <v>818</v>
      </c>
      <c r="C170" s="1">
        <v>293.1</v>
      </c>
      <c r="D170" s="1">
        <v>-2.8</v>
      </c>
      <c r="E170" s="2">
        <v>-0.0095</v>
      </c>
      <c r="F170" s="1" t="s">
        <v>714</v>
      </c>
      <c r="G170" s="1" t="s">
        <v>819</v>
      </c>
      <c r="H170" s="1" t="s">
        <v>820</v>
      </c>
      <c r="I170" s="1">
        <v>10.04</v>
      </c>
    </row>
    <row r="171">
      <c r="A171" s="1" t="s">
        <v>821</v>
      </c>
      <c r="B171" s="1" t="s">
        <v>822</v>
      </c>
      <c r="C171" s="1">
        <v>10.9</v>
      </c>
      <c r="D171" s="1">
        <v>-0.28</v>
      </c>
      <c r="E171" s="2">
        <v>-0.025</v>
      </c>
      <c r="F171" s="5">
        <v>958300.0</v>
      </c>
      <c r="G171" s="1" t="s">
        <v>823</v>
      </c>
      <c r="H171" s="1" t="s">
        <v>824</v>
      </c>
      <c r="I171" s="1">
        <v>18.83</v>
      </c>
    </row>
    <row r="172">
      <c r="A172" s="1" t="s">
        <v>825</v>
      </c>
      <c r="B172" s="1" t="s">
        <v>826</v>
      </c>
      <c r="C172" s="4">
        <v>1611.0</v>
      </c>
      <c r="D172" s="1">
        <v>-63.0</v>
      </c>
      <c r="E172" s="2">
        <v>-0.0376</v>
      </c>
      <c r="F172" s="1" t="s">
        <v>644</v>
      </c>
      <c r="G172" s="1" t="s">
        <v>687</v>
      </c>
      <c r="H172" s="1" t="s">
        <v>827</v>
      </c>
      <c r="I172" s="1">
        <v>23.55</v>
      </c>
    </row>
    <row r="173">
      <c r="A173" s="1" t="s">
        <v>828</v>
      </c>
      <c r="B173" s="1" t="s">
        <v>829</v>
      </c>
      <c r="C173" s="1">
        <v>113.2</v>
      </c>
      <c r="D173" s="1">
        <v>-0.8</v>
      </c>
      <c r="E173" s="2">
        <v>-0.007</v>
      </c>
      <c r="F173" s="1" t="s">
        <v>830</v>
      </c>
      <c r="G173" s="1" t="s">
        <v>831</v>
      </c>
      <c r="H173" s="1" t="s">
        <v>832</v>
      </c>
      <c r="I173" s="1">
        <v>26.33</v>
      </c>
    </row>
    <row r="174">
      <c r="A174" s="1" t="s">
        <v>833</v>
      </c>
      <c r="B174" s="1" t="s">
        <v>834</v>
      </c>
      <c r="C174" s="1">
        <v>117.5</v>
      </c>
      <c r="D174" s="3">
        <f>+2</f>
        <v>2</v>
      </c>
      <c r="E174" s="3">
        <f>+1.73%</f>
        <v>0.0173</v>
      </c>
      <c r="F174" s="5">
        <v>971506.0</v>
      </c>
      <c r="G174" s="1" t="s">
        <v>835</v>
      </c>
      <c r="H174" s="1" t="s">
        <v>836</v>
      </c>
      <c r="I174" s="1">
        <v>19.26</v>
      </c>
    </row>
    <row r="175">
      <c r="A175" s="1" t="s">
        <v>837</v>
      </c>
      <c r="B175" s="1" t="s">
        <v>838</v>
      </c>
      <c r="C175" s="1">
        <v>140.0</v>
      </c>
      <c r="D175" s="1">
        <v>-5.5</v>
      </c>
      <c r="E175" s="2">
        <v>-0.0378</v>
      </c>
      <c r="F175" s="5">
        <v>869947.0</v>
      </c>
      <c r="G175" s="1" t="s">
        <v>839</v>
      </c>
      <c r="H175" s="1" t="s">
        <v>840</v>
      </c>
      <c r="I175" s="1">
        <v>155.56</v>
      </c>
    </row>
    <row r="176">
      <c r="A176" s="1" t="s">
        <v>841</v>
      </c>
      <c r="B176" s="1" t="s">
        <v>842</v>
      </c>
      <c r="C176" s="1">
        <v>50.0</v>
      </c>
      <c r="D176" s="3">
        <f>+0.75</f>
        <v>0.75</v>
      </c>
      <c r="E176" s="3">
        <f>+1.52%</f>
        <v>0.0152</v>
      </c>
      <c r="F176" s="5">
        <v>932463.0</v>
      </c>
      <c r="G176" s="1" t="s">
        <v>843</v>
      </c>
      <c r="H176" s="1" t="s">
        <v>844</v>
      </c>
      <c r="I176" s="1" t="s">
        <v>20</v>
      </c>
    </row>
    <row r="177">
      <c r="A177" s="1" t="s">
        <v>845</v>
      </c>
      <c r="B177" s="1" t="s">
        <v>846</v>
      </c>
      <c r="C177" s="1">
        <v>216.7</v>
      </c>
      <c r="D177" s="1">
        <v>-2.4</v>
      </c>
      <c r="E177" s="2">
        <v>-0.011</v>
      </c>
      <c r="F177" s="1" t="s">
        <v>847</v>
      </c>
      <c r="G177" s="1" t="s">
        <v>578</v>
      </c>
      <c r="H177" s="1" t="s">
        <v>263</v>
      </c>
      <c r="I177" s="1">
        <v>20.64</v>
      </c>
    </row>
    <row r="178">
      <c r="A178" s="1" t="s">
        <v>848</v>
      </c>
      <c r="B178" s="1" t="s">
        <v>849</v>
      </c>
      <c r="C178" s="1">
        <v>295.0</v>
      </c>
      <c r="D178" s="1">
        <v>-5.6</v>
      </c>
      <c r="E178" s="2">
        <v>-0.0186</v>
      </c>
      <c r="F178" s="1" t="s">
        <v>850</v>
      </c>
      <c r="G178" s="1" t="s">
        <v>851</v>
      </c>
      <c r="H178" s="1" t="s">
        <v>852</v>
      </c>
      <c r="I178" s="1" t="s">
        <v>20</v>
      </c>
    </row>
    <row r="179">
      <c r="A179" s="1" t="s">
        <v>853</v>
      </c>
      <c r="B179" s="1" t="s">
        <v>854</v>
      </c>
      <c r="C179" s="4">
        <v>2083.0</v>
      </c>
      <c r="D179" s="1">
        <v>-96.0</v>
      </c>
      <c r="E179" s="2">
        <v>-0.0441</v>
      </c>
      <c r="F179" s="1" t="s">
        <v>855</v>
      </c>
      <c r="G179" s="1" t="s">
        <v>856</v>
      </c>
      <c r="H179" s="1" t="s">
        <v>857</v>
      </c>
      <c r="I179" s="1" t="s">
        <v>20</v>
      </c>
    </row>
    <row r="180">
      <c r="A180" s="1" t="s">
        <v>858</v>
      </c>
      <c r="B180" s="1" t="s">
        <v>859</v>
      </c>
      <c r="C180" s="1">
        <v>61.0</v>
      </c>
      <c r="D180" s="1">
        <v>-0.8</v>
      </c>
      <c r="E180" s="2">
        <v>-0.0129</v>
      </c>
      <c r="F180" s="5">
        <v>774892.0</v>
      </c>
      <c r="G180" s="1" t="s">
        <v>860</v>
      </c>
      <c r="H180" s="1" t="s">
        <v>861</v>
      </c>
      <c r="I180" s="1">
        <v>2.01</v>
      </c>
    </row>
    <row r="181">
      <c r="A181" s="1" t="s">
        <v>862</v>
      </c>
      <c r="B181" s="1" t="s">
        <v>863</v>
      </c>
      <c r="C181" s="1">
        <v>52.0</v>
      </c>
      <c r="D181" s="1">
        <v>0.0</v>
      </c>
      <c r="E181" s="2">
        <v>0.0</v>
      </c>
      <c r="F181" s="1" t="s">
        <v>864</v>
      </c>
      <c r="G181" s="1" t="s">
        <v>865</v>
      </c>
      <c r="H181" s="1" t="s">
        <v>866</v>
      </c>
      <c r="I181" s="1">
        <v>7.88</v>
      </c>
    </row>
    <row r="182">
      <c r="A182" s="1" t="s">
        <v>867</v>
      </c>
      <c r="B182" s="1" t="s">
        <v>868</v>
      </c>
      <c r="C182" s="1">
        <v>117.8</v>
      </c>
      <c r="D182" s="3">
        <f>+1.4</f>
        <v>1.4</v>
      </c>
      <c r="E182" s="3">
        <f>+1.2%</f>
        <v>0.012</v>
      </c>
      <c r="F182" s="5">
        <v>816943.0</v>
      </c>
      <c r="G182" s="1" t="s">
        <v>869</v>
      </c>
      <c r="H182" s="1" t="s">
        <v>870</v>
      </c>
      <c r="I182" s="1">
        <v>24.04</v>
      </c>
    </row>
    <row r="183">
      <c r="A183" s="1" t="s">
        <v>871</v>
      </c>
      <c r="B183" s="1" t="s">
        <v>872</v>
      </c>
      <c r="C183" s="1">
        <v>527.4</v>
      </c>
      <c r="D183" s="1">
        <v>-13.2</v>
      </c>
      <c r="E183" s="2">
        <v>-0.0244</v>
      </c>
      <c r="F183" s="1" t="s">
        <v>873</v>
      </c>
      <c r="G183" s="1" t="s">
        <v>874</v>
      </c>
      <c r="H183" s="1" t="s">
        <v>875</v>
      </c>
      <c r="I183" s="1">
        <v>23.86</v>
      </c>
    </row>
    <row r="184">
      <c r="A184" s="1" t="s">
        <v>876</v>
      </c>
      <c r="B184" s="1" t="s">
        <v>877</v>
      </c>
      <c r="C184" s="1">
        <v>149.2</v>
      </c>
      <c r="D184" s="1">
        <v>-1.7</v>
      </c>
      <c r="E184" s="2">
        <v>-0.0113</v>
      </c>
      <c r="F184" s="1" t="s">
        <v>878</v>
      </c>
      <c r="G184" s="1" t="s">
        <v>879</v>
      </c>
      <c r="H184" s="1" t="s">
        <v>880</v>
      </c>
      <c r="I184" s="1">
        <v>17.76</v>
      </c>
    </row>
    <row r="185">
      <c r="A185" s="1" t="s">
        <v>881</v>
      </c>
      <c r="B185" s="1" t="s">
        <v>882</v>
      </c>
      <c r="C185" s="1">
        <v>25.52</v>
      </c>
      <c r="D185" s="1">
        <v>-0.48</v>
      </c>
      <c r="E185" s="2">
        <v>-0.0183</v>
      </c>
      <c r="F185" s="5">
        <v>746451.0</v>
      </c>
      <c r="G185" s="1" t="s">
        <v>883</v>
      </c>
      <c r="H185" s="1" t="s">
        <v>884</v>
      </c>
      <c r="I185" s="1" t="s">
        <v>20</v>
      </c>
    </row>
    <row r="186">
      <c r="A186" s="1" t="s">
        <v>885</v>
      </c>
      <c r="B186" s="1" t="s">
        <v>886</v>
      </c>
      <c r="C186" s="1">
        <v>68.6</v>
      </c>
      <c r="D186" s="1">
        <v>-0.1</v>
      </c>
      <c r="E186" s="2">
        <v>-0.0015</v>
      </c>
      <c r="F186" s="5">
        <v>900231.0</v>
      </c>
      <c r="G186" s="1" t="s">
        <v>887</v>
      </c>
      <c r="H186" s="1" t="s">
        <v>888</v>
      </c>
      <c r="I186" s="1" t="s">
        <v>20</v>
      </c>
    </row>
    <row r="187">
      <c r="A187" s="1" t="s">
        <v>889</v>
      </c>
      <c r="B187" s="1" t="s">
        <v>890</v>
      </c>
      <c r="C187" s="1">
        <v>37.5</v>
      </c>
      <c r="D187" s="1">
        <v>-1.0</v>
      </c>
      <c r="E187" s="2">
        <v>-0.026</v>
      </c>
      <c r="F187" s="5">
        <v>764738.0</v>
      </c>
      <c r="G187" s="1" t="s">
        <v>891</v>
      </c>
      <c r="H187" s="1" t="s">
        <v>892</v>
      </c>
      <c r="I187" s="1" t="s">
        <v>20</v>
      </c>
    </row>
    <row r="188">
      <c r="A188" s="1" t="s">
        <v>893</v>
      </c>
      <c r="B188" s="1" t="s">
        <v>894</v>
      </c>
      <c r="C188" s="1">
        <v>58.45</v>
      </c>
      <c r="D188" s="1">
        <v>-1.55</v>
      </c>
      <c r="E188" s="2">
        <v>-0.0258</v>
      </c>
      <c r="F188" s="5">
        <v>839326.0</v>
      </c>
      <c r="G188" s="1" t="s">
        <v>370</v>
      </c>
      <c r="H188" s="1" t="s">
        <v>895</v>
      </c>
      <c r="I188" s="1">
        <v>8.35</v>
      </c>
    </row>
    <row r="189">
      <c r="A189" s="1" t="s">
        <v>896</v>
      </c>
      <c r="B189" s="1" t="s">
        <v>897</v>
      </c>
      <c r="C189" s="1">
        <v>237.4</v>
      </c>
      <c r="D189" s="1">
        <v>-2.4</v>
      </c>
      <c r="E189" s="2">
        <v>-0.01</v>
      </c>
      <c r="F189" s="1" t="s">
        <v>898</v>
      </c>
      <c r="G189" s="1" t="s">
        <v>899</v>
      </c>
      <c r="H189" s="1" t="s">
        <v>900</v>
      </c>
      <c r="I189" s="1">
        <v>17.33</v>
      </c>
    </row>
    <row r="190">
      <c r="A190" s="1" t="s">
        <v>901</v>
      </c>
      <c r="B190" s="1" t="s">
        <v>902</v>
      </c>
      <c r="C190" s="1">
        <v>226.5</v>
      </c>
      <c r="D190" s="1">
        <v>-0.8</v>
      </c>
      <c r="E190" s="2">
        <v>-0.0035</v>
      </c>
      <c r="F190" s="5">
        <v>728017.0</v>
      </c>
      <c r="G190" s="1" t="s">
        <v>903</v>
      </c>
      <c r="H190" s="1" t="s">
        <v>904</v>
      </c>
      <c r="I190" s="1">
        <v>2.8</v>
      </c>
    </row>
    <row r="191">
      <c r="A191" s="1" t="s">
        <v>905</v>
      </c>
      <c r="B191" s="1" t="s">
        <v>906</v>
      </c>
      <c r="C191" s="1">
        <v>952.8</v>
      </c>
      <c r="D191" s="1">
        <v>-10.4</v>
      </c>
      <c r="E191" s="2">
        <v>-0.0108</v>
      </c>
      <c r="F191" s="1" t="s">
        <v>907</v>
      </c>
      <c r="G191" s="1" t="s">
        <v>908</v>
      </c>
      <c r="H191" s="1" t="s">
        <v>909</v>
      </c>
      <c r="I191" s="1">
        <v>34.65</v>
      </c>
    </row>
    <row r="192">
      <c r="A192" s="1" t="s">
        <v>910</v>
      </c>
      <c r="B192" s="1" t="s">
        <v>911</v>
      </c>
      <c r="C192" s="1">
        <v>230.5</v>
      </c>
      <c r="D192" s="1">
        <v>-5.5</v>
      </c>
      <c r="E192" s="2">
        <v>-0.0233</v>
      </c>
      <c r="F192" s="5">
        <v>818906.0</v>
      </c>
      <c r="G192" s="1" t="s">
        <v>912</v>
      </c>
      <c r="H192" s="1" t="s">
        <v>913</v>
      </c>
      <c r="I192" s="1">
        <v>948.56</v>
      </c>
    </row>
    <row r="193">
      <c r="A193" s="1" t="s">
        <v>914</v>
      </c>
      <c r="B193" s="1" t="s">
        <v>915</v>
      </c>
      <c r="C193" s="1">
        <v>142.0</v>
      </c>
      <c r="D193" s="1">
        <v>-6.2</v>
      </c>
      <c r="E193" s="2">
        <v>-0.0418</v>
      </c>
      <c r="F193" s="5">
        <v>755506.0</v>
      </c>
      <c r="G193" s="5">
        <v>776769.0</v>
      </c>
      <c r="H193" s="1" t="s">
        <v>916</v>
      </c>
      <c r="I193" s="1">
        <v>54.62</v>
      </c>
    </row>
    <row r="194">
      <c r="A194" s="1" t="s">
        <v>917</v>
      </c>
      <c r="B194" s="1" t="s">
        <v>918</v>
      </c>
      <c r="C194" s="1">
        <v>64.0</v>
      </c>
      <c r="D194" s="1">
        <v>-1.3</v>
      </c>
      <c r="E194" s="2">
        <v>-0.0199</v>
      </c>
      <c r="F194" s="5">
        <v>754062.0</v>
      </c>
      <c r="G194" s="1" t="s">
        <v>919</v>
      </c>
      <c r="H194" s="1" t="s">
        <v>920</v>
      </c>
      <c r="I194" s="1">
        <v>7.03</v>
      </c>
    </row>
    <row r="195">
      <c r="A195" s="1" t="s">
        <v>921</v>
      </c>
      <c r="B195" s="1" t="s">
        <v>922</v>
      </c>
      <c r="C195" s="1">
        <v>11.15</v>
      </c>
      <c r="D195" s="1">
        <v>-0.08</v>
      </c>
      <c r="E195" s="2">
        <v>-0.0067</v>
      </c>
      <c r="F195" s="5">
        <v>695829.0</v>
      </c>
      <c r="G195" s="1" t="s">
        <v>20</v>
      </c>
      <c r="H195" s="1" t="s">
        <v>923</v>
      </c>
      <c r="I195" s="1">
        <v>9.09</v>
      </c>
    </row>
    <row r="196">
      <c r="A196" s="1" t="s">
        <v>924</v>
      </c>
      <c r="B196" s="1" t="s">
        <v>925</v>
      </c>
      <c r="C196" s="1">
        <v>77.7</v>
      </c>
      <c r="D196" s="1">
        <v>-1.3</v>
      </c>
      <c r="E196" s="2">
        <v>-0.0165</v>
      </c>
      <c r="F196" s="5">
        <v>744515.0</v>
      </c>
      <c r="G196" s="1" t="s">
        <v>926</v>
      </c>
      <c r="H196" s="1" t="s">
        <v>927</v>
      </c>
      <c r="I196" s="1" t="s">
        <v>20</v>
      </c>
    </row>
    <row r="197">
      <c r="A197" s="1" t="s">
        <v>928</v>
      </c>
      <c r="B197" s="1" t="s">
        <v>929</v>
      </c>
      <c r="C197" s="1">
        <v>677.0</v>
      </c>
      <c r="D197" s="3">
        <f>+17.8</f>
        <v>17.8</v>
      </c>
      <c r="E197" s="3">
        <f>+2.7%</f>
        <v>0.027</v>
      </c>
      <c r="F197" s="1" t="s">
        <v>728</v>
      </c>
      <c r="G197" s="1" t="s">
        <v>930</v>
      </c>
      <c r="H197" s="1" t="s">
        <v>931</v>
      </c>
      <c r="I197" s="1">
        <v>12.99</v>
      </c>
    </row>
    <row r="198">
      <c r="A198" s="1" t="s">
        <v>932</v>
      </c>
      <c r="B198" s="1" t="s">
        <v>933</v>
      </c>
      <c r="C198" s="4">
        <v>1395.5</v>
      </c>
      <c r="D198" s="3">
        <f>+5</f>
        <v>5</v>
      </c>
      <c r="E198" s="3">
        <f>+0.36%</f>
        <v>0.0036</v>
      </c>
      <c r="F198" s="1" t="s">
        <v>934</v>
      </c>
      <c r="G198" s="1" t="s">
        <v>935</v>
      </c>
      <c r="H198" s="1" t="s">
        <v>936</v>
      </c>
      <c r="I198" s="1">
        <v>15.47</v>
      </c>
    </row>
    <row r="199">
      <c r="A199" s="1" t="s">
        <v>937</v>
      </c>
      <c r="B199" s="1" t="s">
        <v>938</v>
      </c>
      <c r="C199" s="4">
        <v>1029.0</v>
      </c>
      <c r="D199" s="1">
        <v>-25.0</v>
      </c>
      <c r="E199" s="2">
        <v>-0.0237</v>
      </c>
      <c r="F199" s="1" t="s">
        <v>939</v>
      </c>
      <c r="G199" s="1" t="s">
        <v>940</v>
      </c>
      <c r="H199" s="1" t="s">
        <v>941</v>
      </c>
      <c r="I199" s="1">
        <v>20.22</v>
      </c>
    </row>
    <row r="200">
      <c r="A200" s="1" t="s">
        <v>942</v>
      </c>
      <c r="B200" s="1" t="s">
        <v>943</v>
      </c>
      <c r="C200" s="1">
        <v>77.45</v>
      </c>
      <c r="D200" s="1">
        <v>-0.65</v>
      </c>
      <c r="E200" s="2">
        <v>-0.0083</v>
      </c>
      <c r="F200" s="1" t="s">
        <v>588</v>
      </c>
      <c r="G200" s="1" t="s">
        <v>944</v>
      </c>
      <c r="H200" s="1" t="s">
        <v>945</v>
      </c>
      <c r="I200" s="1" t="s">
        <v>20</v>
      </c>
    </row>
    <row r="201">
      <c r="A201" s="1" t="s">
        <v>946</v>
      </c>
      <c r="B201" s="1" t="s">
        <v>947</v>
      </c>
      <c r="C201" s="1">
        <v>41.4</v>
      </c>
      <c r="D201" s="1">
        <v>-0.35</v>
      </c>
      <c r="E201" s="2">
        <v>-0.0084</v>
      </c>
      <c r="F201" s="5">
        <v>673596.0</v>
      </c>
      <c r="G201" s="1" t="s">
        <v>948</v>
      </c>
      <c r="H201" s="1" t="s">
        <v>949</v>
      </c>
      <c r="I201" s="1">
        <v>2.74</v>
      </c>
    </row>
    <row r="202">
      <c r="A202" s="1" t="s">
        <v>950</v>
      </c>
      <c r="B202" s="1" t="s">
        <v>951</v>
      </c>
      <c r="C202" s="4">
        <v>1442.0</v>
      </c>
      <c r="D202" s="1">
        <v>-37.0</v>
      </c>
      <c r="E202" s="2">
        <v>-0.025</v>
      </c>
      <c r="F202" s="1" t="s">
        <v>952</v>
      </c>
      <c r="G202" s="1" t="s">
        <v>953</v>
      </c>
      <c r="H202" s="1" t="s">
        <v>954</v>
      </c>
      <c r="I202" s="1">
        <v>8.91</v>
      </c>
    </row>
    <row r="203">
      <c r="A203" s="1" t="s">
        <v>955</v>
      </c>
      <c r="B203" s="1" t="s">
        <v>956</v>
      </c>
      <c r="C203" s="1">
        <v>168.6</v>
      </c>
      <c r="D203" s="1">
        <v>-1.4</v>
      </c>
      <c r="E203" s="2">
        <v>-0.0082</v>
      </c>
      <c r="F203" s="5">
        <v>668611.0</v>
      </c>
      <c r="G203" s="5">
        <v>861751.0</v>
      </c>
      <c r="H203" s="1" t="s">
        <v>957</v>
      </c>
      <c r="I203" s="1">
        <v>20.07</v>
      </c>
    </row>
    <row r="204">
      <c r="A204" s="1" t="s">
        <v>958</v>
      </c>
      <c r="B204" s="1" t="s">
        <v>959</v>
      </c>
      <c r="C204" s="1">
        <v>572.0</v>
      </c>
      <c r="D204" s="1">
        <v>-15.0</v>
      </c>
      <c r="E204" s="2">
        <v>-0.0256</v>
      </c>
      <c r="F204" s="5">
        <v>958297.0</v>
      </c>
      <c r="G204" s="1" t="s">
        <v>960</v>
      </c>
      <c r="H204" s="1" t="s">
        <v>961</v>
      </c>
      <c r="I204" s="1">
        <v>29.33</v>
      </c>
    </row>
    <row r="205">
      <c r="A205" s="1" t="s">
        <v>962</v>
      </c>
      <c r="B205" s="1" t="s">
        <v>963</v>
      </c>
      <c r="C205" s="1">
        <v>46.9</v>
      </c>
      <c r="D205" s="1">
        <v>0.0</v>
      </c>
      <c r="E205" s="2">
        <v>0.0</v>
      </c>
      <c r="F205" s="5">
        <v>661324.0</v>
      </c>
      <c r="G205" s="1" t="s">
        <v>964</v>
      </c>
      <c r="H205" s="1" t="s">
        <v>965</v>
      </c>
      <c r="I205" s="1">
        <v>3.91</v>
      </c>
    </row>
    <row r="206">
      <c r="A206" s="1" t="s">
        <v>966</v>
      </c>
      <c r="B206" s="1" t="s">
        <v>967</v>
      </c>
      <c r="C206" s="4">
        <v>4452.0</v>
      </c>
      <c r="D206" s="1">
        <v>-52.0</v>
      </c>
      <c r="E206" s="2">
        <v>-0.0115</v>
      </c>
      <c r="F206" s="5">
        <v>774801.0</v>
      </c>
      <c r="G206" s="5">
        <v>675408.0</v>
      </c>
      <c r="H206" s="1" t="s">
        <v>968</v>
      </c>
      <c r="I206" s="1">
        <v>14.21</v>
      </c>
    </row>
    <row r="207">
      <c r="A207" s="1" t="s">
        <v>969</v>
      </c>
      <c r="B207" s="1" t="s">
        <v>970</v>
      </c>
      <c r="C207" s="1">
        <v>60.0</v>
      </c>
      <c r="D207" s="1">
        <v>-1.0</v>
      </c>
      <c r="E207" s="2">
        <v>-0.0164</v>
      </c>
      <c r="F207" s="5">
        <v>638806.0</v>
      </c>
      <c r="G207" s="1" t="s">
        <v>971</v>
      </c>
      <c r="H207" s="1" t="s">
        <v>972</v>
      </c>
      <c r="I207" s="1" t="s">
        <v>20</v>
      </c>
    </row>
    <row r="208">
      <c r="A208" s="1" t="s">
        <v>973</v>
      </c>
      <c r="B208" s="1" t="s">
        <v>974</v>
      </c>
      <c r="C208" s="1">
        <v>56.0</v>
      </c>
      <c r="D208" s="1">
        <v>-9.0</v>
      </c>
      <c r="E208" s="2">
        <v>-0.1385</v>
      </c>
      <c r="F208" s="5">
        <v>586812.0</v>
      </c>
      <c r="G208" s="5">
        <v>678689.0</v>
      </c>
      <c r="H208" s="1" t="s">
        <v>975</v>
      </c>
      <c r="I208" s="1" t="s">
        <v>20</v>
      </c>
    </row>
    <row r="209">
      <c r="A209" s="1" t="s">
        <v>976</v>
      </c>
      <c r="B209" s="1" t="s">
        <v>977</v>
      </c>
      <c r="C209" s="1">
        <v>140.8</v>
      </c>
      <c r="D209" s="1">
        <v>-7.2</v>
      </c>
      <c r="E209" s="2">
        <v>-0.0486</v>
      </c>
      <c r="F209" s="5">
        <v>678582.0</v>
      </c>
      <c r="G209" s="5">
        <v>557926.0</v>
      </c>
      <c r="H209" s="1" t="s">
        <v>978</v>
      </c>
      <c r="I209" s="1">
        <v>16.76</v>
      </c>
    </row>
    <row r="210">
      <c r="A210" s="1" t="s">
        <v>979</v>
      </c>
      <c r="B210" s="1" t="s">
        <v>980</v>
      </c>
      <c r="C210" s="1">
        <v>229.5</v>
      </c>
      <c r="D210" s="1">
        <v>-2.5</v>
      </c>
      <c r="E210" s="2">
        <v>-0.0108</v>
      </c>
      <c r="F210" s="5">
        <v>701304.0</v>
      </c>
      <c r="G210" s="5">
        <v>449751.0</v>
      </c>
      <c r="H210" s="1" t="s">
        <v>981</v>
      </c>
      <c r="I210" s="1">
        <v>15.3</v>
      </c>
    </row>
    <row r="211">
      <c r="A211" s="1" t="s">
        <v>982</v>
      </c>
      <c r="B211" s="1" t="s">
        <v>983</v>
      </c>
      <c r="C211" s="1">
        <v>112.6</v>
      </c>
      <c r="D211" s="1">
        <v>-0.8</v>
      </c>
      <c r="E211" s="2">
        <v>-0.0071</v>
      </c>
      <c r="F211" s="5">
        <v>626810.0</v>
      </c>
      <c r="G211" s="1" t="s">
        <v>984</v>
      </c>
      <c r="H211" s="1" t="s">
        <v>985</v>
      </c>
      <c r="I211" s="1" t="s">
        <v>20</v>
      </c>
    </row>
    <row r="212">
      <c r="A212" s="1" t="s">
        <v>986</v>
      </c>
      <c r="B212" s="1" t="s">
        <v>987</v>
      </c>
      <c r="C212" s="1">
        <v>160.6</v>
      </c>
      <c r="D212" s="1">
        <v>-0.6</v>
      </c>
      <c r="E212" s="2">
        <v>-0.0037</v>
      </c>
      <c r="F212" s="5">
        <v>794339.0</v>
      </c>
      <c r="G212" s="1" t="s">
        <v>988</v>
      </c>
      <c r="H212" s="1" t="s">
        <v>989</v>
      </c>
      <c r="I212" s="1" t="s">
        <v>20</v>
      </c>
    </row>
    <row r="213">
      <c r="A213" s="1" t="s">
        <v>990</v>
      </c>
      <c r="B213" s="1" t="s">
        <v>991</v>
      </c>
      <c r="C213" s="1">
        <v>283.6</v>
      </c>
      <c r="D213" s="1">
        <v>-4.8</v>
      </c>
      <c r="E213" s="2">
        <v>-0.0166</v>
      </c>
      <c r="F213" s="5">
        <v>890319.0</v>
      </c>
      <c r="G213" s="1" t="s">
        <v>992</v>
      </c>
      <c r="H213" s="1" t="s">
        <v>993</v>
      </c>
      <c r="I213" s="1">
        <v>26.26</v>
      </c>
    </row>
    <row r="214">
      <c r="A214" s="1" t="s">
        <v>994</v>
      </c>
      <c r="B214" s="1" t="s">
        <v>995</v>
      </c>
      <c r="C214" s="1">
        <v>319.2</v>
      </c>
      <c r="D214" s="3">
        <f>+1.4</f>
        <v>1.4</v>
      </c>
      <c r="E214" s="3">
        <f>+0.44%</f>
        <v>0.0044</v>
      </c>
      <c r="F214" s="5">
        <v>564349.0</v>
      </c>
      <c r="G214" s="1" t="s">
        <v>996</v>
      </c>
      <c r="H214" s="1" t="s">
        <v>997</v>
      </c>
      <c r="I214" s="1">
        <v>114.0</v>
      </c>
    </row>
    <row r="215">
      <c r="A215" s="1" t="s">
        <v>998</v>
      </c>
      <c r="B215" s="1" t="s">
        <v>999</v>
      </c>
      <c r="C215" s="1">
        <v>97.8</v>
      </c>
      <c r="D215" s="1">
        <v>-2.2</v>
      </c>
      <c r="E215" s="2">
        <v>-0.022</v>
      </c>
      <c r="F215" s="5">
        <v>641175.0</v>
      </c>
      <c r="G215" s="1" t="s">
        <v>1000</v>
      </c>
      <c r="H215" s="1" t="s">
        <v>1001</v>
      </c>
      <c r="I215" s="1">
        <v>5.32</v>
      </c>
    </row>
    <row r="216">
      <c r="A216" s="1" t="s">
        <v>1002</v>
      </c>
      <c r="B216" s="1" t="s">
        <v>1003</v>
      </c>
      <c r="C216" s="1">
        <v>405.0</v>
      </c>
      <c r="D216" s="1">
        <v>-28.8</v>
      </c>
      <c r="E216" s="2">
        <v>-0.0664</v>
      </c>
      <c r="F216" s="5">
        <v>733690.0</v>
      </c>
      <c r="G216" s="1" t="s">
        <v>1004</v>
      </c>
      <c r="H216" s="1" t="s">
        <v>1005</v>
      </c>
      <c r="I216" s="1" t="s">
        <v>20</v>
      </c>
    </row>
    <row r="217">
      <c r="A217" s="1" t="s">
        <v>1006</v>
      </c>
      <c r="B217" s="1" t="s">
        <v>1007</v>
      </c>
      <c r="C217" s="4">
        <v>1173.5</v>
      </c>
      <c r="D217" s="1">
        <v>-11.5</v>
      </c>
      <c r="E217" s="2">
        <v>-0.0097</v>
      </c>
      <c r="F217" s="5">
        <v>702598.0</v>
      </c>
      <c r="G217" s="5">
        <v>982732.0</v>
      </c>
      <c r="H217" s="1" t="s">
        <v>1008</v>
      </c>
      <c r="I217" s="1">
        <v>24.25</v>
      </c>
    </row>
    <row r="218">
      <c r="A218" s="1" t="s">
        <v>1009</v>
      </c>
      <c r="B218" s="1" t="s">
        <v>1010</v>
      </c>
      <c r="C218" s="1">
        <v>96.8</v>
      </c>
      <c r="D218" s="1">
        <v>-0.9</v>
      </c>
      <c r="E218" s="2">
        <v>-0.0092</v>
      </c>
      <c r="F218" s="5">
        <v>621148.0</v>
      </c>
      <c r="G218" s="1" t="s">
        <v>1011</v>
      </c>
      <c r="H218" s="1" t="s">
        <v>1012</v>
      </c>
      <c r="I218" s="1" t="s">
        <v>20</v>
      </c>
    </row>
    <row r="219">
      <c r="A219" s="1" t="s">
        <v>1013</v>
      </c>
      <c r="B219" s="1" t="s">
        <v>1014</v>
      </c>
      <c r="C219" s="1">
        <v>660.8</v>
      </c>
      <c r="D219" s="1">
        <v>-12.0</v>
      </c>
      <c r="E219" s="2">
        <v>-0.0178</v>
      </c>
      <c r="F219" s="5">
        <v>916363.0</v>
      </c>
      <c r="G219" s="1" t="s">
        <v>515</v>
      </c>
      <c r="H219" s="1" t="s">
        <v>1015</v>
      </c>
      <c r="I219" s="1">
        <v>76.84</v>
      </c>
    </row>
    <row r="220">
      <c r="A220" s="1" t="s">
        <v>1016</v>
      </c>
      <c r="B220" s="1" t="s">
        <v>1017</v>
      </c>
      <c r="C220" s="1">
        <v>105.0</v>
      </c>
      <c r="D220" s="1">
        <v>0.0</v>
      </c>
      <c r="E220" s="2">
        <v>0.0</v>
      </c>
      <c r="F220" s="5">
        <v>553404.0</v>
      </c>
      <c r="G220" s="5">
        <v>552660.0</v>
      </c>
      <c r="H220" s="1" t="s">
        <v>1018</v>
      </c>
      <c r="I220" s="1" t="s">
        <v>20</v>
      </c>
    </row>
    <row r="221">
      <c r="A221" s="1" t="s">
        <v>1019</v>
      </c>
      <c r="B221" s="1" t="s">
        <v>1020</v>
      </c>
      <c r="C221" s="1">
        <v>254.5</v>
      </c>
      <c r="D221" s="1">
        <v>-14.5</v>
      </c>
      <c r="E221" s="2">
        <v>-0.0539</v>
      </c>
      <c r="F221" s="5">
        <v>544027.0</v>
      </c>
      <c r="G221" s="1" t="s">
        <v>1021</v>
      </c>
      <c r="H221" s="1" t="s">
        <v>1022</v>
      </c>
      <c r="I221" s="1">
        <v>20.2</v>
      </c>
    </row>
    <row r="222">
      <c r="A222" s="1" t="s">
        <v>1023</v>
      </c>
      <c r="B222" s="1" t="s">
        <v>1024</v>
      </c>
      <c r="C222" s="1">
        <v>205.0</v>
      </c>
      <c r="D222" s="1">
        <v>-2.0</v>
      </c>
      <c r="E222" s="2">
        <v>-0.0097</v>
      </c>
      <c r="F222" s="5">
        <v>589251.0</v>
      </c>
      <c r="G222" s="5">
        <v>432886.0</v>
      </c>
      <c r="H222" s="1" t="s">
        <v>1025</v>
      </c>
      <c r="I222" s="1">
        <v>23.56</v>
      </c>
    </row>
    <row r="223">
      <c r="A223" s="1" t="s">
        <v>1026</v>
      </c>
      <c r="B223" s="1" t="s">
        <v>1027</v>
      </c>
      <c r="C223" s="4">
        <v>2776.0</v>
      </c>
      <c r="D223" s="1">
        <v>-82.0</v>
      </c>
      <c r="E223" s="2">
        <v>-0.0287</v>
      </c>
      <c r="F223" s="1" t="s">
        <v>1028</v>
      </c>
      <c r="G223" s="1" t="s">
        <v>1029</v>
      </c>
      <c r="H223" s="1" t="s">
        <v>1030</v>
      </c>
      <c r="I223" s="1">
        <v>37.41</v>
      </c>
    </row>
    <row r="224">
      <c r="A224" s="1" t="s">
        <v>1031</v>
      </c>
      <c r="B224" s="1" t="s">
        <v>1032</v>
      </c>
      <c r="C224" s="1">
        <v>201.0</v>
      </c>
      <c r="D224" s="1">
        <v>-6.0</v>
      </c>
      <c r="E224" s="2">
        <v>-0.029</v>
      </c>
      <c r="F224" s="5">
        <v>632724.0</v>
      </c>
      <c r="G224" s="1" t="s">
        <v>1033</v>
      </c>
      <c r="H224" s="1" t="s">
        <v>1034</v>
      </c>
      <c r="I224" s="1" t="s">
        <v>20</v>
      </c>
    </row>
    <row r="225">
      <c r="A225" s="1" t="s">
        <v>1035</v>
      </c>
      <c r="B225" s="1" t="s">
        <v>1036</v>
      </c>
      <c r="C225" s="1">
        <v>420.5</v>
      </c>
      <c r="D225" s="1">
        <v>-9.5</v>
      </c>
      <c r="E225" s="2">
        <v>-0.0221</v>
      </c>
      <c r="F225" s="5">
        <v>630217.0</v>
      </c>
      <c r="G225" s="1" t="s">
        <v>444</v>
      </c>
      <c r="H225" s="1" t="s">
        <v>1037</v>
      </c>
      <c r="I225" s="1">
        <v>50.66</v>
      </c>
    </row>
    <row r="226">
      <c r="A226" s="1" t="s">
        <v>1038</v>
      </c>
      <c r="B226" s="1" t="s">
        <v>1039</v>
      </c>
      <c r="C226" s="1">
        <v>227.5</v>
      </c>
      <c r="D226" s="1">
        <v>-4.0</v>
      </c>
      <c r="E226" s="2">
        <v>-0.0173</v>
      </c>
      <c r="F226" s="5">
        <v>541264.0</v>
      </c>
      <c r="G226" s="5">
        <v>386047.0</v>
      </c>
      <c r="H226" s="1" t="s">
        <v>1040</v>
      </c>
      <c r="I226" s="1">
        <v>16.02</v>
      </c>
    </row>
    <row r="227">
      <c r="A227" s="1" t="s">
        <v>1041</v>
      </c>
      <c r="B227" s="1" t="s">
        <v>1042</v>
      </c>
      <c r="C227" s="1">
        <v>59.4</v>
      </c>
      <c r="D227" s="1">
        <v>-4.6</v>
      </c>
      <c r="E227" s="2">
        <v>-0.0719</v>
      </c>
      <c r="F227" s="5">
        <v>661141.0</v>
      </c>
      <c r="G227" s="1" t="s">
        <v>1043</v>
      </c>
      <c r="H227" s="1" t="s">
        <v>1044</v>
      </c>
      <c r="I227" s="1">
        <v>7.82</v>
      </c>
    </row>
    <row r="228">
      <c r="A228" s="1" t="s">
        <v>1045</v>
      </c>
      <c r="B228" s="1" t="s">
        <v>1046</v>
      </c>
      <c r="C228" s="4">
        <v>1068.5</v>
      </c>
      <c r="D228" s="3">
        <f>+14.5</f>
        <v>14.5</v>
      </c>
      <c r="E228" s="3">
        <f>+1.38%</f>
        <v>0.0138</v>
      </c>
      <c r="F228" s="5">
        <v>969329.0</v>
      </c>
      <c r="G228" s="1" t="s">
        <v>1047</v>
      </c>
      <c r="H228" s="1" t="s">
        <v>1048</v>
      </c>
      <c r="I228" s="1">
        <v>22.49</v>
      </c>
    </row>
    <row r="229">
      <c r="A229" s="1" t="s">
        <v>1049</v>
      </c>
      <c r="B229" s="1" t="s">
        <v>1050</v>
      </c>
      <c r="C229" s="1">
        <v>39.5</v>
      </c>
      <c r="D229" s="3">
        <f>+0.5</f>
        <v>0.5</v>
      </c>
      <c r="E229" s="3">
        <f>+1.28%</f>
        <v>0.0128</v>
      </c>
      <c r="F229" s="5">
        <v>519982.0</v>
      </c>
      <c r="G229" s="1" t="s">
        <v>1051</v>
      </c>
      <c r="H229" s="1" t="s">
        <v>1052</v>
      </c>
      <c r="I229" s="1" t="s">
        <v>20</v>
      </c>
    </row>
    <row r="230">
      <c r="A230" s="1" t="s">
        <v>1053</v>
      </c>
      <c r="B230" s="1" t="s">
        <v>1054</v>
      </c>
      <c r="C230" s="4">
        <v>7712.0</v>
      </c>
      <c r="D230" s="1">
        <v>-248.0</v>
      </c>
      <c r="E230" s="2">
        <v>-0.0312</v>
      </c>
      <c r="F230" s="5">
        <v>782309.0</v>
      </c>
      <c r="G230" s="1" t="s">
        <v>573</v>
      </c>
      <c r="H230" s="1" t="s">
        <v>1055</v>
      </c>
      <c r="I230" s="1" t="s">
        <v>20</v>
      </c>
    </row>
    <row r="231">
      <c r="A231" s="1" t="s">
        <v>1056</v>
      </c>
      <c r="B231" s="1" t="s">
        <v>1057</v>
      </c>
      <c r="C231" s="1">
        <v>237.0</v>
      </c>
      <c r="D231" s="3">
        <f>+2.2</f>
        <v>2.2</v>
      </c>
      <c r="E231" s="3">
        <f>+0.94%</f>
        <v>0.0094</v>
      </c>
      <c r="F231" s="5">
        <v>661870.0</v>
      </c>
      <c r="G231" s="1" t="s">
        <v>1058</v>
      </c>
      <c r="H231" s="1" t="s">
        <v>1059</v>
      </c>
      <c r="I231" s="1">
        <v>17.95</v>
      </c>
    </row>
    <row r="232">
      <c r="A232" s="1" t="s">
        <v>1060</v>
      </c>
      <c r="B232" s="1" t="s">
        <v>1061</v>
      </c>
      <c r="C232" s="1">
        <v>106.5</v>
      </c>
      <c r="D232" s="1">
        <v>-1.0</v>
      </c>
      <c r="E232" s="2">
        <v>-0.0093</v>
      </c>
      <c r="F232" s="5">
        <v>504898.0</v>
      </c>
      <c r="G232" s="5">
        <v>609966.0</v>
      </c>
      <c r="H232" s="1" t="s">
        <v>1062</v>
      </c>
      <c r="I232" s="1" t="s">
        <v>20</v>
      </c>
    </row>
    <row r="233">
      <c r="A233" s="1" t="s">
        <v>1063</v>
      </c>
      <c r="B233" s="1" t="s">
        <v>1064</v>
      </c>
      <c r="C233" s="1">
        <v>545.0</v>
      </c>
      <c r="D233" s="1">
        <v>-5.0</v>
      </c>
      <c r="E233" s="2">
        <v>-0.0091</v>
      </c>
      <c r="F233" s="5">
        <v>528702.0</v>
      </c>
      <c r="G233" s="1" t="s">
        <v>587</v>
      </c>
      <c r="H233" s="1" t="s">
        <v>1065</v>
      </c>
      <c r="I233" s="1">
        <v>5.64</v>
      </c>
    </row>
    <row r="234">
      <c r="A234" s="1" t="s">
        <v>1066</v>
      </c>
      <c r="B234" s="1" t="s">
        <v>1067</v>
      </c>
      <c r="C234" s="1">
        <v>48.8</v>
      </c>
      <c r="D234" s="1">
        <v>-0.8</v>
      </c>
      <c r="E234" s="2">
        <v>-0.0161</v>
      </c>
      <c r="F234" s="5">
        <v>495029.0</v>
      </c>
      <c r="G234" s="5">
        <v>767523.0</v>
      </c>
      <c r="H234" s="1" t="s">
        <v>1068</v>
      </c>
      <c r="I234" s="1">
        <v>8.56</v>
      </c>
    </row>
    <row r="235">
      <c r="A235" s="1" t="s">
        <v>1069</v>
      </c>
      <c r="B235" s="1" t="s">
        <v>1070</v>
      </c>
      <c r="C235" s="1">
        <v>442.6</v>
      </c>
      <c r="D235" s="1">
        <v>-11.0</v>
      </c>
      <c r="E235" s="2">
        <v>-0.0243</v>
      </c>
      <c r="F235" s="5">
        <v>619745.0</v>
      </c>
      <c r="G235" s="1" t="s">
        <v>1071</v>
      </c>
      <c r="H235" s="1" t="s">
        <v>1072</v>
      </c>
      <c r="I235" s="1">
        <v>5.15</v>
      </c>
    </row>
    <row r="236">
      <c r="A236" s="1" t="s">
        <v>1073</v>
      </c>
      <c r="B236" s="1" t="s">
        <v>1074</v>
      </c>
      <c r="C236" s="1">
        <v>267.0</v>
      </c>
      <c r="D236" s="1">
        <v>-4.5</v>
      </c>
      <c r="E236" s="2">
        <v>-0.0166</v>
      </c>
      <c r="F236" s="5">
        <v>503791.0</v>
      </c>
      <c r="G236" s="5">
        <v>521433.0</v>
      </c>
      <c r="H236" s="1" t="s">
        <v>1075</v>
      </c>
      <c r="I236" s="1">
        <v>4.92</v>
      </c>
    </row>
    <row r="237">
      <c r="A237" s="1" t="s">
        <v>1076</v>
      </c>
      <c r="B237" s="1" t="s">
        <v>1077</v>
      </c>
      <c r="C237" s="1">
        <v>184.0</v>
      </c>
      <c r="D237" s="1">
        <v>-1.0</v>
      </c>
      <c r="E237" s="2">
        <v>-0.0054</v>
      </c>
      <c r="F237" s="5">
        <v>478711.0</v>
      </c>
      <c r="G237" s="5">
        <v>380521.0</v>
      </c>
      <c r="H237" s="1" t="s">
        <v>1078</v>
      </c>
      <c r="I237" s="1">
        <v>8.25</v>
      </c>
    </row>
    <row r="238">
      <c r="A238" s="1" t="s">
        <v>1079</v>
      </c>
      <c r="B238" s="1" t="s">
        <v>1080</v>
      </c>
      <c r="C238" s="1">
        <v>120.0</v>
      </c>
      <c r="D238" s="1">
        <v>0.0</v>
      </c>
      <c r="E238" s="2">
        <v>0.0</v>
      </c>
      <c r="F238" s="5">
        <v>491579.0</v>
      </c>
      <c r="G238" s="5">
        <v>892855.0</v>
      </c>
      <c r="H238" s="1" t="s">
        <v>1081</v>
      </c>
      <c r="I238" s="1">
        <v>11.01</v>
      </c>
    </row>
    <row r="239">
      <c r="A239" s="1" t="s">
        <v>1082</v>
      </c>
      <c r="B239" s="1" t="s">
        <v>1083</v>
      </c>
      <c r="C239" s="1">
        <v>49.4</v>
      </c>
      <c r="D239" s="3">
        <f>+1.28</f>
        <v>1.28</v>
      </c>
      <c r="E239" s="3">
        <f>+2.66%</f>
        <v>0.0266</v>
      </c>
      <c r="F239" s="5">
        <v>537537.0</v>
      </c>
      <c r="G239" s="1" t="s">
        <v>1084</v>
      </c>
      <c r="H239" s="1" t="s">
        <v>1085</v>
      </c>
      <c r="I239" s="1" t="s">
        <v>20</v>
      </c>
    </row>
    <row r="240">
      <c r="A240" s="1" t="s">
        <v>1086</v>
      </c>
      <c r="B240" s="1" t="s">
        <v>1087</v>
      </c>
      <c r="C240" s="1">
        <v>190.6</v>
      </c>
      <c r="D240" s="1">
        <v>-0.2</v>
      </c>
      <c r="E240" s="2">
        <v>-0.001</v>
      </c>
      <c r="F240" s="5">
        <v>481853.0</v>
      </c>
      <c r="G240" s="5">
        <v>628298.0</v>
      </c>
      <c r="H240" s="1" t="s">
        <v>1088</v>
      </c>
      <c r="I240" s="1">
        <v>13.71</v>
      </c>
    </row>
    <row r="241">
      <c r="A241" s="1" t="s">
        <v>1089</v>
      </c>
      <c r="B241" s="1" t="s">
        <v>1090</v>
      </c>
      <c r="C241" s="1">
        <v>116.0</v>
      </c>
      <c r="D241" s="1">
        <v>0.0</v>
      </c>
      <c r="E241" s="2">
        <v>0.0</v>
      </c>
      <c r="F241" s="5">
        <v>470627.0</v>
      </c>
      <c r="G241" s="5">
        <v>115330.0</v>
      </c>
      <c r="H241" s="1" t="s">
        <v>1091</v>
      </c>
      <c r="I241" s="1">
        <v>1.95</v>
      </c>
    </row>
    <row r="242">
      <c r="A242" s="1" t="s">
        <v>1092</v>
      </c>
      <c r="B242" s="1" t="s">
        <v>1093</v>
      </c>
      <c r="C242" s="4">
        <v>2981.0</v>
      </c>
      <c r="D242" s="1">
        <v>-56.0</v>
      </c>
      <c r="E242" s="2">
        <v>-0.0184</v>
      </c>
      <c r="F242" s="5">
        <v>551466.0</v>
      </c>
      <c r="G242" s="1" t="s">
        <v>1094</v>
      </c>
      <c r="H242" s="1" t="s">
        <v>1095</v>
      </c>
      <c r="I242" s="1">
        <v>7.21</v>
      </c>
    </row>
    <row r="243">
      <c r="A243" s="1" t="s">
        <v>1096</v>
      </c>
      <c r="B243" s="1" t="s">
        <v>1097</v>
      </c>
      <c r="C243" s="1">
        <v>77.3</v>
      </c>
      <c r="D243" s="1">
        <v>-3.2</v>
      </c>
      <c r="E243" s="2">
        <v>-0.0398</v>
      </c>
      <c r="F243" s="5">
        <v>583064.0</v>
      </c>
      <c r="G243" s="1" t="s">
        <v>1098</v>
      </c>
      <c r="H243" s="1" t="s">
        <v>1099</v>
      </c>
      <c r="I243" s="1">
        <v>6.5</v>
      </c>
    </row>
    <row r="244">
      <c r="A244" s="1" t="s">
        <v>1100</v>
      </c>
      <c r="B244" s="1" t="s">
        <v>1101</v>
      </c>
      <c r="C244" s="1">
        <v>333.5</v>
      </c>
      <c r="D244" s="1">
        <v>-6.0</v>
      </c>
      <c r="E244" s="2">
        <v>-0.0177</v>
      </c>
      <c r="F244" s="5">
        <v>458002.0</v>
      </c>
      <c r="G244" s="5">
        <v>696190.0</v>
      </c>
      <c r="H244" s="1" t="s">
        <v>1102</v>
      </c>
      <c r="I244" s="1" t="s">
        <v>20</v>
      </c>
    </row>
    <row r="245">
      <c r="A245" s="1" t="s">
        <v>1103</v>
      </c>
      <c r="B245" s="1" t="s">
        <v>1104</v>
      </c>
      <c r="C245" s="1">
        <v>25.25</v>
      </c>
      <c r="D245" s="1">
        <v>-0.75</v>
      </c>
      <c r="E245" s="2">
        <v>-0.0288</v>
      </c>
      <c r="F245" s="5">
        <v>483200.0</v>
      </c>
      <c r="G245" s="1" t="s">
        <v>1105</v>
      </c>
      <c r="H245" s="1" t="s">
        <v>1106</v>
      </c>
      <c r="I245" s="1" t="s">
        <v>20</v>
      </c>
    </row>
    <row r="246">
      <c r="A246" s="1" t="s">
        <v>1107</v>
      </c>
      <c r="B246" s="1" t="s">
        <v>1108</v>
      </c>
      <c r="C246" s="1">
        <v>294.0</v>
      </c>
      <c r="D246" s="1">
        <v>-3.5</v>
      </c>
      <c r="E246" s="2">
        <v>-0.0118</v>
      </c>
      <c r="F246" s="5">
        <v>502013.0</v>
      </c>
      <c r="G246" s="1" t="s">
        <v>673</v>
      </c>
      <c r="H246" s="1" t="s">
        <v>1109</v>
      </c>
      <c r="I246" s="1">
        <v>11.14</v>
      </c>
    </row>
    <row r="247">
      <c r="A247" s="1" t="s">
        <v>1110</v>
      </c>
      <c r="B247" s="1" t="s">
        <v>1111</v>
      </c>
      <c r="C247" s="1">
        <v>77.8</v>
      </c>
      <c r="D247" s="1">
        <v>-0.7</v>
      </c>
      <c r="E247" s="2">
        <v>-0.0089</v>
      </c>
      <c r="F247" s="5">
        <v>749865.0</v>
      </c>
      <c r="G247" s="1" t="s">
        <v>1112</v>
      </c>
      <c r="H247" s="1" t="s">
        <v>1113</v>
      </c>
      <c r="I247" s="1">
        <v>5.89</v>
      </c>
    </row>
    <row r="248">
      <c r="A248" s="1" t="s">
        <v>1114</v>
      </c>
      <c r="B248" s="1" t="s">
        <v>1115</v>
      </c>
      <c r="C248" s="1">
        <v>143.0</v>
      </c>
      <c r="D248" s="3">
        <f>+4</f>
        <v>4</v>
      </c>
      <c r="E248" s="3">
        <f>+2.88%</f>
        <v>0.0288</v>
      </c>
      <c r="F248" s="5">
        <v>448682.0</v>
      </c>
      <c r="G248" s="5">
        <v>645258.0</v>
      </c>
      <c r="H248" s="1" t="s">
        <v>1116</v>
      </c>
      <c r="I248" s="1">
        <v>8.31</v>
      </c>
    </row>
    <row r="249">
      <c r="A249" s="1" t="s">
        <v>1117</v>
      </c>
      <c r="B249" s="1" t="s">
        <v>1118</v>
      </c>
      <c r="C249" s="1">
        <v>351.5</v>
      </c>
      <c r="D249" s="1">
        <v>-2.0</v>
      </c>
      <c r="E249" s="2">
        <v>-0.0057</v>
      </c>
      <c r="F249" s="5">
        <v>491015.0</v>
      </c>
      <c r="G249" s="5">
        <v>817710.0</v>
      </c>
      <c r="H249" s="1" t="s">
        <v>1119</v>
      </c>
      <c r="I249" s="1">
        <v>43.94</v>
      </c>
    </row>
    <row r="250">
      <c r="A250" s="1" t="s">
        <v>1120</v>
      </c>
      <c r="B250" s="1" t="s">
        <v>1121</v>
      </c>
      <c r="C250" s="1">
        <v>167.5</v>
      </c>
      <c r="D250" s="1">
        <v>-1.7</v>
      </c>
      <c r="E250" s="2">
        <v>-0.01</v>
      </c>
      <c r="F250" s="1" t="s">
        <v>1122</v>
      </c>
      <c r="G250" s="1" t="s">
        <v>1123</v>
      </c>
      <c r="H250" s="1" t="s">
        <v>1124</v>
      </c>
      <c r="I250" s="1">
        <v>10.47</v>
      </c>
    </row>
    <row r="251">
      <c r="A251" s="1" t="s">
        <v>1125</v>
      </c>
      <c r="B251" s="1" t="s">
        <v>1126</v>
      </c>
      <c r="C251" s="1">
        <v>205.0</v>
      </c>
      <c r="D251" s="3">
        <f>+4</f>
        <v>4</v>
      </c>
      <c r="E251" s="3">
        <f>+1.99%</f>
        <v>0.0199</v>
      </c>
      <c r="F251" s="5">
        <v>428928.0</v>
      </c>
      <c r="G251" s="5">
        <v>125380.0</v>
      </c>
      <c r="H251" s="1" t="s">
        <v>1127</v>
      </c>
      <c r="I251" s="1" t="s">
        <v>20</v>
      </c>
    </row>
    <row r="252">
      <c r="A252" s="1" t="s">
        <v>1128</v>
      </c>
      <c r="B252" s="1" t="s">
        <v>1129</v>
      </c>
      <c r="C252" s="1">
        <v>74.4</v>
      </c>
      <c r="D252" s="1">
        <v>0.0</v>
      </c>
      <c r="E252" s="2">
        <v>0.0</v>
      </c>
      <c r="F252" s="5">
        <v>433109.0</v>
      </c>
      <c r="G252" s="5">
        <v>470911.0</v>
      </c>
      <c r="H252" s="1" t="s">
        <v>1130</v>
      </c>
      <c r="I252" s="1">
        <v>20.67</v>
      </c>
    </row>
    <row r="253">
      <c r="A253" s="1" t="s">
        <v>1131</v>
      </c>
      <c r="B253" s="1" t="s">
        <v>1132</v>
      </c>
      <c r="C253" s="4">
        <v>1833.5</v>
      </c>
      <c r="D253" s="1">
        <v>-39.5</v>
      </c>
      <c r="E253" s="2">
        <v>-0.0211</v>
      </c>
      <c r="F253" s="5">
        <v>606351.0</v>
      </c>
      <c r="G253" s="1" t="s">
        <v>847</v>
      </c>
      <c r="H253" s="1" t="s">
        <v>1133</v>
      </c>
      <c r="I253" s="1">
        <v>20.51</v>
      </c>
    </row>
    <row r="254">
      <c r="A254" s="1" t="s">
        <v>1134</v>
      </c>
      <c r="B254" s="1" t="s">
        <v>1135</v>
      </c>
      <c r="C254" s="1">
        <v>94.0</v>
      </c>
      <c r="D254" s="3">
        <f>+1.7</f>
        <v>1.7</v>
      </c>
      <c r="E254" s="3">
        <f>+1.84%</f>
        <v>0.0184</v>
      </c>
      <c r="F254" s="5">
        <v>471435.0</v>
      </c>
      <c r="G254" s="1" t="s">
        <v>1136</v>
      </c>
      <c r="H254" s="1" t="s">
        <v>1137</v>
      </c>
      <c r="I254" s="1" t="s">
        <v>20</v>
      </c>
    </row>
    <row r="255">
      <c r="A255" s="1" t="s">
        <v>1138</v>
      </c>
      <c r="B255" s="1" t="s">
        <v>1139</v>
      </c>
      <c r="C255" s="1">
        <v>163.0</v>
      </c>
      <c r="D255" s="1">
        <v>-5.5</v>
      </c>
      <c r="E255" s="2">
        <v>-0.0326</v>
      </c>
      <c r="F255" s="5">
        <v>433162.0</v>
      </c>
      <c r="G255" s="1" t="s">
        <v>1140</v>
      </c>
      <c r="H255" s="1" t="s">
        <v>1141</v>
      </c>
      <c r="I255" s="1" t="s">
        <v>20</v>
      </c>
    </row>
    <row r="256">
      <c r="A256" s="1" t="s">
        <v>1142</v>
      </c>
      <c r="B256" s="1" t="s">
        <v>1143</v>
      </c>
      <c r="C256" s="1">
        <v>66.5</v>
      </c>
      <c r="D256" s="3">
        <f>+1.5</f>
        <v>1.5</v>
      </c>
      <c r="E256" s="3">
        <f>+2.31%</f>
        <v>0.0231</v>
      </c>
      <c r="F256" s="5">
        <v>416282.0</v>
      </c>
      <c r="G256" s="5">
        <v>280898.0</v>
      </c>
      <c r="H256" s="1" t="s">
        <v>1144</v>
      </c>
      <c r="I256" s="1" t="s">
        <v>20</v>
      </c>
    </row>
    <row r="257">
      <c r="A257" s="1" t="s">
        <v>1145</v>
      </c>
      <c r="B257" s="1" t="s">
        <v>1146</v>
      </c>
      <c r="C257" s="1">
        <v>188.2</v>
      </c>
      <c r="D257" s="1">
        <v>-3.6</v>
      </c>
      <c r="E257" s="2">
        <v>-0.0188</v>
      </c>
      <c r="F257" s="5">
        <v>445821.0</v>
      </c>
      <c r="G257" s="1" t="s">
        <v>1147</v>
      </c>
      <c r="H257" s="1" t="s">
        <v>1148</v>
      </c>
      <c r="I257" s="1">
        <v>3.09</v>
      </c>
    </row>
    <row r="258">
      <c r="A258" s="1" t="s">
        <v>1149</v>
      </c>
      <c r="B258" s="1" t="s">
        <v>1150</v>
      </c>
      <c r="C258" s="1">
        <v>800.4</v>
      </c>
      <c r="D258" s="1">
        <v>-13.2</v>
      </c>
      <c r="E258" s="2">
        <v>-0.0162</v>
      </c>
      <c r="F258" s="5">
        <v>561412.0</v>
      </c>
      <c r="G258" s="1" t="s">
        <v>1151</v>
      </c>
      <c r="H258" s="1" t="s">
        <v>1152</v>
      </c>
      <c r="I258" s="1">
        <v>47.36</v>
      </c>
    </row>
    <row r="259">
      <c r="A259" s="1" t="s">
        <v>1153</v>
      </c>
      <c r="B259" s="1" t="s">
        <v>1154</v>
      </c>
      <c r="C259" s="1">
        <v>34.65</v>
      </c>
      <c r="D259" s="1">
        <v>-0.25</v>
      </c>
      <c r="E259" s="2">
        <v>-0.0072</v>
      </c>
      <c r="F259" s="5">
        <v>413092.0</v>
      </c>
      <c r="G259" s="5">
        <v>722385.0</v>
      </c>
      <c r="H259" s="1" t="s">
        <v>1155</v>
      </c>
      <c r="I259" s="1">
        <v>18.24</v>
      </c>
    </row>
    <row r="260">
      <c r="A260" s="1" t="s">
        <v>1156</v>
      </c>
      <c r="B260" s="1" t="s">
        <v>1157</v>
      </c>
      <c r="C260" s="1">
        <v>716.0</v>
      </c>
      <c r="D260" s="3">
        <f>+1</f>
        <v>1</v>
      </c>
      <c r="E260" s="3">
        <f>+0.14%</f>
        <v>0.0014</v>
      </c>
      <c r="F260" s="5">
        <v>432781.0</v>
      </c>
      <c r="G260" s="5">
        <v>717270.0</v>
      </c>
      <c r="H260" s="1" t="s">
        <v>1158</v>
      </c>
      <c r="I260" s="1">
        <v>14.32</v>
      </c>
    </row>
    <row r="261">
      <c r="A261" s="1" t="s">
        <v>1159</v>
      </c>
      <c r="B261" s="1" t="s">
        <v>1160</v>
      </c>
      <c r="C261" s="1">
        <v>308.0</v>
      </c>
      <c r="D261" s="1">
        <v>-16.0</v>
      </c>
      <c r="E261" s="2">
        <v>-0.0494</v>
      </c>
      <c r="F261" s="5">
        <v>469349.0</v>
      </c>
      <c r="G261" s="5">
        <v>213199.0</v>
      </c>
      <c r="H261" s="1" t="s">
        <v>1161</v>
      </c>
      <c r="I261" s="1" t="s">
        <v>20</v>
      </c>
    </row>
    <row r="262">
      <c r="A262" s="1" t="s">
        <v>1162</v>
      </c>
      <c r="B262" s="1" t="s">
        <v>1163</v>
      </c>
      <c r="C262" s="1">
        <v>929.5</v>
      </c>
      <c r="D262" s="1">
        <v>-16.5</v>
      </c>
      <c r="E262" s="2">
        <v>-0.0174</v>
      </c>
      <c r="F262" s="5">
        <v>521863.0</v>
      </c>
      <c r="G262" s="1" t="s">
        <v>1164</v>
      </c>
      <c r="H262" s="1" t="s">
        <v>1165</v>
      </c>
      <c r="I262" s="1" t="s">
        <v>20</v>
      </c>
    </row>
    <row r="263">
      <c r="A263" s="1" t="s">
        <v>1166</v>
      </c>
      <c r="B263" s="1" t="s">
        <v>1167</v>
      </c>
      <c r="C263" s="1">
        <v>148.8</v>
      </c>
      <c r="D263" s="1">
        <v>-1.8</v>
      </c>
      <c r="E263" s="2">
        <v>-0.012</v>
      </c>
      <c r="F263" s="5">
        <v>550946.0</v>
      </c>
      <c r="G263" s="1" t="s">
        <v>1168</v>
      </c>
      <c r="H263" s="1" t="s">
        <v>1169</v>
      </c>
      <c r="I263" s="1">
        <v>17.1</v>
      </c>
    </row>
    <row r="264">
      <c r="A264" s="1" t="s">
        <v>1170</v>
      </c>
      <c r="B264" s="1" t="s">
        <v>1171</v>
      </c>
      <c r="C264" s="1">
        <v>405.6</v>
      </c>
      <c r="D264" s="1">
        <v>-9.8</v>
      </c>
      <c r="E264" s="2">
        <v>-0.0236</v>
      </c>
      <c r="F264" s="5">
        <v>654377.0</v>
      </c>
      <c r="G264" s="1" t="s">
        <v>1172</v>
      </c>
      <c r="H264" s="1" t="s">
        <v>1173</v>
      </c>
      <c r="I264" s="1">
        <v>13.21</v>
      </c>
    </row>
    <row r="265">
      <c r="A265" s="1" t="s">
        <v>1174</v>
      </c>
      <c r="B265" s="1" t="s">
        <v>1175</v>
      </c>
      <c r="C265" s="1">
        <v>156.0</v>
      </c>
      <c r="D265" s="1">
        <v>-3.6</v>
      </c>
      <c r="E265" s="2">
        <v>-0.0226</v>
      </c>
      <c r="F265" s="5">
        <v>692371.0</v>
      </c>
      <c r="G265" s="1" t="s">
        <v>1176</v>
      </c>
      <c r="H265" s="1" t="s">
        <v>1177</v>
      </c>
      <c r="I265" s="1">
        <v>37.14</v>
      </c>
    </row>
    <row r="266">
      <c r="A266" s="1" t="s">
        <v>1178</v>
      </c>
      <c r="B266" s="1" t="s">
        <v>1179</v>
      </c>
      <c r="C266" s="4">
        <v>1112.0</v>
      </c>
      <c r="D266" s="1">
        <v>-36.0</v>
      </c>
      <c r="E266" s="2">
        <v>-0.0314</v>
      </c>
      <c r="F266" s="5">
        <v>396592.0</v>
      </c>
      <c r="G266" s="5">
        <v>338055.0</v>
      </c>
      <c r="H266" s="1" t="s">
        <v>1180</v>
      </c>
      <c r="I266" s="1">
        <v>41.96</v>
      </c>
    </row>
    <row r="267">
      <c r="A267" s="1" t="s">
        <v>1181</v>
      </c>
      <c r="B267" s="1" t="s">
        <v>1182</v>
      </c>
      <c r="C267" s="1">
        <v>682.0</v>
      </c>
      <c r="D267" s="1">
        <v>-36.5</v>
      </c>
      <c r="E267" s="2">
        <v>-0.0508</v>
      </c>
      <c r="F267" s="5">
        <v>462722.0</v>
      </c>
      <c r="G267" s="1" t="s">
        <v>1183</v>
      </c>
      <c r="H267" s="1" t="s">
        <v>1184</v>
      </c>
      <c r="I267" s="1">
        <v>8.77</v>
      </c>
    </row>
    <row r="268">
      <c r="A268" s="1" t="s">
        <v>1185</v>
      </c>
      <c r="B268" s="1" t="s">
        <v>1186</v>
      </c>
      <c r="C268" s="1">
        <v>286.8</v>
      </c>
      <c r="D268" s="1">
        <v>-10.2</v>
      </c>
      <c r="E268" s="2">
        <v>-0.0343</v>
      </c>
      <c r="F268" s="5">
        <v>626552.0</v>
      </c>
      <c r="G268" s="1" t="s">
        <v>1187</v>
      </c>
      <c r="H268" s="1" t="s">
        <v>1188</v>
      </c>
      <c r="I268" s="1">
        <v>16.77</v>
      </c>
    </row>
    <row r="269">
      <c r="A269" s="1" t="s">
        <v>1189</v>
      </c>
      <c r="B269" s="1" t="s">
        <v>1190</v>
      </c>
      <c r="C269" s="4">
        <v>1328.0</v>
      </c>
      <c r="D269" s="1">
        <v>-28.0</v>
      </c>
      <c r="E269" s="2">
        <v>-0.0206</v>
      </c>
      <c r="F269" s="5">
        <v>506588.0</v>
      </c>
      <c r="G269" s="5">
        <v>784275.0</v>
      </c>
      <c r="H269" s="1" t="s">
        <v>1191</v>
      </c>
      <c r="I269" s="1">
        <v>42.16</v>
      </c>
    </row>
    <row r="270">
      <c r="A270" s="1" t="s">
        <v>1192</v>
      </c>
      <c r="B270" s="1" t="s">
        <v>1193</v>
      </c>
      <c r="C270" s="1">
        <v>57.0</v>
      </c>
      <c r="D270" s="1">
        <v>-0.2</v>
      </c>
      <c r="E270" s="2">
        <v>-0.0035</v>
      </c>
      <c r="F270" s="5">
        <v>422425.0</v>
      </c>
      <c r="G270" s="5">
        <v>871392.0</v>
      </c>
      <c r="H270" s="1" t="s">
        <v>1194</v>
      </c>
      <c r="I270" s="1">
        <v>9.19</v>
      </c>
    </row>
    <row r="271">
      <c r="A271" s="1" t="s">
        <v>1195</v>
      </c>
      <c r="B271" s="1" t="s">
        <v>1196</v>
      </c>
      <c r="C271" s="1">
        <v>815.0</v>
      </c>
      <c r="D271" s="1">
        <v>-15.0</v>
      </c>
      <c r="E271" s="2">
        <v>-0.0181</v>
      </c>
      <c r="F271" s="5">
        <v>374980.0</v>
      </c>
      <c r="G271" s="5">
        <v>84266.0</v>
      </c>
      <c r="H271" s="1" t="s">
        <v>1197</v>
      </c>
      <c r="I271" s="1">
        <v>28.2</v>
      </c>
    </row>
    <row r="272">
      <c r="A272" s="1" t="s">
        <v>1198</v>
      </c>
      <c r="B272" s="1" t="s">
        <v>1199</v>
      </c>
      <c r="C272" s="1">
        <v>481.8</v>
      </c>
      <c r="D272" s="1">
        <v>-4.8</v>
      </c>
      <c r="E272" s="2">
        <v>-0.0099</v>
      </c>
      <c r="F272" s="5">
        <v>821387.0</v>
      </c>
      <c r="G272" s="1" t="s">
        <v>1200</v>
      </c>
      <c r="H272" s="1" t="s">
        <v>1201</v>
      </c>
      <c r="I272" s="1">
        <v>6.15</v>
      </c>
    </row>
    <row r="273">
      <c r="A273" s="1" t="s">
        <v>1202</v>
      </c>
      <c r="B273" s="1" t="s">
        <v>1203</v>
      </c>
      <c r="C273" s="4">
        <v>8368.0</v>
      </c>
      <c r="D273" s="3">
        <f>+24</f>
        <v>24</v>
      </c>
      <c r="E273" s="3">
        <f>+0.29%</f>
        <v>0.0029</v>
      </c>
      <c r="F273" s="5">
        <v>369311.0</v>
      </c>
      <c r="G273" s="5">
        <v>691822.0</v>
      </c>
      <c r="H273" s="1" t="s">
        <v>1204</v>
      </c>
      <c r="I273" s="1">
        <v>70.86</v>
      </c>
    </row>
    <row r="274">
      <c r="A274" s="1" t="s">
        <v>1205</v>
      </c>
      <c r="B274" s="1" t="s">
        <v>1206</v>
      </c>
      <c r="C274" s="1">
        <v>108.5</v>
      </c>
      <c r="D274" s="1">
        <v>-1.0</v>
      </c>
      <c r="E274" s="2">
        <v>-0.0091</v>
      </c>
      <c r="F274" s="5">
        <v>384050.0</v>
      </c>
      <c r="G274" s="5">
        <v>557364.0</v>
      </c>
      <c r="H274" s="1" t="s">
        <v>1207</v>
      </c>
      <c r="I274" s="1" t="s">
        <v>20</v>
      </c>
    </row>
    <row r="275">
      <c r="A275" s="1" t="s">
        <v>1208</v>
      </c>
      <c r="B275" s="1" t="s">
        <v>1209</v>
      </c>
      <c r="C275" s="1">
        <v>63.2</v>
      </c>
      <c r="D275" s="3">
        <f>+0.2</f>
        <v>0.2</v>
      </c>
      <c r="E275" s="3">
        <f>+0.32%</f>
        <v>0.0032</v>
      </c>
      <c r="F275" s="5">
        <v>365350.0</v>
      </c>
      <c r="G275" s="5">
        <v>982116.0</v>
      </c>
      <c r="H275" s="1" t="s">
        <v>1210</v>
      </c>
      <c r="I275" s="1">
        <v>8.32</v>
      </c>
    </row>
    <row r="276">
      <c r="A276" s="1" t="s">
        <v>1211</v>
      </c>
      <c r="B276" s="1" t="s">
        <v>1212</v>
      </c>
      <c r="C276" s="4">
        <v>2463.0</v>
      </c>
      <c r="D276" s="1">
        <v>-67.0</v>
      </c>
      <c r="E276" s="2">
        <v>-0.0265</v>
      </c>
      <c r="F276" s="5">
        <v>513678.0</v>
      </c>
      <c r="G276" s="1" t="s">
        <v>1213</v>
      </c>
      <c r="H276" s="1" t="s">
        <v>1214</v>
      </c>
      <c r="I276" s="1">
        <v>9.25</v>
      </c>
    </row>
    <row r="277">
      <c r="A277" s="1" t="s">
        <v>1215</v>
      </c>
      <c r="B277" s="1" t="s">
        <v>1216</v>
      </c>
      <c r="C277" s="1">
        <v>185.0</v>
      </c>
      <c r="D277" s="1">
        <v>-0.2</v>
      </c>
      <c r="E277" s="2">
        <v>-0.0011</v>
      </c>
      <c r="F277" s="5">
        <v>470173.0</v>
      </c>
      <c r="G277" s="5">
        <v>960378.0</v>
      </c>
      <c r="H277" s="1" t="s">
        <v>1217</v>
      </c>
      <c r="I277" s="1">
        <v>16.37</v>
      </c>
    </row>
    <row r="278">
      <c r="A278" s="1" t="s">
        <v>1218</v>
      </c>
      <c r="B278" s="1" t="s">
        <v>1219</v>
      </c>
      <c r="C278" s="1">
        <v>71.0</v>
      </c>
      <c r="D278" s="1">
        <v>-1.0</v>
      </c>
      <c r="E278" s="2">
        <v>-0.0139</v>
      </c>
      <c r="F278" s="5">
        <v>360012.0</v>
      </c>
      <c r="G278" s="5">
        <v>456378.0</v>
      </c>
      <c r="H278" s="1" t="s">
        <v>1220</v>
      </c>
      <c r="I278" s="1" t="s">
        <v>20</v>
      </c>
    </row>
    <row r="279">
      <c r="A279" s="1" t="s">
        <v>1221</v>
      </c>
      <c r="B279" s="1" t="s">
        <v>1222</v>
      </c>
      <c r="C279" s="4">
        <v>1118.0</v>
      </c>
      <c r="D279" s="1">
        <v>-42.0</v>
      </c>
      <c r="E279" s="2">
        <v>-0.0362</v>
      </c>
      <c r="F279" s="5">
        <v>382028.0</v>
      </c>
      <c r="G279" s="5">
        <v>381412.0</v>
      </c>
      <c r="H279" s="1" t="s">
        <v>1223</v>
      </c>
      <c r="I279" s="1" t="s">
        <v>20</v>
      </c>
    </row>
    <row r="280">
      <c r="A280" s="1" t="s">
        <v>1224</v>
      </c>
      <c r="B280" s="1" t="s">
        <v>1225</v>
      </c>
      <c r="C280" s="4">
        <v>1707.5</v>
      </c>
      <c r="D280" s="1">
        <v>-35.0</v>
      </c>
      <c r="E280" s="2">
        <v>-0.0201</v>
      </c>
      <c r="F280" s="5">
        <v>552141.0</v>
      </c>
      <c r="G280" s="1" t="s">
        <v>1226</v>
      </c>
      <c r="H280" s="1" t="s">
        <v>1227</v>
      </c>
      <c r="I280" s="1">
        <v>30.93</v>
      </c>
    </row>
    <row r="281">
      <c r="A281" s="1" t="s">
        <v>1228</v>
      </c>
      <c r="B281" s="1" t="s">
        <v>1229</v>
      </c>
      <c r="C281" s="1">
        <v>165.0</v>
      </c>
      <c r="D281" s="3">
        <f>+5</f>
        <v>5</v>
      </c>
      <c r="E281" s="3">
        <f>+3.12%</f>
        <v>0.0312</v>
      </c>
      <c r="F281" s="5">
        <v>370205.0</v>
      </c>
      <c r="G281" s="1" t="s">
        <v>1230</v>
      </c>
      <c r="H281" s="1" t="s">
        <v>1231</v>
      </c>
      <c r="I281" s="1" t="s">
        <v>20</v>
      </c>
    </row>
    <row r="282">
      <c r="A282" s="1" t="s">
        <v>1232</v>
      </c>
      <c r="B282" s="1" t="s">
        <v>1233</v>
      </c>
      <c r="C282" s="1">
        <v>160.8</v>
      </c>
      <c r="D282" s="1">
        <v>-3.3</v>
      </c>
      <c r="E282" s="2">
        <v>-0.0201</v>
      </c>
      <c r="F282" s="5">
        <v>551635.0</v>
      </c>
      <c r="G282" s="1" t="s">
        <v>1234</v>
      </c>
      <c r="H282" s="1" t="s">
        <v>1235</v>
      </c>
      <c r="I282" s="1">
        <v>7.55</v>
      </c>
    </row>
    <row r="283">
      <c r="A283" s="1" t="s">
        <v>1236</v>
      </c>
      <c r="B283" s="1" t="s">
        <v>1237</v>
      </c>
      <c r="C283" s="1">
        <v>70.35</v>
      </c>
      <c r="D283" s="3">
        <f>+1.1</f>
        <v>1.1</v>
      </c>
      <c r="E283" s="3">
        <f>+1.59%</f>
        <v>0.0159</v>
      </c>
      <c r="F283" s="5">
        <v>354645.0</v>
      </c>
      <c r="G283" s="1" t="s">
        <v>1238</v>
      </c>
      <c r="H283" s="1" t="s">
        <v>1239</v>
      </c>
      <c r="I283" s="1" t="s">
        <v>20</v>
      </c>
    </row>
    <row r="284">
      <c r="A284" s="1" t="s">
        <v>1240</v>
      </c>
      <c r="B284" s="1" t="s">
        <v>1241</v>
      </c>
      <c r="C284" s="1">
        <v>652.5</v>
      </c>
      <c r="D284" s="1">
        <v>-26.0</v>
      </c>
      <c r="E284" s="2">
        <v>-0.0383</v>
      </c>
      <c r="F284" s="5">
        <v>522691.0</v>
      </c>
      <c r="G284" s="1" t="s">
        <v>1242</v>
      </c>
      <c r="H284" s="1" t="s">
        <v>1243</v>
      </c>
      <c r="I284" s="1">
        <v>6.68</v>
      </c>
    </row>
    <row r="285">
      <c r="A285" s="1" t="s">
        <v>1244</v>
      </c>
      <c r="B285" s="1" t="s">
        <v>1245</v>
      </c>
      <c r="C285" s="1">
        <v>237.0</v>
      </c>
      <c r="D285" s="1">
        <v>-5.0</v>
      </c>
      <c r="E285" s="2">
        <v>-0.0207</v>
      </c>
      <c r="F285" s="5">
        <v>349952.0</v>
      </c>
      <c r="G285" s="5">
        <v>469620.0</v>
      </c>
      <c r="H285" s="1" t="s">
        <v>1246</v>
      </c>
      <c r="I285" s="1">
        <v>14.54</v>
      </c>
    </row>
    <row r="286">
      <c r="A286" s="1" t="s">
        <v>1247</v>
      </c>
      <c r="B286" s="1" t="s">
        <v>1248</v>
      </c>
      <c r="C286" s="1">
        <v>68.0</v>
      </c>
      <c r="D286" s="3">
        <f>+0.8</f>
        <v>0.8</v>
      </c>
      <c r="E286" s="3">
        <f>+1.19%</f>
        <v>0.0119</v>
      </c>
      <c r="F286" s="5">
        <v>383590.0</v>
      </c>
      <c r="G286" s="5">
        <v>897420.0</v>
      </c>
      <c r="H286" s="1" t="s">
        <v>1249</v>
      </c>
      <c r="I286" s="1">
        <v>10.3</v>
      </c>
    </row>
    <row r="287">
      <c r="A287" s="1" t="s">
        <v>1250</v>
      </c>
      <c r="B287" s="1" t="s">
        <v>1251</v>
      </c>
      <c r="C287" s="1">
        <v>502.0</v>
      </c>
      <c r="D287" s="1">
        <v>-2.0</v>
      </c>
      <c r="E287" s="2">
        <v>-0.004</v>
      </c>
      <c r="F287" s="5">
        <v>361124.0</v>
      </c>
      <c r="G287" s="5">
        <v>168763.0</v>
      </c>
      <c r="H287" s="1" t="s">
        <v>1252</v>
      </c>
      <c r="I287" s="1">
        <v>12.15</v>
      </c>
    </row>
    <row r="288">
      <c r="A288" s="1" t="s">
        <v>1253</v>
      </c>
      <c r="B288" s="1" t="s">
        <v>1254</v>
      </c>
      <c r="C288" s="1">
        <v>404.0</v>
      </c>
      <c r="D288" s="1">
        <v>-7.5</v>
      </c>
      <c r="E288" s="2">
        <v>-0.0182</v>
      </c>
      <c r="F288" s="5">
        <v>359930.0</v>
      </c>
      <c r="G288" s="5">
        <v>435630.0</v>
      </c>
      <c r="H288" s="1" t="s">
        <v>1255</v>
      </c>
      <c r="I288" s="1">
        <v>6.23</v>
      </c>
    </row>
    <row r="289">
      <c r="A289" s="1" t="s">
        <v>1256</v>
      </c>
      <c r="B289" s="1" t="s">
        <v>1257</v>
      </c>
      <c r="C289" s="1">
        <v>170.4</v>
      </c>
      <c r="D289" s="3">
        <f>+0.4</f>
        <v>0.4</v>
      </c>
      <c r="E289" s="3">
        <f>+0.24%</f>
        <v>0.0024</v>
      </c>
      <c r="F289" s="5">
        <v>457546.0</v>
      </c>
      <c r="G289" s="1" t="s">
        <v>1258</v>
      </c>
      <c r="H289" s="1" t="s">
        <v>1259</v>
      </c>
      <c r="I289" s="1">
        <v>426.0</v>
      </c>
    </row>
    <row r="290">
      <c r="A290" s="1" t="s">
        <v>1260</v>
      </c>
      <c r="B290" s="1" t="s">
        <v>1261</v>
      </c>
      <c r="C290" s="4">
        <v>2290.0</v>
      </c>
      <c r="D290" s="3">
        <f>+32</f>
        <v>32</v>
      </c>
      <c r="E290" s="3">
        <f>+1.42%</f>
        <v>0.0142</v>
      </c>
      <c r="F290" s="5">
        <v>558815.0</v>
      </c>
      <c r="G290" s="5">
        <v>737122.0</v>
      </c>
      <c r="H290" s="1" t="s">
        <v>1262</v>
      </c>
      <c r="I290" s="1">
        <v>17.34</v>
      </c>
    </row>
    <row r="291">
      <c r="A291" s="1" t="s">
        <v>1263</v>
      </c>
      <c r="B291" s="1" t="s">
        <v>1264</v>
      </c>
      <c r="C291" s="4">
        <v>1481.0</v>
      </c>
      <c r="D291" s="1">
        <v>-26.0</v>
      </c>
      <c r="E291" s="2">
        <v>-0.0173</v>
      </c>
      <c r="F291" s="5">
        <v>335014.0</v>
      </c>
      <c r="G291" s="5">
        <v>531026.0</v>
      </c>
      <c r="H291" s="1" t="s">
        <v>1265</v>
      </c>
      <c r="I291" s="1">
        <v>17.42</v>
      </c>
    </row>
    <row r="292">
      <c r="A292" s="1" t="s">
        <v>1266</v>
      </c>
      <c r="B292" s="1" t="s">
        <v>1267</v>
      </c>
      <c r="C292" s="1">
        <v>222.0</v>
      </c>
      <c r="D292" s="1">
        <v>-2.4</v>
      </c>
      <c r="E292" s="2">
        <v>-0.0107</v>
      </c>
      <c r="F292" s="5">
        <v>589809.0</v>
      </c>
      <c r="G292" s="1" t="s">
        <v>1268</v>
      </c>
      <c r="H292" s="1" t="s">
        <v>1269</v>
      </c>
      <c r="I292" s="1" t="s">
        <v>20</v>
      </c>
    </row>
    <row r="293">
      <c r="A293" s="1" t="s">
        <v>1270</v>
      </c>
      <c r="B293" s="1" t="s">
        <v>1271</v>
      </c>
      <c r="C293" s="1">
        <v>299.0</v>
      </c>
      <c r="D293" s="1">
        <v>-4.4</v>
      </c>
      <c r="E293" s="2">
        <v>-0.0145</v>
      </c>
      <c r="F293" s="5">
        <v>439862.0</v>
      </c>
      <c r="G293" s="1" t="s">
        <v>1272</v>
      </c>
      <c r="H293" s="1" t="s">
        <v>1273</v>
      </c>
      <c r="I293" s="1">
        <v>3.17</v>
      </c>
    </row>
    <row r="294">
      <c r="A294" s="1" t="s">
        <v>1274</v>
      </c>
      <c r="B294" s="1" t="s">
        <v>1275</v>
      </c>
      <c r="C294" s="1">
        <v>443.0</v>
      </c>
      <c r="D294" s="3">
        <f>+3</f>
        <v>3</v>
      </c>
      <c r="E294" s="3">
        <f>+0.68%</f>
        <v>0.0068</v>
      </c>
      <c r="F294" s="5">
        <v>330417.0</v>
      </c>
      <c r="G294" s="5">
        <v>67629.0</v>
      </c>
      <c r="H294" s="1" t="s">
        <v>1276</v>
      </c>
      <c r="I294" s="1">
        <v>15.12</v>
      </c>
    </row>
    <row r="295">
      <c r="A295" s="1" t="s">
        <v>1277</v>
      </c>
      <c r="B295" s="1" t="s">
        <v>1278</v>
      </c>
      <c r="C295" s="1">
        <v>27.5</v>
      </c>
      <c r="D295" s="1">
        <v>-0.17</v>
      </c>
      <c r="E295" s="2">
        <v>-0.0063</v>
      </c>
      <c r="F295" s="5">
        <v>338408.0</v>
      </c>
      <c r="G295" s="1" t="s">
        <v>1279</v>
      </c>
      <c r="H295" s="1" t="s">
        <v>1280</v>
      </c>
      <c r="I295" s="1" t="s">
        <v>20</v>
      </c>
    </row>
    <row r="296">
      <c r="A296" s="1" t="s">
        <v>1281</v>
      </c>
      <c r="B296" s="1" t="s">
        <v>1282</v>
      </c>
      <c r="C296" s="1">
        <v>686.0</v>
      </c>
      <c r="D296" s="1">
        <v>-11.0</v>
      </c>
      <c r="E296" s="2">
        <v>-0.0158</v>
      </c>
      <c r="F296" s="5">
        <v>355055.0</v>
      </c>
      <c r="G296" s="5">
        <v>392849.0</v>
      </c>
      <c r="H296" s="1" t="s">
        <v>1283</v>
      </c>
      <c r="I296" s="1">
        <v>5.5</v>
      </c>
    </row>
    <row r="297">
      <c r="A297" s="1" t="s">
        <v>1284</v>
      </c>
      <c r="B297" s="1" t="s">
        <v>1285</v>
      </c>
      <c r="C297" s="1">
        <v>99.8</v>
      </c>
      <c r="D297" s="1">
        <v>-0.2</v>
      </c>
      <c r="E297" s="2">
        <v>-0.002</v>
      </c>
      <c r="F297" s="5">
        <v>381567.0</v>
      </c>
      <c r="G297" s="5">
        <v>914164.0</v>
      </c>
      <c r="H297" s="1" t="s">
        <v>1286</v>
      </c>
      <c r="I297" s="1" t="s">
        <v>20</v>
      </c>
    </row>
    <row r="298">
      <c r="A298" s="1" t="s">
        <v>1287</v>
      </c>
      <c r="B298" s="1" t="s">
        <v>1288</v>
      </c>
      <c r="C298" s="4">
        <v>1117.0</v>
      </c>
      <c r="D298" s="3">
        <f>+66</f>
        <v>66</v>
      </c>
      <c r="E298" s="3">
        <f>+6.28%</f>
        <v>0.0628</v>
      </c>
      <c r="F298" s="5">
        <v>343650.0</v>
      </c>
      <c r="G298" s="5">
        <v>165535.0</v>
      </c>
      <c r="H298" s="1" t="s">
        <v>1289</v>
      </c>
      <c r="I298" s="1">
        <v>64.2</v>
      </c>
    </row>
    <row r="299">
      <c r="A299" s="1" t="s">
        <v>1290</v>
      </c>
      <c r="B299" s="1" t="s">
        <v>1291</v>
      </c>
      <c r="C299" s="1">
        <v>96.0</v>
      </c>
      <c r="D299" s="3">
        <f>+1</f>
        <v>1</v>
      </c>
      <c r="E299" s="3">
        <f>+1.05%</f>
        <v>0.0105</v>
      </c>
      <c r="F299" s="5">
        <v>354923.0</v>
      </c>
      <c r="G299" s="5">
        <v>443820.0</v>
      </c>
      <c r="H299" s="1" t="s">
        <v>1292</v>
      </c>
      <c r="I299" s="1">
        <v>32.0</v>
      </c>
    </row>
    <row r="300">
      <c r="A300" s="1" t="s">
        <v>1293</v>
      </c>
      <c r="B300" s="1" t="s">
        <v>1294</v>
      </c>
      <c r="C300" s="1">
        <v>236.4</v>
      </c>
      <c r="D300" s="1">
        <v>-6.8</v>
      </c>
      <c r="E300" s="2">
        <v>-0.028</v>
      </c>
      <c r="F300" s="5">
        <v>885651.0</v>
      </c>
      <c r="G300" s="1" t="s">
        <v>1295</v>
      </c>
      <c r="H300" s="1" t="s">
        <v>1296</v>
      </c>
      <c r="I300" s="1">
        <v>8.82</v>
      </c>
    </row>
    <row r="301">
      <c r="A301" s="1" t="s">
        <v>1297</v>
      </c>
      <c r="B301" s="1" t="s">
        <v>1298</v>
      </c>
      <c r="C301" s="1">
        <v>88.8</v>
      </c>
      <c r="D301" s="1">
        <v>-2.8</v>
      </c>
      <c r="E301" s="2">
        <v>-0.0306</v>
      </c>
      <c r="F301" s="5">
        <v>389094.0</v>
      </c>
      <c r="G301" s="5">
        <v>638022.0</v>
      </c>
      <c r="H301" s="1" t="s">
        <v>1299</v>
      </c>
      <c r="I301" s="1" t="s">
        <v>20</v>
      </c>
    </row>
    <row r="302">
      <c r="A302" s="1" t="s">
        <v>1300</v>
      </c>
      <c r="B302" s="1" t="s">
        <v>1301</v>
      </c>
      <c r="C302" s="1">
        <v>223.0</v>
      </c>
      <c r="D302" s="1">
        <v>-4.5</v>
      </c>
      <c r="E302" s="2">
        <v>-0.0198</v>
      </c>
      <c r="F302" s="5">
        <v>335653.0</v>
      </c>
      <c r="G302" s="5">
        <v>485395.0</v>
      </c>
      <c r="H302" s="1" t="s">
        <v>1302</v>
      </c>
      <c r="I302" s="1" t="s">
        <v>20</v>
      </c>
    </row>
    <row r="303">
      <c r="A303" s="1" t="s">
        <v>1303</v>
      </c>
      <c r="B303" s="1" t="s">
        <v>1304</v>
      </c>
      <c r="C303" s="1">
        <v>722.5</v>
      </c>
      <c r="D303" s="1">
        <v>-10.0</v>
      </c>
      <c r="E303" s="2">
        <v>-0.0137</v>
      </c>
      <c r="F303" s="5">
        <v>370256.0</v>
      </c>
      <c r="G303" s="5">
        <v>437482.0</v>
      </c>
      <c r="H303" s="1" t="s">
        <v>1305</v>
      </c>
      <c r="I303" s="1">
        <v>69.47</v>
      </c>
    </row>
    <row r="304">
      <c r="A304" s="1" t="s">
        <v>1306</v>
      </c>
      <c r="B304" s="1" t="s">
        <v>1307</v>
      </c>
      <c r="C304" s="4">
        <v>1974.0</v>
      </c>
      <c r="D304" s="1">
        <v>-56.0</v>
      </c>
      <c r="E304" s="2">
        <v>-0.0276</v>
      </c>
      <c r="F304" s="5">
        <v>328505.0</v>
      </c>
      <c r="G304" s="5">
        <v>298553.0</v>
      </c>
      <c r="H304" s="1" t="s">
        <v>1308</v>
      </c>
      <c r="I304" s="1">
        <v>7.34</v>
      </c>
    </row>
    <row r="305">
      <c r="A305" s="1" t="s">
        <v>1309</v>
      </c>
      <c r="B305" s="1" t="s">
        <v>1310</v>
      </c>
      <c r="C305" s="1">
        <v>62.5</v>
      </c>
      <c r="D305" s="1">
        <v>-0.5</v>
      </c>
      <c r="E305" s="2">
        <v>-0.0079</v>
      </c>
      <c r="F305" s="5">
        <v>314552.0</v>
      </c>
      <c r="G305" s="5">
        <v>528313.0</v>
      </c>
      <c r="H305" s="1" t="s">
        <v>1311</v>
      </c>
      <c r="I305" s="1">
        <v>52.08</v>
      </c>
    </row>
    <row r="306">
      <c r="A306" s="1" t="s">
        <v>1312</v>
      </c>
      <c r="B306" s="1" t="s">
        <v>1313</v>
      </c>
      <c r="C306" s="1">
        <v>34.0</v>
      </c>
      <c r="D306" s="3">
        <f>+0.5</f>
        <v>0.5</v>
      </c>
      <c r="E306" s="3">
        <f>+1.49%</f>
        <v>0.0149</v>
      </c>
      <c r="F306" s="5">
        <v>314244.0</v>
      </c>
      <c r="G306" s="1" t="s">
        <v>1314</v>
      </c>
      <c r="H306" s="1" t="s">
        <v>1315</v>
      </c>
      <c r="I306" s="1" t="s">
        <v>20</v>
      </c>
    </row>
    <row r="307">
      <c r="A307" s="1" t="s">
        <v>1316</v>
      </c>
      <c r="B307" s="1" t="s">
        <v>1317</v>
      </c>
      <c r="C307" s="1">
        <v>108.5</v>
      </c>
      <c r="D307" s="1">
        <v>-0.5</v>
      </c>
      <c r="E307" s="2">
        <v>-0.0046</v>
      </c>
      <c r="F307" s="5">
        <v>313401.0</v>
      </c>
      <c r="G307" s="5">
        <v>367095.0</v>
      </c>
      <c r="H307" s="1" t="s">
        <v>1318</v>
      </c>
      <c r="I307" s="1" t="s">
        <v>20</v>
      </c>
    </row>
    <row r="308">
      <c r="A308" s="1" t="s">
        <v>1319</v>
      </c>
      <c r="B308" s="1" t="s">
        <v>1320</v>
      </c>
      <c r="C308" s="1">
        <v>102.0</v>
      </c>
      <c r="D308" s="1">
        <v>0.0</v>
      </c>
      <c r="E308" s="2">
        <v>0.0</v>
      </c>
      <c r="F308" s="5">
        <v>312935.0</v>
      </c>
      <c r="G308" s="5">
        <v>627162.0</v>
      </c>
      <c r="H308" s="1" t="s">
        <v>1321</v>
      </c>
      <c r="I308" s="1">
        <v>15.0</v>
      </c>
    </row>
    <row r="309">
      <c r="A309" s="1" t="s">
        <v>1322</v>
      </c>
      <c r="B309" s="1" t="s">
        <v>1323</v>
      </c>
      <c r="C309" s="1">
        <v>101.8</v>
      </c>
      <c r="D309" s="3">
        <f>+4.45</f>
        <v>4.45</v>
      </c>
      <c r="E309" s="3">
        <f>+4.57%</f>
        <v>0.0457</v>
      </c>
      <c r="F309" s="5">
        <v>319805.0</v>
      </c>
      <c r="G309" s="5">
        <v>751847.0</v>
      </c>
      <c r="H309" s="1" t="s">
        <v>1324</v>
      </c>
      <c r="I309" s="1">
        <v>1.09</v>
      </c>
    </row>
    <row r="310">
      <c r="A310" s="1" t="s">
        <v>1325</v>
      </c>
      <c r="B310" s="1" t="s">
        <v>1326</v>
      </c>
      <c r="C310" s="1">
        <v>426.0</v>
      </c>
      <c r="D310" s="1">
        <v>-11.0</v>
      </c>
      <c r="E310" s="2">
        <v>-0.0252</v>
      </c>
      <c r="F310" s="5">
        <v>321551.0</v>
      </c>
      <c r="G310" s="5">
        <v>117285.0</v>
      </c>
      <c r="H310" s="1" t="s">
        <v>1327</v>
      </c>
      <c r="I310" s="1">
        <v>47.87</v>
      </c>
    </row>
    <row r="311">
      <c r="A311" s="1" t="s">
        <v>1328</v>
      </c>
      <c r="B311" s="1" t="s">
        <v>1329</v>
      </c>
      <c r="C311" s="1">
        <v>245.0</v>
      </c>
      <c r="D311" s="1">
        <v>0.0</v>
      </c>
      <c r="E311" s="2">
        <v>0.0</v>
      </c>
      <c r="F311" s="5">
        <v>313498.0</v>
      </c>
      <c r="G311" s="5">
        <v>234633.0</v>
      </c>
      <c r="H311" s="1" t="s">
        <v>1330</v>
      </c>
      <c r="I311" s="1">
        <v>18.42</v>
      </c>
    </row>
    <row r="312">
      <c r="A312" s="1" t="s">
        <v>1331</v>
      </c>
      <c r="B312" s="1" t="s">
        <v>1332</v>
      </c>
      <c r="C312" s="1">
        <v>658.0</v>
      </c>
      <c r="D312" s="1">
        <v>-9.0</v>
      </c>
      <c r="E312" s="2">
        <v>-0.0135</v>
      </c>
      <c r="F312" s="5">
        <v>303031.0</v>
      </c>
      <c r="G312" s="5">
        <v>82759.0</v>
      </c>
      <c r="H312" s="1" t="s">
        <v>1333</v>
      </c>
      <c r="I312" s="1">
        <v>6.0</v>
      </c>
    </row>
    <row r="313">
      <c r="A313" s="1" t="s">
        <v>1334</v>
      </c>
      <c r="B313" s="1" t="s">
        <v>1335</v>
      </c>
      <c r="C313" s="4">
        <v>2581.0</v>
      </c>
      <c r="D313" s="1">
        <v>-57.0</v>
      </c>
      <c r="E313" s="2">
        <v>-0.0216</v>
      </c>
      <c r="F313" s="5">
        <v>536098.0</v>
      </c>
      <c r="G313" s="1" t="s">
        <v>1336</v>
      </c>
      <c r="H313" s="1" t="s">
        <v>1337</v>
      </c>
      <c r="I313" s="1">
        <v>15.98</v>
      </c>
    </row>
    <row r="314">
      <c r="A314" s="1" t="s">
        <v>1338</v>
      </c>
      <c r="B314" s="1" t="s">
        <v>1339</v>
      </c>
      <c r="C314" s="4">
        <v>2290.0</v>
      </c>
      <c r="D314" s="3">
        <f>+25</f>
        <v>25</v>
      </c>
      <c r="E314" s="3">
        <f>+1.1%</f>
        <v>0.011</v>
      </c>
      <c r="F314" s="5">
        <v>456458.0</v>
      </c>
      <c r="G314" s="1" t="s">
        <v>1340</v>
      </c>
      <c r="H314" s="1" t="s">
        <v>1341</v>
      </c>
      <c r="I314" s="1">
        <v>15.79</v>
      </c>
    </row>
    <row r="315">
      <c r="A315" s="1" t="s">
        <v>1342</v>
      </c>
      <c r="B315" s="1" t="s">
        <v>1343</v>
      </c>
      <c r="C315" s="4">
        <v>3768.0</v>
      </c>
      <c r="D315" s="1">
        <v>-18.0</v>
      </c>
      <c r="E315" s="2">
        <v>-0.0048</v>
      </c>
      <c r="F315" s="5">
        <v>350094.0</v>
      </c>
      <c r="G315" s="5">
        <v>850232.0</v>
      </c>
      <c r="H315" s="1" t="s">
        <v>1344</v>
      </c>
      <c r="I315" s="1">
        <v>18.01</v>
      </c>
    </row>
    <row r="316">
      <c r="A316" s="1" t="s">
        <v>1345</v>
      </c>
      <c r="B316" s="1" t="s">
        <v>1346</v>
      </c>
      <c r="C316" s="1">
        <v>109.5</v>
      </c>
      <c r="D316" s="1">
        <v>-0.5</v>
      </c>
      <c r="E316" s="2">
        <v>-0.0045</v>
      </c>
      <c r="F316" s="5">
        <v>458541.0</v>
      </c>
      <c r="G316" s="5">
        <v>950477.0</v>
      </c>
      <c r="H316" s="1" t="s">
        <v>1347</v>
      </c>
      <c r="I316" s="1">
        <v>12.73</v>
      </c>
    </row>
    <row r="317">
      <c r="A317" s="1" t="s">
        <v>1348</v>
      </c>
      <c r="B317" s="1" t="s">
        <v>1349</v>
      </c>
      <c r="C317" s="1">
        <v>326.0</v>
      </c>
      <c r="D317" s="1">
        <v>-9.0</v>
      </c>
      <c r="E317" s="2">
        <v>-0.0269</v>
      </c>
      <c r="F317" s="5">
        <v>382303.0</v>
      </c>
      <c r="G317" s="5">
        <v>844147.0</v>
      </c>
      <c r="H317" s="1" t="s">
        <v>1350</v>
      </c>
      <c r="I317" s="1" t="s">
        <v>20</v>
      </c>
    </row>
    <row r="318">
      <c r="A318" s="1" t="s">
        <v>1351</v>
      </c>
      <c r="B318" s="1" t="s">
        <v>1352</v>
      </c>
      <c r="C318" s="1">
        <v>96.0</v>
      </c>
      <c r="D318" s="1">
        <v>-0.2</v>
      </c>
      <c r="E318" s="2">
        <v>-0.0021</v>
      </c>
      <c r="F318" s="5">
        <v>289222.0</v>
      </c>
      <c r="G318" s="5">
        <v>388573.0</v>
      </c>
      <c r="H318" s="1" t="s">
        <v>1353</v>
      </c>
      <c r="I318" s="1">
        <v>137.14</v>
      </c>
    </row>
    <row r="319">
      <c r="A319" s="1" t="s">
        <v>1354</v>
      </c>
      <c r="B319" s="1" t="s">
        <v>1355</v>
      </c>
      <c r="C319" s="1">
        <v>106.2</v>
      </c>
      <c r="D319" s="1">
        <v>-2.0</v>
      </c>
      <c r="E319" s="2">
        <v>-0.0185</v>
      </c>
      <c r="F319" s="5">
        <v>380130.0</v>
      </c>
      <c r="G319" s="5">
        <v>930790.0</v>
      </c>
      <c r="H319" s="1" t="s">
        <v>1356</v>
      </c>
      <c r="I319" s="1">
        <v>6.99</v>
      </c>
    </row>
    <row r="320">
      <c r="A320" s="1" t="s">
        <v>1357</v>
      </c>
      <c r="B320" s="1" t="s">
        <v>1358</v>
      </c>
      <c r="C320" s="4">
        <v>2152.0</v>
      </c>
      <c r="D320" s="1">
        <v>-52.0</v>
      </c>
      <c r="E320" s="2">
        <v>-0.0236</v>
      </c>
      <c r="F320" s="5">
        <v>422851.0</v>
      </c>
      <c r="G320" s="1" t="s">
        <v>1359</v>
      </c>
      <c r="H320" s="1" t="s">
        <v>1360</v>
      </c>
      <c r="I320" s="1">
        <v>10.76</v>
      </c>
    </row>
    <row r="321">
      <c r="A321" s="1" t="s">
        <v>1361</v>
      </c>
      <c r="B321" s="1" t="s">
        <v>1362</v>
      </c>
      <c r="C321" s="1">
        <v>265.5</v>
      </c>
      <c r="D321" s="1">
        <v>-1.0</v>
      </c>
      <c r="E321" s="2">
        <v>-0.0038</v>
      </c>
      <c r="F321" s="5">
        <v>312259.0</v>
      </c>
      <c r="G321" s="5">
        <v>544958.0</v>
      </c>
      <c r="H321" s="1" t="s">
        <v>1363</v>
      </c>
      <c r="I321" s="1">
        <v>5.61</v>
      </c>
    </row>
    <row r="322">
      <c r="A322" s="1" t="s">
        <v>1364</v>
      </c>
      <c r="B322" s="1" t="s">
        <v>1365</v>
      </c>
      <c r="C322" s="1">
        <v>218.0</v>
      </c>
      <c r="D322" s="1">
        <v>-0.5</v>
      </c>
      <c r="E322" s="2">
        <v>-0.0023</v>
      </c>
      <c r="F322" s="5">
        <v>284939.0</v>
      </c>
      <c r="G322" s="5">
        <v>396904.0</v>
      </c>
      <c r="H322" s="1" t="s">
        <v>1366</v>
      </c>
      <c r="I322" s="1">
        <v>3.29</v>
      </c>
    </row>
    <row r="323">
      <c r="A323" s="1" t="s">
        <v>1367</v>
      </c>
      <c r="B323" s="1" t="s">
        <v>1368</v>
      </c>
      <c r="C323" s="1">
        <v>56.5</v>
      </c>
      <c r="D323" s="1">
        <v>-1.3</v>
      </c>
      <c r="E323" s="2">
        <v>-0.0225</v>
      </c>
      <c r="F323" s="5">
        <v>285783.0</v>
      </c>
      <c r="G323" s="1" t="s">
        <v>1369</v>
      </c>
      <c r="H323" s="1" t="s">
        <v>1370</v>
      </c>
      <c r="I323" s="1" t="s">
        <v>20</v>
      </c>
    </row>
    <row r="324">
      <c r="A324" s="1" t="s">
        <v>1371</v>
      </c>
      <c r="B324" s="1" t="s">
        <v>1372</v>
      </c>
      <c r="C324" s="4">
        <v>2622.0</v>
      </c>
      <c r="D324" s="1">
        <v>-51.0</v>
      </c>
      <c r="E324" s="2">
        <v>-0.0191</v>
      </c>
      <c r="F324" s="5">
        <v>353066.0</v>
      </c>
      <c r="G324" s="5">
        <v>437421.0</v>
      </c>
      <c r="H324" s="1" t="s">
        <v>1373</v>
      </c>
      <c r="I324" s="1">
        <v>6.19</v>
      </c>
    </row>
    <row r="325">
      <c r="A325" s="1" t="s">
        <v>1374</v>
      </c>
      <c r="B325" s="1" t="s">
        <v>1375</v>
      </c>
      <c r="C325" s="1">
        <v>138.2</v>
      </c>
      <c r="D325" s="3">
        <f>+0.4</f>
        <v>0.4</v>
      </c>
      <c r="E325" s="3">
        <f>+0.29%</f>
        <v>0.0029</v>
      </c>
      <c r="F325" s="5">
        <v>280438.0</v>
      </c>
      <c r="G325" s="5">
        <v>367478.0</v>
      </c>
      <c r="H325" s="1" t="s">
        <v>1376</v>
      </c>
      <c r="I325" s="1" t="s">
        <v>20</v>
      </c>
    </row>
    <row r="326">
      <c r="A326" s="1" t="s">
        <v>1377</v>
      </c>
      <c r="B326" s="1" t="s">
        <v>1378</v>
      </c>
      <c r="C326" s="1">
        <v>79.0</v>
      </c>
      <c r="D326" s="1">
        <v>-1.7</v>
      </c>
      <c r="E326" s="2">
        <v>-0.0211</v>
      </c>
      <c r="F326" s="5">
        <v>280429.0</v>
      </c>
      <c r="G326" s="5">
        <v>681998.0</v>
      </c>
      <c r="H326" s="1" t="s">
        <v>1379</v>
      </c>
      <c r="I326" s="1">
        <v>4.67</v>
      </c>
    </row>
    <row r="327">
      <c r="A327" s="1" t="s">
        <v>1380</v>
      </c>
      <c r="B327" s="1" t="s">
        <v>1381</v>
      </c>
      <c r="C327" s="1">
        <v>283.2</v>
      </c>
      <c r="D327" s="1">
        <v>-9.4</v>
      </c>
      <c r="E327" s="2">
        <v>-0.0321</v>
      </c>
      <c r="F327" s="5">
        <v>366458.0</v>
      </c>
      <c r="G327" s="1" t="s">
        <v>1382</v>
      </c>
      <c r="H327" s="1" t="s">
        <v>1383</v>
      </c>
      <c r="I327" s="1" t="s">
        <v>20</v>
      </c>
    </row>
    <row r="328">
      <c r="A328" s="1" t="s">
        <v>1384</v>
      </c>
      <c r="B328" s="1" t="s">
        <v>1385</v>
      </c>
      <c r="C328" s="1">
        <v>114.0</v>
      </c>
      <c r="D328" s="1">
        <v>-2.0</v>
      </c>
      <c r="E328" s="2">
        <v>-0.0172</v>
      </c>
      <c r="F328" s="5">
        <v>272047.0</v>
      </c>
      <c r="G328" s="5">
        <v>558628.0</v>
      </c>
      <c r="H328" s="1" t="s">
        <v>1386</v>
      </c>
      <c r="I328" s="1" t="s">
        <v>20</v>
      </c>
    </row>
    <row r="329">
      <c r="A329" s="1" t="s">
        <v>1387</v>
      </c>
      <c r="B329" s="1" t="s">
        <v>1388</v>
      </c>
      <c r="C329" s="1">
        <v>796.0</v>
      </c>
      <c r="D329" s="1">
        <v>-19.0</v>
      </c>
      <c r="E329" s="2">
        <v>-0.0233</v>
      </c>
      <c r="F329" s="5">
        <v>275738.0</v>
      </c>
      <c r="G329" s="5">
        <v>3908.0</v>
      </c>
      <c r="H329" s="1" t="s">
        <v>1389</v>
      </c>
      <c r="I329" s="1">
        <v>4.8</v>
      </c>
    </row>
    <row r="330">
      <c r="A330" s="1" t="s">
        <v>1390</v>
      </c>
      <c r="B330" s="1" t="s">
        <v>1391</v>
      </c>
      <c r="C330" s="1">
        <v>83.6</v>
      </c>
      <c r="D330" s="1">
        <v>-3.6</v>
      </c>
      <c r="E330" s="2">
        <v>-0.0413</v>
      </c>
      <c r="F330" s="5">
        <v>267587.0</v>
      </c>
      <c r="G330" s="5">
        <v>282282.0</v>
      </c>
      <c r="H330" s="1" t="s">
        <v>1392</v>
      </c>
      <c r="I330" s="1">
        <v>8.2</v>
      </c>
    </row>
    <row r="331">
      <c r="A331" s="1" t="s">
        <v>1393</v>
      </c>
      <c r="B331" s="1" t="s">
        <v>1394</v>
      </c>
      <c r="C331" s="1">
        <v>207.5</v>
      </c>
      <c r="D331" s="1">
        <v>-0.5</v>
      </c>
      <c r="E331" s="2">
        <v>-0.0024</v>
      </c>
      <c r="F331" s="5">
        <v>267473.0</v>
      </c>
      <c r="G331" s="5">
        <v>612378.0</v>
      </c>
      <c r="H331" s="1" t="s">
        <v>1395</v>
      </c>
      <c r="I331" s="1">
        <v>11.59</v>
      </c>
    </row>
    <row r="332">
      <c r="A332" s="1" t="s">
        <v>1396</v>
      </c>
      <c r="B332" s="1" t="s">
        <v>1397</v>
      </c>
      <c r="C332" s="1">
        <v>408.0</v>
      </c>
      <c r="D332" s="1">
        <v>-13.0</v>
      </c>
      <c r="E332" s="2">
        <v>-0.0309</v>
      </c>
      <c r="F332" s="5">
        <v>266474.0</v>
      </c>
      <c r="G332" s="5">
        <v>210218.0</v>
      </c>
      <c r="H332" s="1" t="s">
        <v>1398</v>
      </c>
      <c r="I332" s="1">
        <v>20.71</v>
      </c>
    </row>
    <row r="333">
      <c r="A333" s="1" t="s">
        <v>1399</v>
      </c>
      <c r="B333" s="1" t="s">
        <v>1400</v>
      </c>
      <c r="C333" s="1">
        <v>99.0</v>
      </c>
      <c r="D333" s="1">
        <v>-0.2</v>
      </c>
      <c r="E333" s="2">
        <v>-0.002</v>
      </c>
      <c r="F333" s="5">
        <v>265858.0</v>
      </c>
      <c r="G333" s="5">
        <v>661165.0</v>
      </c>
      <c r="H333" s="1" t="s">
        <v>1401</v>
      </c>
      <c r="I333" s="1">
        <v>21.06</v>
      </c>
    </row>
    <row r="334">
      <c r="A334" s="1" t="s">
        <v>1402</v>
      </c>
      <c r="B334" s="1" t="s">
        <v>1403</v>
      </c>
      <c r="C334" s="1">
        <v>184.4</v>
      </c>
      <c r="D334" s="1">
        <v>-2.2</v>
      </c>
      <c r="E334" s="2">
        <v>-0.0118</v>
      </c>
      <c r="F334" s="5">
        <v>417321.0</v>
      </c>
      <c r="G334" s="1" t="s">
        <v>1404</v>
      </c>
      <c r="H334" s="1" t="s">
        <v>1405</v>
      </c>
      <c r="I334" s="1">
        <v>2.7</v>
      </c>
    </row>
    <row r="335">
      <c r="A335" s="1" t="s">
        <v>1406</v>
      </c>
      <c r="B335" s="1" t="s">
        <v>1407</v>
      </c>
      <c r="C335" s="1">
        <v>813.0</v>
      </c>
      <c r="D335" s="1">
        <v>-14.5</v>
      </c>
      <c r="E335" s="2">
        <v>-0.0175</v>
      </c>
      <c r="F335" s="5">
        <v>323519.0</v>
      </c>
      <c r="G335" s="5">
        <v>869883.0</v>
      </c>
      <c r="H335" s="1" t="s">
        <v>1408</v>
      </c>
      <c r="I335" s="1">
        <v>14.02</v>
      </c>
    </row>
    <row r="336">
      <c r="A336" s="1" t="s">
        <v>1409</v>
      </c>
      <c r="B336" s="1" t="s">
        <v>1410</v>
      </c>
      <c r="C336" s="1">
        <v>591.0</v>
      </c>
      <c r="D336" s="1">
        <v>-9.0</v>
      </c>
      <c r="E336" s="2">
        <v>-0.015</v>
      </c>
      <c r="F336" s="5">
        <v>308274.0</v>
      </c>
      <c r="G336" s="5">
        <v>180115.0</v>
      </c>
      <c r="H336" s="1" t="s">
        <v>1411</v>
      </c>
      <c r="I336" s="1">
        <v>8.91</v>
      </c>
    </row>
    <row r="337">
      <c r="A337" s="1" t="s">
        <v>1412</v>
      </c>
      <c r="B337" s="1" t="s">
        <v>1413</v>
      </c>
      <c r="C337" s="1">
        <v>136.8</v>
      </c>
      <c r="D337" s="1">
        <v>-2.2</v>
      </c>
      <c r="E337" s="2">
        <v>-0.0158</v>
      </c>
      <c r="F337" s="5">
        <v>269169.0</v>
      </c>
      <c r="G337" s="5">
        <v>533422.0</v>
      </c>
      <c r="H337" s="1" t="s">
        <v>1414</v>
      </c>
      <c r="I337" s="1">
        <v>3.83</v>
      </c>
    </row>
    <row r="338">
      <c r="A338" s="1" t="s">
        <v>1415</v>
      </c>
      <c r="B338" s="1" t="s">
        <v>1416</v>
      </c>
      <c r="C338" s="1">
        <v>787.0</v>
      </c>
      <c r="D338" s="1">
        <v>-7.0</v>
      </c>
      <c r="E338" s="2">
        <v>-0.0088</v>
      </c>
      <c r="F338" s="5">
        <v>458769.0</v>
      </c>
      <c r="G338" s="5">
        <v>701773.0</v>
      </c>
      <c r="H338" s="1" t="s">
        <v>1417</v>
      </c>
      <c r="I338" s="1">
        <v>24.75</v>
      </c>
    </row>
    <row r="339">
      <c r="A339" s="1" t="s">
        <v>1418</v>
      </c>
      <c r="B339" s="1" t="s">
        <v>1419</v>
      </c>
      <c r="C339" s="1">
        <v>83.0</v>
      </c>
      <c r="D339" s="1">
        <v>-1.5</v>
      </c>
      <c r="E339" s="2">
        <v>-0.0178</v>
      </c>
      <c r="F339" s="5">
        <v>258628.0</v>
      </c>
      <c r="G339" s="5">
        <v>257948.0</v>
      </c>
      <c r="H339" s="1" t="s">
        <v>1420</v>
      </c>
      <c r="I339" s="1">
        <v>830.0</v>
      </c>
    </row>
    <row r="340">
      <c r="A340" s="1" t="s">
        <v>1421</v>
      </c>
      <c r="B340" s="1" t="s">
        <v>1422</v>
      </c>
      <c r="C340" s="1">
        <v>110.5</v>
      </c>
      <c r="D340" s="1">
        <v>0.0</v>
      </c>
      <c r="E340" s="2">
        <v>0.0</v>
      </c>
      <c r="F340" s="5">
        <v>258445.0</v>
      </c>
      <c r="G340" s="5">
        <v>703489.0</v>
      </c>
      <c r="H340" s="1" t="s">
        <v>1423</v>
      </c>
      <c r="I340" s="1">
        <v>21.25</v>
      </c>
    </row>
    <row r="341">
      <c r="A341" s="1" t="s">
        <v>1424</v>
      </c>
      <c r="B341" s="1" t="s">
        <v>1425</v>
      </c>
      <c r="C341" s="1">
        <v>347.0</v>
      </c>
      <c r="D341" s="1">
        <v>-5.6</v>
      </c>
      <c r="E341" s="2">
        <v>-0.0159</v>
      </c>
      <c r="F341" s="5">
        <v>396606.0</v>
      </c>
      <c r="G341" s="1" t="s">
        <v>1426</v>
      </c>
      <c r="H341" s="1" t="s">
        <v>1427</v>
      </c>
      <c r="I341" s="1">
        <v>29.16</v>
      </c>
    </row>
    <row r="342">
      <c r="A342" s="1" t="s">
        <v>1428</v>
      </c>
      <c r="B342" s="1" t="s">
        <v>1429</v>
      </c>
      <c r="C342" s="1">
        <v>112.0</v>
      </c>
      <c r="D342" s="1">
        <v>0.0</v>
      </c>
      <c r="E342" s="2">
        <v>0.0</v>
      </c>
      <c r="F342" s="5">
        <v>299337.0</v>
      </c>
      <c r="G342" s="5">
        <v>316540.0</v>
      </c>
      <c r="H342" s="1" t="s">
        <v>1430</v>
      </c>
      <c r="I342" s="1">
        <v>35.0</v>
      </c>
    </row>
    <row r="343">
      <c r="A343" s="1" t="s">
        <v>1431</v>
      </c>
      <c r="B343" s="1" t="s">
        <v>1432</v>
      </c>
      <c r="C343" s="1">
        <v>70.0</v>
      </c>
      <c r="D343" s="1">
        <v>-3.0</v>
      </c>
      <c r="E343" s="2">
        <v>-0.0411</v>
      </c>
      <c r="F343" s="5">
        <v>253062.0</v>
      </c>
      <c r="G343" s="5">
        <v>822274.0</v>
      </c>
      <c r="H343" s="1" t="s">
        <v>1433</v>
      </c>
      <c r="I343" s="1">
        <v>10.0</v>
      </c>
    </row>
    <row r="344">
      <c r="A344" s="1" t="s">
        <v>1434</v>
      </c>
      <c r="B344" s="1" t="s">
        <v>1435</v>
      </c>
      <c r="C344" s="1">
        <v>390.2</v>
      </c>
      <c r="D344" s="3">
        <f>+0.2</f>
        <v>0.2</v>
      </c>
      <c r="E344" s="3">
        <f>+0.05%</f>
        <v>0.0005</v>
      </c>
      <c r="F344" s="5">
        <v>296726.0</v>
      </c>
      <c r="G344" s="5">
        <v>362754.0</v>
      </c>
      <c r="H344" s="1" t="s">
        <v>1102</v>
      </c>
      <c r="I344" s="1">
        <v>13.18</v>
      </c>
    </row>
    <row r="345">
      <c r="A345" s="1" t="s">
        <v>1436</v>
      </c>
      <c r="B345" s="1" t="s">
        <v>1437</v>
      </c>
      <c r="C345" s="4">
        <v>6992.0</v>
      </c>
      <c r="D345" s="3">
        <f>+118</f>
        <v>118</v>
      </c>
      <c r="E345" s="3">
        <f>+1.72%</f>
        <v>0.0172</v>
      </c>
      <c r="F345" s="5">
        <v>383263.0</v>
      </c>
      <c r="G345" s="5">
        <v>482286.0</v>
      </c>
      <c r="H345" s="1" t="s">
        <v>1438</v>
      </c>
      <c r="I345" s="1">
        <v>16.24</v>
      </c>
    </row>
    <row r="346">
      <c r="A346" s="1" t="s">
        <v>1439</v>
      </c>
      <c r="B346" s="1" t="s">
        <v>1440</v>
      </c>
      <c r="C346" s="1">
        <v>76.6</v>
      </c>
      <c r="D346" s="3">
        <f>+1.4</f>
        <v>1.4</v>
      </c>
      <c r="E346" s="3">
        <f>+1.86%</f>
        <v>0.0186</v>
      </c>
      <c r="F346" s="5">
        <v>272209.0</v>
      </c>
      <c r="G346" s="5">
        <v>388600.0</v>
      </c>
      <c r="H346" s="1" t="s">
        <v>1441</v>
      </c>
      <c r="I346" s="1">
        <v>14.45</v>
      </c>
    </row>
    <row r="347">
      <c r="A347" s="1" t="s">
        <v>1442</v>
      </c>
      <c r="B347" s="1" t="s">
        <v>1443</v>
      </c>
      <c r="C347" s="1">
        <v>123.0</v>
      </c>
      <c r="D347" s="1">
        <v>-1.2</v>
      </c>
      <c r="E347" s="2">
        <v>-0.0097</v>
      </c>
      <c r="F347" s="5">
        <v>400982.0</v>
      </c>
      <c r="G347" s="1" t="s">
        <v>1444</v>
      </c>
      <c r="H347" s="1" t="s">
        <v>1445</v>
      </c>
      <c r="I347" s="1">
        <v>5.54</v>
      </c>
    </row>
    <row r="348">
      <c r="A348" s="1" t="s">
        <v>1446</v>
      </c>
      <c r="B348" s="1" t="s">
        <v>1447</v>
      </c>
      <c r="C348" s="1">
        <v>167.9</v>
      </c>
      <c r="D348" s="3">
        <f>+0.7</f>
        <v>0.7</v>
      </c>
      <c r="E348" s="3">
        <f>+0.42%</f>
        <v>0.0042</v>
      </c>
      <c r="F348" s="5">
        <v>499900.0</v>
      </c>
      <c r="G348" s="1" t="s">
        <v>1448</v>
      </c>
      <c r="H348" s="1" t="s">
        <v>1449</v>
      </c>
      <c r="I348" s="1">
        <v>5.07</v>
      </c>
    </row>
    <row r="349">
      <c r="A349" s="1" t="s">
        <v>1450</v>
      </c>
      <c r="B349" s="1" t="s">
        <v>1451</v>
      </c>
      <c r="C349" s="1">
        <v>101.0</v>
      </c>
      <c r="D349" s="1">
        <v>-1.0</v>
      </c>
      <c r="E349" s="2">
        <v>-0.0098</v>
      </c>
      <c r="F349" s="5">
        <v>259974.0</v>
      </c>
      <c r="G349" s="5">
        <v>335191.0</v>
      </c>
      <c r="H349" s="1" t="s">
        <v>1452</v>
      </c>
      <c r="I349" s="1">
        <v>9.71</v>
      </c>
    </row>
    <row r="350">
      <c r="A350" s="1" t="s">
        <v>1453</v>
      </c>
      <c r="B350" s="1" t="s">
        <v>1454</v>
      </c>
      <c r="C350" s="4">
        <v>3454.0</v>
      </c>
      <c r="D350" s="1">
        <v>-50.0</v>
      </c>
      <c r="E350" s="2">
        <v>-0.0143</v>
      </c>
      <c r="F350" s="5">
        <v>318577.0</v>
      </c>
      <c r="G350" s="5">
        <v>404226.0</v>
      </c>
      <c r="H350" s="1" t="s">
        <v>1455</v>
      </c>
      <c r="I350" s="1">
        <v>13.41</v>
      </c>
    </row>
    <row r="351">
      <c r="A351" s="1" t="s">
        <v>1456</v>
      </c>
      <c r="B351" s="1" t="s">
        <v>1457</v>
      </c>
      <c r="C351" s="1">
        <v>298.2</v>
      </c>
      <c r="D351" s="1">
        <v>-11.6</v>
      </c>
      <c r="E351" s="2">
        <v>-0.0374</v>
      </c>
      <c r="F351" s="5">
        <v>486051.0</v>
      </c>
      <c r="G351" s="5">
        <v>800151.0</v>
      </c>
      <c r="H351" s="1" t="s">
        <v>1458</v>
      </c>
      <c r="I351" s="1">
        <v>156.95</v>
      </c>
    </row>
    <row r="352">
      <c r="A352" s="1" t="s">
        <v>1459</v>
      </c>
      <c r="B352" s="1" t="s">
        <v>1460</v>
      </c>
      <c r="C352" s="1">
        <v>124.5</v>
      </c>
      <c r="D352" s="1">
        <v>-2.8</v>
      </c>
      <c r="E352" s="2">
        <v>-0.022</v>
      </c>
      <c r="F352" s="5">
        <v>524839.0</v>
      </c>
      <c r="G352" s="1" t="s">
        <v>1461</v>
      </c>
      <c r="H352" s="1" t="s">
        <v>1462</v>
      </c>
      <c r="I352" s="1">
        <v>7.83</v>
      </c>
    </row>
    <row r="353">
      <c r="A353" s="1" t="s">
        <v>1463</v>
      </c>
      <c r="B353" s="1" t="s">
        <v>1464</v>
      </c>
      <c r="C353" s="1">
        <v>123.0</v>
      </c>
      <c r="D353" s="3">
        <f>+1</f>
        <v>1</v>
      </c>
      <c r="E353" s="3">
        <f>+0.82%</f>
        <v>0.0082</v>
      </c>
      <c r="F353" s="5">
        <v>246833.0</v>
      </c>
      <c r="G353" s="5">
        <v>566357.0</v>
      </c>
      <c r="H353" s="1" t="s">
        <v>1465</v>
      </c>
      <c r="I353" s="1">
        <v>9.32</v>
      </c>
    </row>
    <row r="354">
      <c r="A354" s="1" t="s">
        <v>1466</v>
      </c>
      <c r="B354" s="1" t="s">
        <v>1467</v>
      </c>
      <c r="C354" s="1">
        <v>436.0</v>
      </c>
      <c r="D354" s="1">
        <v>-25.4</v>
      </c>
      <c r="E354" s="2">
        <v>-0.055</v>
      </c>
      <c r="F354" s="5">
        <v>665039.0</v>
      </c>
      <c r="G354" s="1" t="s">
        <v>1468</v>
      </c>
      <c r="H354" s="1" t="s">
        <v>1469</v>
      </c>
      <c r="I354" s="1">
        <v>37.91</v>
      </c>
    </row>
    <row r="355">
      <c r="A355" s="1" t="s">
        <v>1470</v>
      </c>
      <c r="B355" s="1" t="s">
        <v>1471</v>
      </c>
      <c r="C355" s="1">
        <v>285.0</v>
      </c>
      <c r="D355" s="1">
        <v>-9.5</v>
      </c>
      <c r="E355" s="2">
        <v>-0.0323</v>
      </c>
      <c r="F355" s="5">
        <v>243019.0</v>
      </c>
      <c r="G355" s="5">
        <v>667580.0</v>
      </c>
      <c r="H355" s="1" t="s">
        <v>1472</v>
      </c>
      <c r="I355" s="1" t="s">
        <v>20</v>
      </c>
    </row>
    <row r="356">
      <c r="A356" s="1" t="s">
        <v>1473</v>
      </c>
      <c r="B356" s="1" t="s">
        <v>1474</v>
      </c>
      <c r="C356" s="1">
        <v>481.0</v>
      </c>
      <c r="D356" s="1">
        <v>-3.0</v>
      </c>
      <c r="E356" s="2">
        <v>-0.0062</v>
      </c>
      <c r="F356" s="5">
        <v>232075.0</v>
      </c>
      <c r="G356" s="5">
        <v>119191.0</v>
      </c>
      <c r="H356" s="1" t="s">
        <v>1475</v>
      </c>
      <c r="I356" s="1">
        <v>31.44</v>
      </c>
    </row>
    <row r="357">
      <c r="A357" s="1" t="s">
        <v>1476</v>
      </c>
      <c r="B357" s="1" t="s">
        <v>1477</v>
      </c>
      <c r="C357" s="1">
        <v>58.6</v>
      </c>
      <c r="D357" s="3">
        <f>+1.4</f>
        <v>1.4</v>
      </c>
      <c r="E357" s="3">
        <f>+2.45%</f>
        <v>0.0245</v>
      </c>
      <c r="F357" s="5">
        <v>229025.0</v>
      </c>
      <c r="G357" s="5">
        <v>148661.0</v>
      </c>
      <c r="H357" s="1" t="s">
        <v>1478</v>
      </c>
      <c r="I357" s="1">
        <v>2.55</v>
      </c>
    </row>
    <row r="358">
      <c r="A358" s="1" t="s">
        <v>1479</v>
      </c>
      <c r="B358" s="1" t="s">
        <v>1480</v>
      </c>
      <c r="C358" s="1">
        <v>70.9</v>
      </c>
      <c r="D358" s="1">
        <v>-0.5</v>
      </c>
      <c r="E358" s="2">
        <v>-0.007</v>
      </c>
      <c r="F358" s="5">
        <v>299423.0</v>
      </c>
      <c r="G358" s="1" t="s">
        <v>1481</v>
      </c>
      <c r="H358" s="1" t="s">
        <v>1482</v>
      </c>
      <c r="I358" s="1">
        <v>12.66</v>
      </c>
    </row>
    <row r="359">
      <c r="A359" s="1" t="s">
        <v>1483</v>
      </c>
      <c r="B359" s="1" t="s">
        <v>1484</v>
      </c>
      <c r="C359" s="1">
        <v>249.8</v>
      </c>
      <c r="D359" s="1">
        <v>-4.2</v>
      </c>
      <c r="E359" s="2">
        <v>-0.0165</v>
      </c>
      <c r="F359" s="5">
        <v>566880.0</v>
      </c>
      <c r="G359" s="1" t="s">
        <v>1485</v>
      </c>
      <c r="H359" s="1" t="s">
        <v>1486</v>
      </c>
      <c r="I359" s="1">
        <v>13.29</v>
      </c>
    </row>
    <row r="360">
      <c r="A360" s="1" t="s">
        <v>1487</v>
      </c>
      <c r="B360" s="1" t="s">
        <v>1488</v>
      </c>
      <c r="C360" s="1">
        <v>306.2</v>
      </c>
      <c r="D360" s="1">
        <v>-0.8</v>
      </c>
      <c r="E360" s="2">
        <v>-0.0026</v>
      </c>
      <c r="F360" s="5">
        <v>357457.0</v>
      </c>
      <c r="G360" s="5">
        <v>635574.0</v>
      </c>
      <c r="H360" s="1" t="s">
        <v>1489</v>
      </c>
      <c r="I360" s="1">
        <v>15.16</v>
      </c>
    </row>
    <row r="361">
      <c r="A361" s="1" t="s">
        <v>1490</v>
      </c>
      <c r="B361" s="1" t="s">
        <v>1491</v>
      </c>
      <c r="C361" s="1">
        <v>466.0</v>
      </c>
      <c r="D361" s="1">
        <v>-4.0</v>
      </c>
      <c r="E361" s="2">
        <v>-0.0085</v>
      </c>
      <c r="F361" s="5">
        <v>303868.0</v>
      </c>
      <c r="G361" s="5">
        <v>516931.0</v>
      </c>
      <c r="H361" s="1" t="s">
        <v>1492</v>
      </c>
      <c r="I361" s="1" t="s">
        <v>20</v>
      </c>
    </row>
    <row r="362">
      <c r="A362" s="1" t="s">
        <v>1493</v>
      </c>
      <c r="B362" s="1" t="s">
        <v>1494</v>
      </c>
      <c r="C362" s="4">
        <v>1436.0</v>
      </c>
      <c r="D362" s="1">
        <v>-40.0</v>
      </c>
      <c r="E362" s="2">
        <v>-0.0271</v>
      </c>
      <c r="F362" s="5">
        <v>396744.0</v>
      </c>
      <c r="G362" s="5">
        <v>855671.0</v>
      </c>
      <c r="H362" s="1" t="s">
        <v>1495</v>
      </c>
      <c r="I362" s="1">
        <v>22.87</v>
      </c>
    </row>
    <row r="363">
      <c r="A363" s="1" t="s">
        <v>1496</v>
      </c>
      <c r="B363" s="1" t="s">
        <v>1497</v>
      </c>
      <c r="C363" s="4">
        <v>1321.0</v>
      </c>
      <c r="D363" s="1">
        <v>-19.0</v>
      </c>
      <c r="E363" s="2">
        <v>-0.0142</v>
      </c>
      <c r="F363" s="5">
        <v>300267.0</v>
      </c>
      <c r="G363" s="5">
        <v>482042.0</v>
      </c>
      <c r="H363" s="1" t="s">
        <v>1498</v>
      </c>
      <c r="I363" s="1">
        <v>62.9</v>
      </c>
    </row>
    <row r="364">
      <c r="A364" s="1" t="s">
        <v>1499</v>
      </c>
      <c r="B364" s="1" t="s">
        <v>1500</v>
      </c>
      <c r="C364" s="1">
        <v>181.2</v>
      </c>
      <c r="D364" s="1">
        <v>-2.4</v>
      </c>
      <c r="E364" s="2">
        <v>-0.0131</v>
      </c>
      <c r="F364" s="5">
        <v>225856.0</v>
      </c>
      <c r="G364" s="5">
        <v>517672.0</v>
      </c>
      <c r="H364" s="1" t="s">
        <v>1501</v>
      </c>
      <c r="I364" s="1" t="s">
        <v>20</v>
      </c>
    </row>
    <row r="365">
      <c r="A365" s="1" t="s">
        <v>1502</v>
      </c>
      <c r="B365" s="1" t="s">
        <v>1503</v>
      </c>
      <c r="C365" s="1">
        <v>277.5</v>
      </c>
      <c r="D365" s="1">
        <v>-2.5</v>
      </c>
      <c r="E365" s="2">
        <v>-0.0089</v>
      </c>
      <c r="F365" s="5">
        <v>219585.0</v>
      </c>
      <c r="G365" s="1" t="s">
        <v>1504</v>
      </c>
      <c r="H365" s="1" t="s">
        <v>1505</v>
      </c>
      <c r="I365" s="1" t="s">
        <v>20</v>
      </c>
    </row>
    <row r="366">
      <c r="A366" s="1" t="s">
        <v>1506</v>
      </c>
      <c r="B366" s="1" t="s">
        <v>1507</v>
      </c>
      <c r="C366" s="1">
        <v>35.4</v>
      </c>
      <c r="D366" s="1">
        <v>0.0</v>
      </c>
      <c r="E366" s="2">
        <v>0.0</v>
      </c>
      <c r="F366" s="5">
        <v>292312.0</v>
      </c>
      <c r="G366" s="5">
        <v>119073.0</v>
      </c>
      <c r="H366" s="1" t="s">
        <v>1508</v>
      </c>
      <c r="I366" s="1" t="s">
        <v>20</v>
      </c>
    </row>
    <row r="367">
      <c r="A367" s="1" t="s">
        <v>1509</v>
      </c>
      <c r="B367" s="1" t="s">
        <v>1510</v>
      </c>
      <c r="C367" s="1">
        <v>152.0</v>
      </c>
      <c r="D367" s="3">
        <f>+5.2</f>
        <v>5.2</v>
      </c>
      <c r="E367" s="3">
        <f>+3.54%</f>
        <v>0.0354</v>
      </c>
      <c r="F367" s="5">
        <v>295250.0</v>
      </c>
      <c r="G367" s="5">
        <v>886840.0</v>
      </c>
      <c r="H367" s="1" t="s">
        <v>1511</v>
      </c>
      <c r="I367" s="1" t="s">
        <v>20</v>
      </c>
    </row>
    <row r="368">
      <c r="A368" s="1" t="s">
        <v>1512</v>
      </c>
      <c r="B368" s="1" t="s">
        <v>1513</v>
      </c>
      <c r="C368" s="1">
        <v>64.1</v>
      </c>
      <c r="D368" s="1">
        <v>-1.1</v>
      </c>
      <c r="E368" s="2">
        <v>-0.0169</v>
      </c>
      <c r="F368" s="5">
        <v>215901.0</v>
      </c>
      <c r="G368" s="5">
        <v>391925.0</v>
      </c>
      <c r="H368" s="1" t="s">
        <v>1514</v>
      </c>
      <c r="I368" s="1" t="s">
        <v>20</v>
      </c>
    </row>
    <row r="369">
      <c r="A369" s="1" t="s">
        <v>1515</v>
      </c>
      <c r="B369" s="1" t="s">
        <v>1516</v>
      </c>
      <c r="C369" s="1">
        <v>275.0</v>
      </c>
      <c r="D369" s="3">
        <f>+4</f>
        <v>4</v>
      </c>
      <c r="E369" s="3">
        <f>+1.48%</f>
        <v>0.0148</v>
      </c>
      <c r="F369" s="5">
        <v>473772.0</v>
      </c>
      <c r="G369" s="1" t="s">
        <v>1517</v>
      </c>
      <c r="H369" s="1" t="s">
        <v>1518</v>
      </c>
      <c r="I369" s="4">
        <v>2750.0</v>
      </c>
    </row>
    <row r="370">
      <c r="A370" s="1" t="s">
        <v>1519</v>
      </c>
      <c r="B370" s="1" t="s">
        <v>1520</v>
      </c>
      <c r="C370" s="1">
        <v>501.5</v>
      </c>
      <c r="D370" s="1">
        <v>-28.5</v>
      </c>
      <c r="E370" s="2">
        <v>-0.0538</v>
      </c>
      <c r="F370" s="5">
        <v>216437.0</v>
      </c>
      <c r="G370" s="5">
        <v>246593.0</v>
      </c>
      <c r="H370" s="1" t="s">
        <v>1521</v>
      </c>
      <c r="I370" s="1">
        <v>10.01</v>
      </c>
    </row>
    <row r="371">
      <c r="A371" s="1" t="s">
        <v>1522</v>
      </c>
      <c r="B371" s="1" t="s">
        <v>1523</v>
      </c>
      <c r="C371" s="1">
        <v>148.0</v>
      </c>
      <c r="D371" s="3">
        <f>+6.5</f>
        <v>6.5</v>
      </c>
      <c r="E371" s="3">
        <f>+4.59%</f>
        <v>0.0459</v>
      </c>
      <c r="F371" s="5">
        <v>231662.0</v>
      </c>
      <c r="G371" s="5">
        <v>209161.0</v>
      </c>
      <c r="H371" s="1" t="s">
        <v>1524</v>
      </c>
      <c r="I371" s="1">
        <v>8.76</v>
      </c>
    </row>
    <row r="372">
      <c r="A372" s="1" t="s">
        <v>1525</v>
      </c>
      <c r="B372" s="1" t="s">
        <v>1526</v>
      </c>
      <c r="C372" s="1">
        <v>695.0</v>
      </c>
      <c r="D372" s="1">
        <v>-20.0</v>
      </c>
      <c r="E372" s="2">
        <v>-0.028</v>
      </c>
      <c r="F372" s="5">
        <v>218631.0</v>
      </c>
      <c r="G372" s="5">
        <v>295240.0</v>
      </c>
      <c r="H372" s="1" t="s">
        <v>1527</v>
      </c>
      <c r="I372" s="1">
        <v>6.52</v>
      </c>
    </row>
    <row r="373">
      <c r="A373" s="1" t="s">
        <v>1528</v>
      </c>
      <c r="B373" s="1" t="s">
        <v>1529</v>
      </c>
      <c r="C373" s="4">
        <v>7008.0</v>
      </c>
      <c r="D373" s="1">
        <v>-196.0</v>
      </c>
      <c r="E373" s="2">
        <v>-0.0272</v>
      </c>
      <c r="F373" s="5">
        <v>254230.0</v>
      </c>
      <c r="G373" s="5">
        <v>299158.0</v>
      </c>
      <c r="H373" s="1" t="s">
        <v>1530</v>
      </c>
      <c r="I373" s="1">
        <v>28.12</v>
      </c>
    </row>
    <row r="374">
      <c r="A374" s="1" t="s">
        <v>1531</v>
      </c>
      <c r="B374" s="1" t="s">
        <v>1532</v>
      </c>
      <c r="C374" s="1">
        <v>711.0</v>
      </c>
      <c r="D374" s="1">
        <v>-3.0</v>
      </c>
      <c r="E374" s="2">
        <v>-0.0042</v>
      </c>
      <c r="F374" s="5">
        <v>227294.0</v>
      </c>
      <c r="G374" s="5">
        <v>148369.0</v>
      </c>
      <c r="H374" s="1" t="s">
        <v>1533</v>
      </c>
      <c r="I374" s="1" t="s">
        <v>20</v>
      </c>
    </row>
    <row r="375">
      <c r="A375" s="1" t="s">
        <v>1534</v>
      </c>
      <c r="B375" s="1" t="s">
        <v>1535</v>
      </c>
      <c r="C375" s="1">
        <v>349.0</v>
      </c>
      <c r="D375" s="3">
        <f>+0.5</f>
        <v>0.5</v>
      </c>
      <c r="E375" s="3">
        <f>+0.14%</f>
        <v>0.0014</v>
      </c>
      <c r="F375" s="5">
        <v>219340.0</v>
      </c>
      <c r="G375" s="5">
        <v>215341.0</v>
      </c>
      <c r="H375" s="1" t="s">
        <v>1536</v>
      </c>
      <c r="I375" s="1">
        <v>3.98</v>
      </c>
    </row>
    <row r="376">
      <c r="A376" s="1" t="s">
        <v>1537</v>
      </c>
      <c r="B376" s="1" t="s">
        <v>1538</v>
      </c>
      <c r="C376" s="1">
        <v>222.6</v>
      </c>
      <c r="D376" s="1">
        <v>-2.8</v>
      </c>
      <c r="E376" s="2">
        <v>-0.0124</v>
      </c>
      <c r="F376" s="5">
        <v>208254.0</v>
      </c>
      <c r="G376" s="5">
        <v>595068.0</v>
      </c>
      <c r="H376" s="1" t="s">
        <v>1539</v>
      </c>
      <c r="I376" s="1">
        <v>13.25</v>
      </c>
    </row>
    <row r="377">
      <c r="A377" s="1" t="s">
        <v>1540</v>
      </c>
      <c r="B377" s="1" t="s">
        <v>1541</v>
      </c>
      <c r="C377" s="4">
        <v>1506.0</v>
      </c>
      <c r="D377" s="1">
        <v>-40.0</v>
      </c>
      <c r="E377" s="2">
        <v>-0.0259</v>
      </c>
      <c r="F377" s="5">
        <v>211817.0</v>
      </c>
      <c r="G377" s="5">
        <v>360925.0</v>
      </c>
      <c r="H377" s="1" t="s">
        <v>1542</v>
      </c>
      <c r="I377" s="1" t="s">
        <v>20</v>
      </c>
    </row>
    <row r="378">
      <c r="A378" s="1" t="s">
        <v>1543</v>
      </c>
      <c r="B378" s="1" t="s">
        <v>1544</v>
      </c>
      <c r="C378" s="1">
        <v>127.6</v>
      </c>
      <c r="D378" s="3">
        <f>+1.6</f>
        <v>1.6</v>
      </c>
      <c r="E378" s="3">
        <f>+1.27%</f>
        <v>0.0127</v>
      </c>
      <c r="F378" s="5">
        <v>231718.0</v>
      </c>
      <c r="G378" s="1" t="s">
        <v>1545</v>
      </c>
      <c r="H378" s="1" t="s">
        <v>1546</v>
      </c>
      <c r="I378" s="1">
        <v>9.97</v>
      </c>
    </row>
    <row r="379">
      <c r="A379" s="1" t="s">
        <v>1547</v>
      </c>
      <c r="B379" s="1" t="s">
        <v>1548</v>
      </c>
      <c r="C379" s="4">
        <v>5726.0</v>
      </c>
      <c r="D379" s="3">
        <f>+24</f>
        <v>24</v>
      </c>
      <c r="E379" s="3">
        <f>+0.42%</f>
        <v>0.0042</v>
      </c>
      <c r="F379" s="5">
        <v>321108.0</v>
      </c>
      <c r="G379" s="5">
        <v>425215.0</v>
      </c>
      <c r="H379" s="1" t="s">
        <v>1549</v>
      </c>
      <c r="I379" s="1">
        <v>36.01</v>
      </c>
    </row>
    <row r="380">
      <c r="A380" s="1" t="s">
        <v>1550</v>
      </c>
      <c r="B380" s="1" t="s">
        <v>1551</v>
      </c>
      <c r="C380" s="1">
        <v>580.4</v>
      </c>
      <c r="D380" s="1">
        <v>-6.4</v>
      </c>
      <c r="E380" s="2">
        <v>-0.0109</v>
      </c>
      <c r="F380" s="5">
        <v>425747.0</v>
      </c>
      <c r="G380" s="5">
        <v>933143.0</v>
      </c>
      <c r="H380" s="1" t="s">
        <v>1552</v>
      </c>
      <c r="I380" s="1">
        <v>29.02</v>
      </c>
    </row>
    <row r="381">
      <c r="A381" s="1" t="s">
        <v>1553</v>
      </c>
      <c r="B381" s="1" t="s">
        <v>1554</v>
      </c>
      <c r="C381" s="1">
        <v>89.6</v>
      </c>
      <c r="D381" s="3">
        <f>+1.6</f>
        <v>1.6</v>
      </c>
      <c r="E381" s="3">
        <f>+1.82%</f>
        <v>0.0182</v>
      </c>
      <c r="F381" s="5">
        <v>206337.0</v>
      </c>
      <c r="G381" s="5">
        <v>374746.0</v>
      </c>
      <c r="H381" s="1" t="s">
        <v>1555</v>
      </c>
      <c r="I381" s="1">
        <v>13.18</v>
      </c>
    </row>
    <row r="382">
      <c r="A382" s="1" t="s">
        <v>1556</v>
      </c>
      <c r="B382" s="1" t="s">
        <v>1557</v>
      </c>
      <c r="C382" s="1">
        <v>832.0</v>
      </c>
      <c r="D382" s="1">
        <v>-12.0</v>
      </c>
      <c r="E382" s="2">
        <v>-0.0142</v>
      </c>
      <c r="F382" s="5">
        <v>210326.0</v>
      </c>
      <c r="G382" s="5">
        <v>437266.0</v>
      </c>
      <c r="H382" s="1" t="s">
        <v>1558</v>
      </c>
      <c r="I382" s="1" t="s">
        <v>20</v>
      </c>
    </row>
    <row r="383">
      <c r="A383" s="1" t="s">
        <v>1559</v>
      </c>
      <c r="B383" s="1" t="s">
        <v>1560</v>
      </c>
      <c r="C383" s="4">
        <v>5146.0</v>
      </c>
      <c r="D383" s="1">
        <v>-18.0</v>
      </c>
      <c r="E383" s="2">
        <v>-0.0035</v>
      </c>
      <c r="F383" s="5">
        <v>295449.0</v>
      </c>
      <c r="G383" s="5">
        <v>519096.0</v>
      </c>
      <c r="H383" s="1" t="s">
        <v>1561</v>
      </c>
      <c r="I383" s="1">
        <v>10.98</v>
      </c>
    </row>
    <row r="384">
      <c r="A384" s="1" t="s">
        <v>1562</v>
      </c>
      <c r="B384" s="1" t="s">
        <v>1563</v>
      </c>
      <c r="C384" s="1">
        <v>596.0</v>
      </c>
      <c r="D384" s="1">
        <v>-9.0</v>
      </c>
      <c r="E384" s="2">
        <v>-0.0149</v>
      </c>
      <c r="F384" s="5">
        <v>212734.0</v>
      </c>
      <c r="G384" s="5">
        <v>245827.0</v>
      </c>
      <c r="H384" s="1" t="s">
        <v>1564</v>
      </c>
      <c r="I384" s="1">
        <v>37.48</v>
      </c>
    </row>
    <row r="385">
      <c r="A385" s="1" t="s">
        <v>1565</v>
      </c>
      <c r="B385" s="1" t="s">
        <v>1566</v>
      </c>
      <c r="C385" s="1">
        <v>106.0</v>
      </c>
      <c r="D385" s="3">
        <f>+0.2</f>
        <v>0.2</v>
      </c>
      <c r="E385" s="3">
        <f>+0.19%</f>
        <v>0.0019</v>
      </c>
      <c r="F385" s="5">
        <v>240810.0</v>
      </c>
      <c r="G385" s="5">
        <v>635568.0</v>
      </c>
      <c r="H385" s="1" t="s">
        <v>1567</v>
      </c>
      <c r="I385" s="1">
        <v>13.59</v>
      </c>
    </row>
    <row r="386">
      <c r="A386" s="1" t="s">
        <v>1568</v>
      </c>
      <c r="B386" s="1" t="s">
        <v>1569</v>
      </c>
      <c r="C386" s="1">
        <v>92.6</v>
      </c>
      <c r="D386" s="1">
        <v>0.0</v>
      </c>
      <c r="E386" s="2">
        <v>0.0</v>
      </c>
      <c r="F386" s="5">
        <v>209822.0</v>
      </c>
      <c r="G386" s="5">
        <v>89271.0</v>
      </c>
      <c r="H386" s="1" t="s">
        <v>1570</v>
      </c>
      <c r="I386" s="1" t="s">
        <v>20</v>
      </c>
    </row>
    <row r="387">
      <c r="A387" s="1" t="s">
        <v>1571</v>
      </c>
      <c r="B387" s="1" t="s">
        <v>1572</v>
      </c>
      <c r="C387" s="1">
        <v>252.0</v>
      </c>
      <c r="D387" s="1">
        <v>-2.5</v>
      </c>
      <c r="E387" s="2">
        <v>-0.0098</v>
      </c>
      <c r="F387" s="5">
        <v>225832.0</v>
      </c>
      <c r="G387" s="5">
        <v>734941.0</v>
      </c>
      <c r="H387" s="1" t="s">
        <v>1573</v>
      </c>
      <c r="I387" s="1" t="s">
        <v>20</v>
      </c>
    </row>
    <row r="388">
      <c r="A388" s="1" t="s">
        <v>1574</v>
      </c>
      <c r="B388" s="1" t="s">
        <v>1575</v>
      </c>
      <c r="C388" s="1">
        <v>92.8</v>
      </c>
      <c r="D388" s="1">
        <v>-0.8</v>
      </c>
      <c r="E388" s="2">
        <v>-0.0085</v>
      </c>
      <c r="F388" s="5">
        <v>196197.0</v>
      </c>
      <c r="G388" s="5">
        <v>717840.0</v>
      </c>
      <c r="H388" s="1" t="s">
        <v>1576</v>
      </c>
      <c r="I388" s="1" t="s">
        <v>20</v>
      </c>
    </row>
    <row r="389">
      <c r="A389" s="1" t="s">
        <v>1577</v>
      </c>
      <c r="B389" s="1" t="s">
        <v>1578</v>
      </c>
      <c r="C389" s="1">
        <v>220.0</v>
      </c>
      <c r="D389" s="1">
        <v>-3.5</v>
      </c>
      <c r="E389" s="2">
        <v>-0.0157</v>
      </c>
      <c r="F389" s="5">
        <v>208705.0</v>
      </c>
      <c r="G389" s="5">
        <v>478953.0</v>
      </c>
      <c r="H389" s="1" t="s">
        <v>1579</v>
      </c>
      <c r="I389" s="1" t="s">
        <v>20</v>
      </c>
    </row>
    <row r="390">
      <c r="A390" s="1" t="s">
        <v>1580</v>
      </c>
      <c r="B390" s="1" t="s">
        <v>1581</v>
      </c>
      <c r="C390" s="1">
        <v>167.4</v>
      </c>
      <c r="D390" s="1">
        <v>-2.4</v>
      </c>
      <c r="E390" s="2">
        <v>-0.0141</v>
      </c>
      <c r="F390" s="5">
        <v>296363.0</v>
      </c>
      <c r="G390" s="1" t="s">
        <v>673</v>
      </c>
      <c r="H390" s="1" t="s">
        <v>1582</v>
      </c>
      <c r="I390" s="1">
        <v>7.06</v>
      </c>
    </row>
    <row r="391">
      <c r="A391" s="1" t="s">
        <v>1583</v>
      </c>
      <c r="B391" s="1" t="s">
        <v>1584</v>
      </c>
      <c r="C391" s="4">
        <v>2059.0</v>
      </c>
      <c r="D391" s="3">
        <f>+6</f>
        <v>6</v>
      </c>
      <c r="E391" s="3">
        <f>+0.29%</f>
        <v>0.0029</v>
      </c>
      <c r="F391" s="5">
        <v>292885.0</v>
      </c>
      <c r="G391" s="1" t="s">
        <v>1033</v>
      </c>
      <c r="H391" s="1" t="s">
        <v>1585</v>
      </c>
      <c r="I391" s="1">
        <v>14.37</v>
      </c>
    </row>
    <row r="392">
      <c r="A392" s="1" t="s">
        <v>1586</v>
      </c>
      <c r="B392" s="1" t="s">
        <v>1587</v>
      </c>
      <c r="C392" s="1">
        <v>68.5</v>
      </c>
      <c r="D392" s="1">
        <v>-0.9</v>
      </c>
      <c r="E392" s="2">
        <v>-0.013</v>
      </c>
      <c r="F392" s="5">
        <v>213227.0</v>
      </c>
      <c r="G392" s="5">
        <v>561941.0</v>
      </c>
      <c r="H392" s="1" t="s">
        <v>1588</v>
      </c>
      <c r="I392" s="1">
        <v>10.87</v>
      </c>
    </row>
    <row r="393">
      <c r="A393" s="1" t="s">
        <v>1589</v>
      </c>
      <c r="B393" s="1" t="s">
        <v>1590</v>
      </c>
      <c r="C393" s="1">
        <v>322.96</v>
      </c>
      <c r="D393" s="1">
        <v>-4.08</v>
      </c>
      <c r="E393" s="2">
        <v>-0.0125</v>
      </c>
      <c r="F393" s="5">
        <v>187526.0</v>
      </c>
      <c r="G393" s="1" t="s">
        <v>20</v>
      </c>
      <c r="H393" s="1" t="s">
        <v>1591</v>
      </c>
      <c r="I393" s="1" t="s">
        <v>20</v>
      </c>
    </row>
    <row r="394">
      <c r="A394" s="1" t="s">
        <v>1592</v>
      </c>
      <c r="B394" s="1" t="s">
        <v>1593</v>
      </c>
      <c r="C394" s="1">
        <v>88.0</v>
      </c>
      <c r="D394" s="1">
        <v>-2.0</v>
      </c>
      <c r="E394" s="2">
        <v>-0.0222</v>
      </c>
      <c r="F394" s="5">
        <v>223403.0</v>
      </c>
      <c r="G394" s="5">
        <v>560756.0</v>
      </c>
      <c r="H394" s="1" t="s">
        <v>1594</v>
      </c>
      <c r="I394" s="1" t="s">
        <v>20</v>
      </c>
    </row>
    <row r="395">
      <c r="A395" s="1" t="s">
        <v>1595</v>
      </c>
      <c r="B395" s="1" t="s">
        <v>1596</v>
      </c>
      <c r="C395" s="1">
        <v>169.0</v>
      </c>
      <c r="D395" s="1">
        <v>0.0</v>
      </c>
      <c r="E395" s="2">
        <v>0.0</v>
      </c>
      <c r="F395" s="5">
        <v>221807.0</v>
      </c>
      <c r="G395" s="5">
        <v>452178.0</v>
      </c>
      <c r="H395" s="1" t="s">
        <v>1597</v>
      </c>
      <c r="I395" s="1">
        <v>5.91</v>
      </c>
    </row>
    <row r="396">
      <c r="A396" s="1" t="s">
        <v>1598</v>
      </c>
      <c r="B396" s="1" t="s">
        <v>1599</v>
      </c>
      <c r="C396" s="1">
        <v>541.0</v>
      </c>
      <c r="D396" s="1">
        <v>-2.0</v>
      </c>
      <c r="E396" s="2">
        <v>-0.0037</v>
      </c>
      <c r="F396" s="5">
        <v>321393.0</v>
      </c>
      <c r="G396" s="5">
        <v>590060.0</v>
      </c>
      <c r="H396" s="1" t="s">
        <v>1600</v>
      </c>
      <c r="I396" s="1">
        <v>40.37</v>
      </c>
    </row>
    <row r="397">
      <c r="A397" s="1" t="s">
        <v>1601</v>
      </c>
      <c r="B397" s="1" t="s">
        <v>1602</v>
      </c>
      <c r="C397" s="1">
        <v>189.0</v>
      </c>
      <c r="D397" s="1">
        <v>-0.5</v>
      </c>
      <c r="E397" s="2">
        <v>-0.0026</v>
      </c>
      <c r="F397" s="5">
        <v>182190.0</v>
      </c>
      <c r="G397" s="5">
        <v>435662.0</v>
      </c>
      <c r="H397" s="1" t="s">
        <v>1603</v>
      </c>
      <c r="I397" s="1" t="s">
        <v>20</v>
      </c>
    </row>
    <row r="398">
      <c r="A398" s="1" t="s">
        <v>1604</v>
      </c>
      <c r="B398" s="1" t="s">
        <v>1605</v>
      </c>
      <c r="C398" s="1">
        <v>86.1</v>
      </c>
      <c r="D398" s="3">
        <f>+0.5</f>
        <v>0.5</v>
      </c>
      <c r="E398" s="3">
        <f>+0.58%</f>
        <v>0.0058</v>
      </c>
      <c r="F398" s="5">
        <v>182140.0</v>
      </c>
      <c r="G398" s="5">
        <v>460811.0</v>
      </c>
      <c r="H398" s="1" t="s">
        <v>1606</v>
      </c>
      <c r="I398" s="1" t="s">
        <v>20</v>
      </c>
    </row>
    <row r="399">
      <c r="A399" s="1" t="s">
        <v>1607</v>
      </c>
      <c r="B399" s="1" t="s">
        <v>1608</v>
      </c>
      <c r="C399" s="4">
        <v>1225.0</v>
      </c>
      <c r="D399" s="1">
        <v>-0.5</v>
      </c>
      <c r="E399" s="2">
        <v>-4.0E-4</v>
      </c>
      <c r="F399" s="5">
        <v>216423.0</v>
      </c>
      <c r="G399" s="5">
        <v>649639.0</v>
      </c>
      <c r="H399" s="1" t="s">
        <v>1609</v>
      </c>
      <c r="I399" s="1">
        <v>9.08</v>
      </c>
    </row>
    <row r="400">
      <c r="A400" s="1" t="s">
        <v>1610</v>
      </c>
      <c r="B400" s="1" t="s">
        <v>1611</v>
      </c>
      <c r="C400" s="1">
        <v>345.5</v>
      </c>
      <c r="D400" s="3">
        <f>+1.5</f>
        <v>1.5</v>
      </c>
      <c r="E400" s="3">
        <f>+0.44%</f>
        <v>0.0044</v>
      </c>
      <c r="F400" s="5">
        <v>184031.0</v>
      </c>
      <c r="G400" s="5">
        <v>465303.0</v>
      </c>
      <c r="H400" s="1" t="s">
        <v>1612</v>
      </c>
      <c r="I400" s="1">
        <v>4.65</v>
      </c>
    </row>
    <row r="401">
      <c r="A401" s="1" t="s">
        <v>1613</v>
      </c>
      <c r="B401" s="1" t="s">
        <v>1614</v>
      </c>
      <c r="C401" s="1">
        <v>325.0</v>
      </c>
      <c r="D401" s="1">
        <v>-10.0</v>
      </c>
      <c r="E401" s="2">
        <v>-0.0299</v>
      </c>
      <c r="F401" s="5">
        <v>179094.0</v>
      </c>
      <c r="G401" s="5">
        <v>271579.0</v>
      </c>
      <c r="H401" s="1" t="s">
        <v>1615</v>
      </c>
      <c r="I401" s="1">
        <v>216.67</v>
      </c>
    </row>
    <row r="402">
      <c r="A402" s="1" t="s">
        <v>1616</v>
      </c>
      <c r="B402" s="1" t="s">
        <v>1617</v>
      </c>
      <c r="C402" s="1">
        <v>152.5</v>
      </c>
      <c r="D402" s="1">
        <v>0.0</v>
      </c>
      <c r="E402" s="2">
        <v>0.0</v>
      </c>
      <c r="F402" s="5">
        <v>177244.0</v>
      </c>
      <c r="G402" s="5">
        <v>668001.0</v>
      </c>
      <c r="H402" s="1" t="s">
        <v>1618</v>
      </c>
      <c r="I402" s="1">
        <v>7.44</v>
      </c>
    </row>
    <row r="403">
      <c r="A403" s="1" t="s">
        <v>1619</v>
      </c>
      <c r="B403" s="1" t="s">
        <v>1620</v>
      </c>
      <c r="C403" s="1">
        <v>490.0</v>
      </c>
      <c r="D403" s="1">
        <v>-7.5</v>
      </c>
      <c r="E403" s="2">
        <v>-0.0151</v>
      </c>
      <c r="F403" s="5">
        <v>241328.0</v>
      </c>
      <c r="G403" s="5">
        <v>392396.0</v>
      </c>
      <c r="H403" s="1" t="s">
        <v>1621</v>
      </c>
      <c r="I403" s="1">
        <v>5.41</v>
      </c>
    </row>
    <row r="404">
      <c r="A404" s="1" t="s">
        <v>1622</v>
      </c>
      <c r="B404" s="1" t="s">
        <v>1623</v>
      </c>
      <c r="C404" s="1">
        <v>75.7</v>
      </c>
      <c r="D404" s="3">
        <f>+1.7</f>
        <v>1.7</v>
      </c>
      <c r="E404" s="3">
        <f>+2.3%</f>
        <v>0.023</v>
      </c>
      <c r="F404" s="5">
        <v>193596.0</v>
      </c>
      <c r="G404" s="5">
        <v>571521.0</v>
      </c>
      <c r="H404" s="1" t="s">
        <v>1624</v>
      </c>
      <c r="I404" s="1">
        <v>7.01</v>
      </c>
    </row>
    <row r="405">
      <c r="A405" s="1" t="s">
        <v>1625</v>
      </c>
      <c r="B405" s="1" t="s">
        <v>1626</v>
      </c>
      <c r="C405" s="1">
        <v>372.0</v>
      </c>
      <c r="D405" s="1">
        <v>0.0</v>
      </c>
      <c r="E405" s="2">
        <v>0.0</v>
      </c>
      <c r="F405" s="5">
        <v>174954.0</v>
      </c>
      <c r="G405" s="5">
        <v>197137.0</v>
      </c>
      <c r="H405" s="1" t="s">
        <v>1627</v>
      </c>
      <c r="I405" s="1" t="s">
        <v>20</v>
      </c>
    </row>
    <row r="406">
      <c r="A406" s="1" t="s">
        <v>1628</v>
      </c>
      <c r="B406" s="1" t="s">
        <v>1629</v>
      </c>
      <c r="C406" s="1">
        <v>65.2</v>
      </c>
      <c r="D406" s="1">
        <v>-3.8</v>
      </c>
      <c r="E406" s="2">
        <v>-0.0551</v>
      </c>
      <c r="F406" s="5">
        <v>246888.0</v>
      </c>
      <c r="G406" s="5">
        <v>335212.0</v>
      </c>
      <c r="H406" s="1" t="s">
        <v>1630</v>
      </c>
      <c r="I406" s="1">
        <v>2.07</v>
      </c>
    </row>
    <row r="407">
      <c r="A407" s="1" t="s">
        <v>1631</v>
      </c>
      <c r="B407" s="1" t="s">
        <v>1632</v>
      </c>
      <c r="C407" s="4">
        <v>2088.0</v>
      </c>
      <c r="D407" s="1">
        <v>-72.0</v>
      </c>
      <c r="E407" s="2">
        <v>-0.0333</v>
      </c>
      <c r="F407" s="5">
        <v>209361.0</v>
      </c>
      <c r="G407" s="5">
        <v>737636.0</v>
      </c>
      <c r="H407" s="1" t="s">
        <v>1633</v>
      </c>
      <c r="I407" s="1">
        <v>41.51</v>
      </c>
    </row>
    <row r="408">
      <c r="A408" s="1" t="s">
        <v>1634</v>
      </c>
      <c r="B408" s="1" t="s">
        <v>1635</v>
      </c>
      <c r="C408" s="4">
        <v>2346.0</v>
      </c>
      <c r="D408" s="1">
        <v>-26.0</v>
      </c>
      <c r="E408" s="2">
        <v>-0.011</v>
      </c>
      <c r="F408" s="5">
        <v>286790.0</v>
      </c>
      <c r="G408" s="5">
        <v>619474.0</v>
      </c>
      <c r="H408" s="1" t="s">
        <v>1636</v>
      </c>
      <c r="I408" s="1">
        <v>15.85</v>
      </c>
    </row>
    <row r="409">
      <c r="A409" s="1" t="s">
        <v>1637</v>
      </c>
      <c r="B409" s="1" t="s">
        <v>1638</v>
      </c>
      <c r="C409" s="1">
        <v>205.0</v>
      </c>
      <c r="D409" s="3">
        <f>+2.5</f>
        <v>2.5</v>
      </c>
      <c r="E409" s="3">
        <f>+1.23%</f>
        <v>0.0123</v>
      </c>
      <c r="F409" s="5">
        <v>165625.0</v>
      </c>
      <c r="G409" s="5">
        <v>87373.0</v>
      </c>
      <c r="H409" s="1" t="s">
        <v>1639</v>
      </c>
      <c r="I409" s="1" t="s">
        <v>20</v>
      </c>
    </row>
    <row r="410">
      <c r="A410" s="1" t="s">
        <v>1640</v>
      </c>
      <c r="B410" s="1" t="s">
        <v>1641</v>
      </c>
      <c r="C410" s="4">
        <v>1298.0</v>
      </c>
      <c r="D410" s="1">
        <v>-10.0</v>
      </c>
      <c r="E410" s="2">
        <v>-0.0076</v>
      </c>
      <c r="F410" s="5">
        <v>195095.0</v>
      </c>
      <c r="G410" s="5">
        <v>389638.0</v>
      </c>
      <c r="H410" s="1" t="s">
        <v>1642</v>
      </c>
      <c r="I410" s="1">
        <v>55.23</v>
      </c>
    </row>
    <row r="411">
      <c r="A411" s="1" t="s">
        <v>1643</v>
      </c>
      <c r="B411" s="1" t="s">
        <v>1644</v>
      </c>
      <c r="C411" s="1">
        <v>504.0</v>
      </c>
      <c r="D411" s="1">
        <v>-6.0</v>
      </c>
      <c r="E411" s="2">
        <v>-0.0118</v>
      </c>
      <c r="F411" s="5">
        <v>274561.0</v>
      </c>
      <c r="G411" s="5">
        <v>500354.0</v>
      </c>
      <c r="H411" s="1" t="s">
        <v>1645</v>
      </c>
      <c r="I411" s="1">
        <v>15.27</v>
      </c>
    </row>
    <row r="412">
      <c r="A412" s="1" t="s">
        <v>1646</v>
      </c>
      <c r="B412" s="1" t="s">
        <v>1647</v>
      </c>
      <c r="C412" s="4">
        <v>3363.0</v>
      </c>
      <c r="D412" s="1">
        <v>-177.0</v>
      </c>
      <c r="E412" s="2">
        <v>-0.05</v>
      </c>
      <c r="F412" s="5">
        <v>189559.0</v>
      </c>
      <c r="G412" s="5">
        <v>481867.0</v>
      </c>
      <c r="H412" s="1" t="s">
        <v>1648</v>
      </c>
      <c r="I412" s="1">
        <v>63.1</v>
      </c>
    </row>
    <row r="413">
      <c r="A413" s="1" t="s">
        <v>1649</v>
      </c>
      <c r="B413" s="1" t="s">
        <v>1650</v>
      </c>
      <c r="C413" s="1">
        <v>323.0</v>
      </c>
      <c r="D413" s="3">
        <f>+1</f>
        <v>1</v>
      </c>
      <c r="E413" s="3">
        <f>+0.31%</f>
        <v>0.0031</v>
      </c>
      <c r="F413" s="5">
        <v>167990.0</v>
      </c>
      <c r="G413" s="5">
        <v>2437.0</v>
      </c>
      <c r="H413" s="1" t="s">
        <v>1651</v>
      </c>
      <c r="I413" s="1">
        <v>92.29</v>
      </c>
    </row>
    <row r="414">
      <c r="A414" s="1" t="s">
        <v>1652</v>
      </c>
      <c r="B414" s="1" t="s">
        <v>1653</v>
      </c>
      <c r="C414" s="1">
        <v>147.25</v>
      </c>
      <c r="D414" s="3">
        <f>+2.25</f>
        <v>2.25</v>
      </c>
      <c r="E414" s="3">
        <f>+1.55%</f>
        <v>0.0155</v>
      </c>
      <c r="F414" s="5">
        <v>162212.0</v>
      </c>
      <c r="G414" s="5">
        <v>294835.0</v>
      </c>
      <c r="H414" s="1" t="s">
        <v>1654</v>
      </c>
      <c r="I414" s="1" t="s">
        <v>20</v>
      </c>
    </row>
    <row r="415">
      <c r="A415" s="1" t="s">
        <v>1655</v>
      </c>
      <c r="B415" s="1" t="s">
        <v>1656</v>
      </c>
      <c r="C415" s="1">
        <v>194.0</v>
      </c>
      <c r="D415" s="1">
        <v>-3.8</v>
      </c>
      <c r="E415" s="2">
        <v>-0.0192</v>
      </c>
      <c r="F415" s="5">
        <v>266118.0</v>
      </c>
      <c r="G415" s="5">
        <v>509294.0</v>
      </c>
      <c r="H415" s="1" t="s">
        <v>1657</v>
      </c>
      <c r="I415" s="1">
        <v>22.05</v>
      </c>
    </row>
    <row r="416">
      <c r="A416" s="1" t="s">
        <v>1658</v>
      </c>
      <c r="B416" s="1" t="s">
        <v>1659</v>
      </c>
      <c r="C416" s="4">
        <v>2233.0</v>
      </c>
      <c r="D416" s="1">
        <v>-26.0</v>
      </c>
      <c r="E416" s="2">
        <v>-0.0115</v>
      </c>
      <c r="F416" s="5">
        <v>426593.0</v>
      </c>
      <c r="G416" s="5">
        <v>970543.0</v>
      </c>
      <c r="H416" s="1" t="s">
        <v>1660</v>
      </c>
      <c r="I416" s="1">
        <v>21.37</v>
      </c>
    </row>
    <row r="417">
      <c r="A417" s="1" t="s">
        <v>1661</v>
      </c>
      <c r="B417" s="1" t="s">
        <v>1662</v>
      </c>
      <c r="C417" s="1">
        <v>109.5</v>
      </c>
      <c r="D417" s="3">
        <f>+0.25</f>
        <v>0.25</v>
      </c>
      <c r="E417" s="3">
        <f>+0.23%</f>
        <v>0.0023</v>
      </c>
      <c r="F417" s="5">
        <v>159580.0</v>
      </c>
      <c r="G417" s="1" t="s">
        <v>1663</v>
      </c>
      <c r="H417" s="1" t="s">
        <v>1664</v>
      </c>
      <c r="I417" s="1">
        <v>21.06</v>
      </c>
    </row>
    <row r="418">
      <c r="A418" s="1" t="s">
        <v>1665</v>
      </c>
      <c r="B418" s="1" t="s">
        <v>1666</v>
      </c>
      <c r="C418" s="1">
        <v>302.6</v>
      </c>
      <c r="D418" s="1">
        <v>-3.4</v>
      </c>
      <c r="E418" s="2">
        <v>-0.0111</v>
      </c>
      <c r="F418" s="5">
        <v>258860.0</v>
      </c>
      <c r="G418" s="1" t="s">
        <v>677</v>
      </c>
      <c r="H418" s="1" t="s">
        <v>1667</v>
      </c>
      <c r="I418" s="1">
        <v>16.27</v>
      </c>
    </row>
    <row r="419">
      <c r="A419" s="1" t="s">
        <v>1668</v>
      </c>
      <c r="B419" s="1" t="s">
        <v>1669</v>
      </c>
      <c r="C419" s="1">
        <v>406.0</v>
      </c>
      <c r="D419" s="3">
        <f>+1</f>
        <v>1</v>
      </c>
      <c r="E419" s="3">
        <f>+0.25%</f>
        <v>0.0025</v>
      </c>
      <c r="F419" s="5">
        <v>167228.0</v>
      </c>
      <c r="G419" s="5">
        <v>179106.0</v>
      </c>
      <c r="H419" s="1" t="s">
        <v>1670</v>
      </c>
      <c r="I419" s="1">
        <v>37.25</v>
      </c>
    </row>
    <row r="420">
      <c r="A420" s="1" t="s">
        <v>1671</v>
      </c>
      <c r="B420" s="1" t="s">
        <v>1672</v>
      </c>
      <c r="C420" s="4">
        <v>1951.0</v>
      </c>
      <c r="D420" s="3">
        <f>+7</f>
        <v>7</v>
      </c>
      <c r="E420" s="3">
        <f>+0.36%</f>
        <v>0.0036</v>
      </c>
      <c r="F420" s="5">
        <v>194670.0</v>
      </c>
      <c r="G420" s="5">
        <v>194474.0</v>
      </c>
      <c r="H420" s="1" t="s">
        <v>1673</v>
      </c>
      <c r="I420" s="1">
        <v>21.92</v>
      </c>
    </row>
    <row r="421">
      <c r="A421" s="1" t="s">
        <v>1674</v>
      </c>
      <c r="B421" s="1" t="s">
        <v>1675</v>
      </c>
      <c r="C421" s="1">
        <v>53.6</v>
      </c>
      <c r="D421" s="3">
        <f>+1.7</f>
        <v>1.7</v>
      </c>
      <c r="E421" s="3">
        <f>+3.28%</f>
        <v>0.0328</v>
      </c>
      <c r="F421" s="5">
        <v>156759.0</v>
      </c>
      <c r="G421" s="5">
        <v>271464.0</v>
      </c>
      <c r="H421" s="1" t="s">
        <v>1676</v>
      </c>
      <c r="I421" s="1" t="s">
        <v>20</v>
      </c>
    </row>
    <row r="422">
      <c r="A422" s="1" t="s">
        <v>1677</v>
      </c>
      <c r="B422" s="1" t="s">
        <v>1678</v>
      </c>
      <c r="C422" s="1">
        <v>123.0</v>
      </c>
      <c r="D422" s="1">
        <v>0.0</v>
      </c>
      <c r="E422" s="2">
        <v>0.0</v>
      </c>
      <c r="F422" s="5">
        <v>156573.0</v>
      </c>
      <c r="G422" s="5">
        <v>309079.0</v>
      </c>
      <c r="H422" s="1" t="s">
        <v>1679</v>
      </c>
      <c r="I422" s="1" t="s">
        <v>20</v>
      </c>
    </row>
    <row r="423">
      <c r="A423" s="1" t="s">
        <v>1680</v>
      </c>
      <c r="B423" s="1" t="s">
        <v>1681</v>
      </c>
      <c r="C423" s="1">
        <v>49.7</v>
      </c>
      <c r="D423" s="1">
        <v>-0.5</v>
      </c>
      <c r="E423" s="2">
        <v>-0.01</v>
      </c>
      <c r="F423" s="5">
        <v>154906.0</v>
      </c>
      <c r="G423" s="5">
        <v>529768.0</v>
      </c>
      <c r="H423" s="1" t="s">
        <v>1682</v>
      </c>
      <c r="I423" s="1">
        <v>15.53</v>
      </c>
    </row>
    <row r="424">
      <c r="A424" s="1" t="s">
        <v>1683</v>
      </c>
      <c r="B424" s="1" t="s">
        <v>1684</v>
      </c>
      <c r="C424" s="1">
        <v>167.4</v>
      </c>
      <c r="D424" s="1">
        <v>-3.4</v>
      </c>
      <c r="E424" s="2">
        <v>-0.0199</v>
      </c>
      <c r="F424" s="5">
        <v>174379.0</v>
      </c>
      <c r="G424" s="5">
        <v>337260.0</v>
      </c>
      <c r="H424" s="1" t="s">
        <v>1685</v>
      </c>
      <c r="I424" s="1">
        <v>35.62</v>
      </c>
    </row>
    <row r="425">
      <c r="A425" s="1" t="s">
        <v>1686</v>
      </c>
      <c r="B425" s="1" t="s">
        <v>1687</v>
      </c>
      <c r="C425" s="1">
        <v>81.8</v>
      </c>
      <c r="D425" s="1">
        <v>-0.2</v>
      </c>
      <c r="E425" s="2">
        <v>-0.0024</v>
      </c>
      <c r="F425" s="5">
        <v>153260.0</v>
      </c>
      <c r="G425" s="5">
        <v>487129.0</v>
      </c>
      <c r="H425" s="1" t="s">
        <v>1688</v>
      </c>
      <c r="I425" s="1" t="s">
        <v>20</v>
      </c>
    </row>
    <row r="426">
      <c r="A426" s="1" t="s">
        <v>1689</v>
      </c>
      <c r="B426" s="1" t="s">
        <v>1690</v>
      </c>
      <c r="C426" s="1">
        <v>797.0</v>
      </c>
      <c r="D426" s="1">
        <v>-3.0</v>
      </c>
      <c r="E426" s="2">
        <v>-0.0037</v>
      </c>
      <c r="F426" s="5">
        <v>154188.0</v>
      </c>
      <c r="G426" s="5">
        <v>129758.0</v>
      </c>
      <c r="H426" s="1" t="s">
        <v>1691</v>
      </c>
      <c r="I426" s="1">
        <v>25.96</v>
      </c>
    </row>
    <row r="427">
      <c r="A427" s="1" t="s">
        <v>1692</v>
      </c>
      <c r="B427" s="1" t="s">
        <v>1693</v>
      </c>
      <c r="C427" s="1">
        <v>250.0</v>
      </c>
      <c r="D427" s="1">
        <v>-4.0</v>
      </c>
      <c r="E427" s="2">
        <v>-0.0157</v>
      </c>
      <c r="F427" s="5">
        <v>156908.0</v>
      </c>
      <c r="G427" s="5">
        <v>100065.0</v>
      </c>
      <c r="H427" s="1" t="s">
        <v>1694</v>
      </c>
      <c r="I427" s="1" t="s">
        <v>20</v>
      </c>
    </row>
    <row r="428">
      <c r="A428" s="1" t="s">
        <v>1695</v>
      </c>
      <c r="B428" s="1" t="s">
        <v>1696</v>
      </c>
      <c r="C428" s="1">
        <v>115.0</v>
      </c>
      <c r="D428" s="1">
        <v>-3.0</v>
      </c>
      <c r="E428" s="2">
        <v>-0.0254</v>
      </c>
      <c r="F428" s="5">
        <v>151305.0</v>
      </c>
      <c r="G428" s="5">
        <v>297948.0</v>
      </c>
      <c r="H428" s="1" t="s">
        <v>1697</v>
      </c>
      <c r="I428" s="1" t="s">
        <v>20</v>
      </c>
    </row>
    <row r="429">
      <c r="A429" s="1" t="s">
        <v>1698</v>
      </c>
      <c r="B429" s="1" t="s">
        <v>1699</v>
      </c>
      <c r="C429" s="4">
        <v>2310.0</v>
      </c>
      <c r="D429" s="1">
        <v>-85.0</v>
      </c>
      <c r="E429" s="2">
        <v>-0.0355</v>
      </c>
      <c r="F429" s="5">
        <v>148393.0</v>
      </c>
      <c r="G429" s="5">
        <v>146307.0</v>
      </c>
      <c r="H429" s="1" t="s">
        <v>1700</v>
      </c>
      <c r="I429" s="1">
        <v>6.42</v>
      </c>
    </row>
    <row r="430">
      <c r="A430" s="1" t="s">
        <v>1701</v>
      </c>
      <c r="B430" s="1" t="s">
        <v>1702</v>
      </c>
      <c r="C430" s="1">
        <v>230.0</v>
      </c>
      <c r="D430" s="3">
        <f>+1</f>
        <v>1</v>
      </c>
      <c r="E430" s="3">
        <f>+0.44%</f>
        <v>0.0044</v>
      </c>
      <c r="F430" s="5">
        <v>146118.0</v>
      </c>
      <c r="G430" s="5">
        <v>243695.0</v>
      </c>
      <c r="H430" s="1" t="s">
        <v>1703</v>
      </c>
      <c r="I430" s="1">
        <v>13.53</v>
      </c>
    </row>
    <row r="431">
      <c r="A431" s="1" t="s">
        <v>1704</v>
      </c>
      <c r="B431" s="1" t="s">
        <v>1705</v>
      </c>
      <c r="C431" s="4">
        <v>2541.0</v>
      </c>
      <c r="D431" s="1">
        <v>-52.0</v>
      </c>
      <c r="E431" s="2">
        <v>-0.0201</v>
      </c>
      <c r="F431" s="5">
        <v>222937.0</v>
      </c>
      <c r="G431" s="5">
        <v>321535.0</v>
      </c>
      <c r="H431" s="1" t="s">
        <v>1706</v>
      </c>
      <c r="I431" s="1">
        <v>12.6</v>
      </c>
    </row>
    <row r="432">
      <c r="A432" s="1" t="s">
        <v>1707</v>
      </c>
      <c r="B432" s="1" t="s">
        <v>1708</v>
      </c>
      <c r="C432" s="1">
        <v>892.0</v>
      </c>
      <c r="D432" s="1">
        <v>-22.5</v>
      </c>
      <c r="E432" s="2">
        <v>-0.0246</v>
      </c>
      <c r="F432" s="5">
        <v>190206.0</v>
      </c>
      <c r="G432" s="5">
        <v>447045.0</v>
      </c>
      <c r="H432" s="1" t="s">
        <v>1709</v>
      </c>
      <c r="I432" s="1">
        <v>15.38</v>
      </c>
    </row>
    <row r="433">
      <c r="A433" s="1" t="s">
        <v>1710</v>
      </c>
      <c r="B433" s="1" t="s">
        <v>1711</v>
      </c>
      <c r="C433" s="1">
        <v>104.5</v>
      </c>
      <c r="D433" s="3">
        <f>+0.5</f>
        <v>0.5</v>
      </c>
      <c r="E433" s="3">
        <f>+0.48%</f>
        <v>0.0048</v>
      </c>
      <c r="F433" s="5">
        <v>189122.0</v>
      </c>
      <c r="G433" s="5">
        <v>519565.0</v>
      </c>
      <c r="H433" s="1" t="s">
        <v>1712</v>
      </c>
      <c r="I433" s="1" t="s">
        <v>20</v>
      </c>
    </row>
    <row r="434">
      <c r="A434" s="1" t="s">
        <v>1713</v>
      </c>
      <c r="B434" s="1" t="s">
        <v>1714</v>
      </c>
      <c r="C434" s="1">
        <v>130.0</v>
      </c>
      <c r="D434" s="1">
        <v>-1.2</v>
      </c>
      <c r="E434" s="2">
        <v>-0.0091</v>
      </c>
      <c r="F434" s="5">
        <v>145059.0</v>
      </c>
      <c r="G434" s="5">
        <v>358928.0</v>
      </c>
      <c r="H434" s="1" t="s">
        <v>1715</v>
      </c>
      <c r="I434" s="1">
        <v>15.66</v>
      </c>
    </row>
    <row r="435">
      <c r="A435" s="1" t="s">
        <v>1716</v>
      </c>
      <c r="B435" s="1" t="s">
        <v>1717</v>
      </c>
      <c r="C435" s="4">
        <v>1378.0</v>
      </c>
      <c r="D435" s="1">
        <v>-16.0</v>
      </c>
      <c r="E435" s="2">
        <v>-0.0115</v>
      </c>
      <c r="F435" s="5">
        <v>163258.0</v>
      </c>
      <c r="G435" s="5">
        <v>154901.0</v>
      </c>
      <c r="H435" s="1" t="s">
        <v>1718</v>
      </c>
      <c r="I435" s="1">
        <v>30.15</v>
      </c>
    </row>
    <row r="436">
      <c r="A436" s="1" t="s">
        <v>1719</v>
      </c>
      <c r="B436" s="1" t="s">
        <v>1720</v>
      </c>
      <c r="C436" s="1">
        <v>169.75</v>
      </c>
      <c r="D436" s="3">
        <f>+0.86</f>
        <v>0.86</v>
      </c>
      <c r="E436" s="3">
        <f>+0.51%</f>
        <v>0.0051</v>
      </c>
      <c r="F436" s="5">
        <v>144273.0</v>
      </c>
      <c r="G436" s="1" t="s">
        <v>20</v>
      </c>
      <c r="H436" s="1" t="s">
        <v>1721</v>
      </c>
      <c r="I436" s="1">
        <v>6.58</v>
      </c>
    </row>
    <row r="437">
      <c r="A437" s="1" t="s">
        <v>1722</v>
      </c>
      <c r="B437" s="1" t="s">
        <v>1723</v>
      </c>
      <c r="C437" s="1">
        <v>176.5</v>
      </c>
      <c r="D437" s="1">
        <v>-1.5</v>
      </c>
      <c r="E437" s="2">
        <v>-0.0084</v>
      </c>
      <c r="F437" s="5">
        <v>142331.0</v>
      </c>
      <c r="G437" s="5">
        <v>183112.0</v>
      </c>
      <c r="H437" s="1" t="s">
        <v>1724</v>
      </c>
      <c r="I437" s="1">
        <v>18.01</v>
      </c>
    </row>
    <row r="438">
      <c r="A438" s="1" t="s">
        <v>1725</v>
      </c>
      <c r="B438" s="1" t="s">
        <v>1726</v>
      </c>
      <c r="C438" s="4">
        <v>1875.0</v>
      </c>
      <c r="D438" s="1">
        <v>-69.0</v>
      </c>
      <c r="E438" s="2">
        <v>-0.0355</v>
      </c>
      <c r="F438" s="5">
        <v>149195.0</v>
      </c>
      <c r="G438" s="5">
        <v>296043.0</v>
      </c>
      <c r="H438" s="1" t="s">
        <v>1727</v>
      </c>
      <c r="I438" s="1">
        <v>90.14</v>
      </c>
    </row>
    <row r="439">
      <c r="A439" s="1" t="s">
        <v>1728</v>
      </c>
      <c r="B439" s="1" t="s">
        <v>1729</v>
      </c>
      <c r="C439" s="1">
        <v>486.0</v>
      </c>
      <c r="D439" s="1">
        <v>-13.0</v>
      </c>
      <c r="E439" s="2">
        <v>-0.0261</v>
      </c>
      <c r="F439" s="5">
        <v>141337.0</v>
      </c>
      <c r="G439" s="5">
        <v>211397.0</v>
      </c>
      <c r="H439" s="1" t="s">
        <v>1730</v>
      </c>
      <c r="I439" s="1">
        <v>10.19</v>
      </c>
    </row>
    <row r="440">
      <c r="A440" s="1" t="s">
        <v>1731</v>
      </c>
      <c r="B440" s="1" t="s">
        <v>1732</v>
      </c>
      <c r="C440" s="1">
        <v>550.0</v>
      </c>
      <c r="D440" s="3">
        <f>+30</f>
        <v>30</v>
      </c>
      <c r="E440" s="3">
        <f>+5.77%</f>
        <v>0.0577</v>
      </c>
      <c r="F440" s="5">
        <v>137984.0</v>
      </c>
      <c r="G440" s="5">
        <v>25418.0</v>
      </c>
      <c r="H440" s="1" t="s">
        <v>1733</v>
      </c>
      <c r="I440" s="1">
        <v>47.83</v>
      </c>
    </row>
    <row r="441">
      <c r="A441" s="1" t="s">
        <v>1734</v>
      </c>
      <c r="B441" s="1" t="s">
        <v>1735</v>
      </c>
      <c r="C441" s="1">
        <v>617.5</v>
      </c>
      <c r="D441" s="3">
        <f>+4</f>
        <v>4</v>
      </c>
      <c r="E441" s="3">
        <f>+0.65%</f>
        <v>0.0065</v>
      </c>
      <c r="F441" s="5">
        <v>137684.0</v>
      </c>
      <c r="G441" s="5">
        <v>298522.0</v>
      </c>
      <c r="H441" s="1" t="s">
        <v>1736</v>
      </c>
      <c r="I441" s="1">
        <v>21.22</v>
      </c>
    </row>
    <row r="442">
      <c r="A442" s="1" t="s">
        <v>1737</v>
      </c>
      <c r="B442" s="1" t="s">
        <v>1738</v>
      </c>
      <c r="C442" s="1">
        <v>424.0</v>
      </c>
      <c r="D442" s="1">
        <v>-5.5</v>
      </c>
      <c r="E442" s="2">
        <v>-0.0128</v>
      </c>
      <c r="F442" s="5">
        <v>187412.0</v>
      </c>
      <c r="G442" s="5">
        <v>445375.0</v>
      </c>
      <c r="H442" s="1" t="s">
        <v>1739</v>
      </c>
      <c r="I442" s="1">
        <v>17.24</v>
      </c>
    </row>
    <row r="443">
      <c r="A443" s="1" t="s">
        <v>1740</v>
      </c>
      <c r="B443" s="1" t="s">
        <v>1741</v>
      </c>
      <c r="C443" s="1">
        <v>804.0</v>
      </c>
      <c r="D443" s="1">
        <v>-16.0</v>
      </c>
      <c r="E443" s="2">
        <v>-0.0195</v>
      </c>
      <c r="F443" s="5">
        <v>149307.0</v>
      </c>
      <c r="G443" s="5">
        <v>392501.0</v>
      </c>
      <c r="H443" s="1" t="s">
        <v>1177</v>
      </c>
      <c r="I443" s="1" t="s">
        <v>20</v>
      </c>
    </row>
    <row r="444">
      <c r="A444" s="1" t="s">
        <v>1742</v>
      </c>
      <c r="B444" s="1" t="s">
        <v>1743</v>
      </c>
      <c r="C444" s="4">
        <v>1076.0</v>
      </c>
      <c r="D444" s="1">
        <v>-30.0</v>
      </c>
      <c r="E444" s="2">
        <v>-0.0271</v>
      </c>
      <c r="F444" s="5">
        <v>164800.0</v>
      </c>
      <c r="G444" s="5">
        <v>58962.0</v>
      </c>
      <c r="H444" s="1" t="s">
        <v>1744</v>
      </c>
      <c r="I444" s="1">
        <v>7.03</v>
      </c>
    </row>
    <row r="445">
      <c r="A445" s="1" t="s">
        <v>1745</v>
      </c>
      <c r="B445" s="1" t="s">
        <v>1746</v>
      </c>
      <c r="C445" s="1">
        <v>441.6</v>
      </c>
      <c r="D445" s="1">
        <v>-8.0</v>
      </c>
      <c r="E445" s="2">
        <v>-0.0178</v>
      </c>
      <c r="F445" s="5">
        <v>323458.0</v>
      </c>
      <c r="G445" s="5">
        <v>807702.0</v>
      </c>
      <c r="H445" s="1" t="s">
        <v>1747</v>
      </c>
      <c r="I445" s="1">
        <v>8.71</v>
      </c>
    </row>
    <row r="446">
      <c r="A446" s="1" t="s">
        <v>1748</v>
      </c>
      <c r="B446" s="1" t="s">
        <v>1749</v>
      </c>
      <c r="C446" s="4">
        <v>1021.0</v>
      </c>
      <c r="D446" s="1">
        <v>-10.0</v>
      </c>
      <c r="E446" s="2">
        <v>-0.0097</v>
      </c>
      <c r="F446" s="5">
        <v>197859.0</v>
      </c>
      <c r="G446" s="5">
        <v>938366.0</v>
      </c>
      <c r="H446" s="1" t="s">
        <v>1750</v>
      </c>
      <c r="I446" s="1">
        <v>11.17</v>
      </c>
    </row>
    <row r="447">
      <c r="A447" s="1" t="s">
        <v>1751</v>
      </c>
      <c r="B447" s="1" t="s">
        <v>1752</v>
      </c>
      <c r="C447" s="1">
        <v>85.0</v>
      </c>
      <c r="D447" s="1">
        <v>-0.2</v>
      </c>
      <c r="E447" s="2">
        <v>-0.0023</v>
      </c>
      <c r="F447" s="5">
        <v>157893.0</v>
      </c>
      <c r="G447" s="5">
        <v>502520.0</v>
      </c>
      <c r="H447" s="1" t="s">
        <v>1753</v>
      </c>
      <c r="I447" s="1">
        <v>47.22</v>
      </c>
    </row>
    <row r="448">
      <c r="A448" s="1" t="s">
        <v>1754</v>
      </c>
      <c r="B448" s="1" t="s">
        <v>1755</v>
      </c>
      <c r="C448" s="1">
        <v>971.0</v>
      </c>
      <c r="D448" s="1">
        <v>-16.0</v>
      </c>
      <c r="E448" s="2">
        <v>-0.0162</v>
      </c>
      <c r="F448" s="5">
        <v>138676.0</v>
      </c>
      <c r="G448" s="5">
        <v>191565.0</v>
      </c>
      <c r="H448" s="1" t="s">
        <v>1756</v>
      </c>
      <c r="I448" s="1">
        <v>7.24</v>
      </c>
    </row>
    <row r="449">
      <c r="A449" s="1" t="s">
        <v>1757</v>
      </c>
      <c r="B449" s="1" t="s">
        <v>314</v>
      </c>
      <c r="C449" s="1">
        <v>52.55</v>
      </c>
      <c r="D449" s="1">
        <v>-0.43</v>
      </c>
      <c r="E449" s="2">
        <v>-0.0081</v>
      </c>
      <c r="F449" s="5">
        <v>133830.0</v>
      </c>
      <c r="G449" s="1" t="s">
        <v>20</v>
      </c>
      <c r="H449" s="1" t="s">
        <v>1758</v>
      </c>
      <c r="I449" s="1">
        <v>14.16</v>
      </c>
    </row>
    <row r="450">
      <c r="A450" s="1" t="s">
        <v>1759</v>
      </c>
      <c r="B450" s="1" t="s">
        <v>1760</v>
      </c>
      <c r="C450" s="1">
        <v>43.5</v>
      </c>
      <c r="D450" s="3">
        <f>+2</f>
        <v>2</v>
      </c>
      <c r="E450" s="3">
        <f>+4.82%</f>
        <v>0.0482</v>
      </c>
      <c r="F450" s="5">
        <v>158508.0</v>
      </c>
      <c r="G450" s="5">
        <v>219460.0</v>
      </c>
      <c r="H450" s="1" t="s">
        <v>1761</v>
      </c>
      <c r="I450" s="1" t="s">
        <v>20</v>
      </c>
    </row>
    <row r="451">
      <c r="A451" s="1" t="s">
        <v>1762</v>
      </c>
      <c r="B451" s="1" t="s">
        <v>1763</v>
      </c>
      <c r="C451" s="1">
        <v>205.0</v>
      </c>
      <c r="D451" s="3">
        <f>+8.4</f>
        <v>8.4</v>
      </c>
      <c r="E451" s="3">
        <f>+4.27%</f>
        <v>0.0427</v>
      </c>
      <c r="F451" s="5">
        <v>133442.0</v>
      </c>
      <c r="G451" s="5">
        <v>453649.0</v>
      </c>
      <c r="H451" s="1" t="s">
        <v>1764</v>
      </c>
      <c r="I451" s="1">
        <v>8.72</v>
      </c>
    </row>
    <row r="452">
      <c r="A452" s="1" t="s">
        <v>1765</v>
      </c>
      <c r="B452" s="1" t="s">
        <v>1766</v>
      </c>
      <c r="C452" s="4">
        <v>3500.0</v>
      </c>
      <c r="D452" s="1">
        <v>-115.0</v>
      </c>
      <c r="E452" s="2">
        <v>-0.0318</v>
      </c>
      <c r="F452" s="5">
        <v>132680.0</v>
      </c>
      <c r="G452" s="5">
        <v>170810.0</v>
      </c>
      <c r="H452" s="1" t="s">
        <v>1767</v>
      </c>
      <c r="I452" s="1">
        <v>20.49</v>
      </c>
    </row>
    <row r="453">
      <c r="A453" s="1" t="s">
        <v>1768</v>
      </c>
      <c r="B453" s="1" t="s">
        <v>1769</v>
      </c>
      <c r="C453" s="4">
        <v>4115.0</v>
      </c>
      <c r="D453" s="1">
        <v>-108.0</v>
      </c>
      <c r="E453" s="2">
        <v>-0.0256</v>
      </c>
      <c r="F453" s="5">
        <v>207116.0</v>
      </c>
      <c r="G453" s="5">
        <v>241152.0</v>
      </c>
      <c r="H453" s="1" t="s">
        <v>1770</v>
      </c>
      <c r="I453" s="1">
        <v>95.48</v>
      </c>
    </row>
    <row r="454">
      <c r="A454" s="1" t="s">
        <v>1771</v>
      </c>
      <c r="B454" s="1" t="s">
        <v>1772</v>
      </c>
      <c r="C454" s="1">
        <v>147.5</v>
      </c>
      <c r="D454" s="1">
        <v>-1.5</v>
      </c>
      <c r="E454" s="2">
        <v>-0.0101</v>
      </c>
      <c r="F454" s="5">
        <v>278869.0</v>
      </c>
      <c r="G454" s="5">
        <v>242557.0</v>
      </c>
      <c r="H454" s="1" t="s">
        <v>1773</v>
      </c>
      <c r="I454" s="1" t="s">
        <v>20</v>
      </c>
    </row>
    <row r="455">
      <c r="A455" s="1" t="s">
        <v>1774</v>
      </c>
      <c r="B455" s="1" t="s">
        <v>1775</v>
      </c>
      <c r="C455" s="1">
        <v>108.0</v>
      </c>
      <c r="D455" s="1">
        <v>0.0</v>
      </c>
      <c r="E455" s="2">
        <v>0.0</v>
      </c>
      <c r="F455" s="5">
        <v>143385.0</v>
      </c>
      <c r="G455" s="5">
        <v>504183.0</v>
      </c>
      <c r="H455" s="1" t="s">
        <v>1776</v>
      </c>
      <c r="I455" s="1">
        <v>9.23</v>
      </c>
    </row>
    <row r="456">
      <c r="A456" s="1" t="s">
        <v>1777</v>
      </c>
      <c r="B456" s="1" t="s">
        <v>1778</v>
      </c>
      <c r="C456" s="1">
        <v>54.0</v>
      </c>
      <c r="D456" s="1">
        <v>-1.0</v>
      </c>
      <c r="E456" s="2">
        <v>-0.0182</v>
      </c>
      <c r="F456" s="5">
        <v>129015.0</v>
      </c>
      <c r="G456" s="5">
        <v>412070.0</v>
      </c>
      <c r="H456" s="1" t="s">
        <v>1779</v>
      </c>
      <c r="I456" s="1">
        <v>33.75</v>
      </c>
    </row>
    <row r="457">
      <c r="A457" s="1" t="s">
        <v>1780</v>
      </c>
      <c r="B457" s="1" t="s">
        <v>1781</v>
      </c>
      <c r="C457" s="1">
        <v>490.0</v>
      </c>
      <c r="D457" s="1">
        <v>-7.4</v>
      </c>
      <c r="E457" s="2">
        <v>-0.0149</v>
      </c>
      <c r="F457" s="5">
        <v>175214.0</v>
      </c>
      <c r="G457" s="5">
        <v>476255.0</v>
      </c>
      <c r="H457" s="1" t="s">
        <v>1782</v>
      </c>
      <c r="I457" s="1" t="s">
        <v>20</v>
      </c>
    </row>
    <row r="458">
      <c r="A458" s="1" t="s">
        <v>1783</v>
      </c>
      <c r="B458" s="1" t="s">
        <v>1784</v>
      </c>
      <c r="C458" s="1">
        <v>400.0</v>
      </c>
      <c r="D458" s="1">
        <v>-10.0</v>
      </c>
      <c r="E458" s="2">
        <v>-0.0244</v>
      </c>
      <c r="F458" s="5">
        <v>128471.0</v>
      </c>
      <c r="G458" s="5">
        <v>199360.0</v>
      </c>
      <c r="H458" s="1" t="s">
        <v>1785</v>
      </c>
      <c r="I458" s="1" t="s">
        <v>20</v>
      </c>
    </row>
    <row r="459">
      <c r="A459" s="1" t="s">
        <v>1786</v>
      </c>
      <c r="B459" s="1" t="s">
        <v>1787</v>
      </c>
      <c r="C459" s="1">
        <v>742.5</v>
      </c>
      <c r="D459" s="1">
        <v>-25.0</v>
      </c>
      <c r="E459" s="2">
        <v>-0.0326</v>
      </c>
      <c r="F459" s="5">
        <v>126108.0</v>
      </c>
      <c r="G459" s="5">
        <v>257243.0</v>
      </c>
      <c r="H459" s="1" t="s">
        <v>1788</v>
      </c>
      <c r="I459" s="1">
        <v>12.63</v>
      </c>
    </row>
    <row r="460">
      <c r="A460" s="1" t="s">
        <v>1789</v>
      </c>
      <c r="B460" s="1" t="s">
        <v>1790</v>
      </c>
      <c r="C460" s="1">
        <v>167.0</v>
      </c>
      <c r="D460" s="1">
        <v>-3.0</v>
      </c>
      <c r="E460" s="2">
        <v>-0.0176</v>
      </c>
      <c r="F460" s="5">
        <v>131784.0</v>
      </c>
      <c r="G460" s="5">
        <v>112849.0</v>
      </c>
      <c r="H460" s="1" t="s">
        <v>1791</v>
      </c>
      <c r="I460" s="1">
        <v>11.06</v>
      </c>
    </row>
    <row r="461">
      <c r="A461" s="1" t="s">
        <v>1792</v>
      </c>
      <c r="B461" s="1" t="s">
        <v>1793</v>
      </c>
      <c r="C461" s="1">
        <v>87.4</v>
      </c>
      <c r="D461" s="3">
        <f>+0.2</f>
        <v>0.2</v>
      </c>
      <c r="E461" s="3">
        <f>+0.23%</f>
        <v>0.0023</v>
      </c>
      <c r="F461" s="5">
        <v>148304.0</v>
      </c>
      <c r="G461" s="5">
        <v>376922.0</v>
      </c>
      <c r="H461" s="1" t="s">
        <v>1794</v>
      </c>
      <c r="I461" s="1">
        <v>46.0</v>
      </c>
    </row>
    <row r="462">
      <c r="A462" s="1" t="s">
        <v>1795</v>
      </c>
      <c r="B462" s="1" t="s">
        <v>1796</v>
      </c>
      <c r="C462" s="1">
        <v>14.85</v>
      </c>
      <c r="D462" s="3">
        <f>+0.05</f>
        <v>0.05</v>
      </c>
      <c r="E462" s="3">
        <f>+0.34%</f>
        <v>0.0034</v>
      </c>
      <c r="F462" s="5">
        <v>124992.0</v>
      </c>
      <c r="G462" s="1" t="s">
        <v>20</v>
      </c>
      <c r="H462" s="1" t="s">
        <v>1797</v>
      </c>
      <c r="I462" s="1" t="s">
        <v>20</v>
      </c>
    </row>
    <row r="463">
      <c r="A463" s="1" t="s">
        <v>1798</v>
      </c>
      <c r="B463" s="1" t="s">
        <v>1799</v>
      </c>
      <c r="C463" s="1">
        <v>567.0</v>
      </c>
      <c r="D463" s="1">
        <v>-18.0</v>
      </c>
      <c r="E463" s="2">
        <v>-0.0308</v>
      </c>
      <c r="F463" s="5">
        <v>225491.0</v>
      </c>
      <c r="G463" s="5">
        <v>287584.0</v>
      </c>
      <c r="H463" s="1" t="s">
        <v>1800</v>
      </c>
      <c r="I463" s="1">
        <v>14.28</v>
      </c>
    </row>
    <row r="464">
      <c r="A464" s="1" t="s">
        <v>1801</v>
      </c>
      <c r="B464" s="1" t="s">
        <v>1802</v>
      </c>
      <c r="C464" s="1">
        <v>716.0</v>
      </c>
      <c r="D464" s="1">
        <v>-21.5</v>
      </c>
      <c r="E464" s="2">
        <v>-0.0292</v>
      </c>
      <c r="F464" s="5">
        <v>170543.0</v>
      </c>
      <c r="G464" s="5">
        <v>502890.0</v>
      </c>
      <c r="H464" s="1" t="s">
        <v>1803</v>
      </c>
      <c r="I464" s="1">
        <v>20.06</v>
      </c>
    </row>
    <row r="465">
      <c r="A465" s="1" t="s">
        <v>1804</v>
      </c>
      <c r="B465" s="1" t="s">
        <v>1805</v>
      </c>
      <c r="C465" s="4">
        <v>1165.0</v>
      </c>
      <c r="D465" s="1">
        <v>-15.0</v>
      </c>
      <c r="E465" s="2">
        <v>-0.0127</v>
      </c>
      <c r="F465" s="5">
        <v>215410.0</v>
      </c>
      <c r="G465" s="5">
        <v>280878.0</v>
      </c>
      <c r="H465" s="1" t="s">
        <v>1806</v>
      </c>
      <c r="I465" s="1">
        <v>9.13</v>
      </c>
    </row>
    <row r="466">
      <c r="A466" s="1" t="s">
        <v>1807</v>
      </c>
      <c r="B466" s="1" t="s">
        <v>1808</v>
      </c>
      <c r="C466" s="1">
        <v>246.5</v>
      </c>
      <c r="D466" s="3">
        <f>+1.5</f>
        <v>1.5</v>
      </c>
      <c r="E466" s="3">
        <f>+0.61%</f>
        <v>0.0061</v>
      </c>
      <c r="F466" s="5">
        <v>134523.0</v>
      </c>
      <c r="G466" s="5">
        <v>627005.0</v>
      </c>
      <c r="H466" s="1" t="s">
        <v>1809</v>
      </c>
      <c r="I466" s="1">
        <v>5.39</v>
      </c>
    </row>
    <row r="467">
      <c r="A467" s="1" t="s">
        <v>1810</v>
      </c>
      <c r="B467" s="1" t="s">
        <v>1811</v>
      </c>
      <c r="C467" s="1">
        <v>74.0</v>
      </c>
      <c r="D467" s="1">
        <v>-0.7</v>
      </c>
      <c r="E467" s="2">
        <v>-0.0094</v>
      </c>
      <c r="F467" s="5">
        <v>126838.0</v>
      </c>
      <c r="G467" s="5">
        <v>651911.0</v>
      </c>
      <c r="H467" s="1" t="s">
        <v>1812</v>
      </c>
      <c r="I467" s="1">
        <v>15.74</v>
      </c>
    </row>
    <row r="468">
      <c r="A468" s="1" t="s">
        <v>1813</v>
      </c>
      <c r="B468" s="1" t="s">
        <v>1814</v>
      </c>
      <c r="C468" s="1">
        <v>310.0</v>
      </c>
      <c r="D468" s="3">
        <f>+1</f>
        <v>1</v>
      </c>
      <c r="E468" s="3">
        <f>+0.32%</f>
        <v>0.0032</v>
      </c>
      <c r="F468" s="5">
        <v>201790.0</v>
      </c>
      <c r="G468" s="5">
        <v>772751.0</v>
      </c>
      <c r="H468" s="1" t="s">
        <v>1815</v>
      </c>
      <c r="I468" s="1">
        <v>14.49</v>
      </c>
    </row>
    <row r="469">
      <c r="A469" s="1" t="s">
        <v>1816</v>
      </c>
      <c r="B469" s="1" t="s">
        <v>1817</v>
      </c>
      <c r="C469" s="1">
        <v>355.0</v>
      </c>
      <c r="D469" s="1">
        <v>-10.2</v>
      </c>
      <c r="E469" s="2">
        <v>-0.0279</v>
      </c>
      <c r="F469" s="5">
        <v>174619.0</v>
      </c>
      <c r="G469" s="5">
        <v>472691.0</v>
      </c>
      <c r="H469" s="1" t="s">
        <v>1818</v>
      </c>
      <c r="I469" s="1">
        <v>8.14</v>
      </c>
    </row>
    <row r="470">
      <c r="A470" s="1" t="s">
        <v>1819</v>
      </c>
      <c r="B470" s="1" t="s">
        <v>1820</v>
      </c>
      <c r="C470" s="1">
        <v>572.5</v>
      </c>
      <c r="D470" s="1">
        <v>0.0</v>
      </c>
      <c r="E470" s="2">
        <v>0.0</v>
      </c>
      <c r="F470" s="5">
        <v>120678.0</v>
      </c>
      <c r="G470" s="5">
        <v>136360.0</v>
      </c>
      <c r="H470" s="1" t="s">
        <v>1821</v>
      </c>
      <c r="I470" s="1">
        <v>10.78</v>
      </c>
    </row>
    <row r="471">
      <c r="A471" s="1" t="s">
        <v>1822</v>
      </c>
      <c r="B471" s="1" t="s">
        <v>1823</v>
      </c>
      <c r="C471" s="1">
        <v>109.0</v>
      </c>
      <c r="D471" s="3">
        <f>+1</f>
        <v>1</v>
      </c>
      <c r="E471" s="3">
        <f>+0.93%</f>
        <v>0.0093</v>
      </c>
      <c r="F471" s="5">
        <v>121564.0</v>
      </c>
      <c r="G471" s="5">
        <v>222973.0</v>
      </c>
      <c r="H471" s="1" t="s">
        <v>1824</v>
      </c>
      <c r="I471" s="1" t="s">
        <v>20</v>
      </c>
    </row>
    <row r="472">
      <c r="A472" s="1" t="s">
        <v>1825</v>
      </c>
      <c r="B472" s="1" t="s">
        <v>1826</v>
      </c>
      <c r="C472" s="1">
        <v>46.5</v>
      </c>
      <c r="D472" s="1">
        <v>-0.5</v>
      </c>
      <c r="E472" s="2">
        <v>-0.0106</v>
      </c>
      <c r="F472" s="5">
        <v>119500.0</v>
      </c>
      <c r="G472" s="5">
        <v>290175.0</v>
      </c>
      <c r="H472" s="1" t="s">
        <v>1827</v>
      </c>
      <c r="I472" s="1">
        <v>1.07</v>
      </c>
    </row>
    <row r="473">
      <c r="A473" s="1" t="s">
        <v>1828</v>
      </c>
      <c r="B473" s="1" t="s">
        <v>1829</v>
      </c>
      <c r="C473" s="1">
        <v>191.0</v>
      </c>
      <c r="D473" s="3">
        <f>+0.4</f>
        <v>0.4</v>
      </c>
      <c r="E473" s="3">
        <f>+0.21%</f>
        <v>0.0021</v>
      </c>
      <c r="F473" s="5">
        <v>151043.0</v>
      </c>
      <c r="G473" s="5">
        <v>521627.0</v>
      </c>
      <c r="H473" s="1" t="s">
        <v>1830</v>
      </c>
      <c r="I473" s="1">
        <v>18.02</v>
      </c>
    </row>
    <row r="474">
      <c r="A474" s="1" t="s">
        <v>1831</v>
      </c>
      <c r="B474" s="1" t="s">
        <v>1832</v>
      </c>
      <c r="C474" s="1">
        <v>275.5</v>
      </c>
      <c r="D474" s="1">
        <v>0.0</v>
      </c>
      <c r="E474" s="2">
        <v>0.0</v>
      </c>
      <c r="F474" s="5">
        <v>197067.0</v>
      </c>
      <c r="G474" s="5">
        <v>488662.0</v>
      </c>
      <c r="H474" s="1" t="s">
        <v>1833</v>
      </c>
      <c r="I474" s="1">
        <v>17.66</v>
      </c>
    </row>
    <row r="475">
      <c r="A475" s="1" t="s">
        <v>1834</v>
      </c>
      <c r="B475" s="1" t="s">
        <v>1835</v>
      </c>
      <c r="C475" s="1">
        <v>141.0</v>
      </c>
      <c r="D475" s="1">
        <v>-4.0</v>
      </c>
      <c r="E475" s="2">
        <v>-0.0276</v>
      </c>
      <c r="F475" s="5">
        <v>152762.0</v>
      </c>
      <c r="G475" s="5">
        <v>328076.0</v>
      </c>
      <c r="H475" s="1" t="s">
        <v>1836</v>
      </c>
      <c r="I475" s="1">
        <v>10.93</v>
      </c>
    </row>
    <row r="476">
      <c r="A476" s="1" t="s">
        <v>1837</v>
      </c>
      <c r="B476" s="1" t="s">
        <v>1838</v>
      </c>
      <c r="C476" s="1">
        <v>171.2</v>
      </c>
      <c r="D476" s="1">
        <v>-1.3</v>
      </c>
      <c r="E476" s="2">
        <v>-0.0075</v>
      </c>
      <c r="F476" s="5">
        <v>236153.0</v>
      </c>
      <c r="G476" s="5">
        <v>587533.0</v>
      </c>
      <c r="H476" s="1" t="s">
        <v>1405</v>
      </c>
      <c r="I476" s="1">
        <v>16.15</v>
      </c>
    </row>
    <row r="477">
      <c r="A477" s="1" t="s">
        <v>1839</v>
      </c>
      <c r="B477" s="1" t="s">
        <v>1840</v>
      </c>
      <c r="C477" s="1">
        <v>43.65</v>
      </c>
      <c r="D477" s="1">
        <v>-2.25</v>
      </c>
      <c r="E477" s="2">
        <v>-0.049</v>
      </c>
      <c r="F477" s="5">
        <v>115073.0</v>
      </c>
      <c r="G477" s="5">
        <v>668567.0</v>
      </c>
      <c r="H477" s="1" t="s">
        <v>1841</v>
      </c>
      <c r="I477" s="1">
        <v>145.5</v>
      </c>
    </row>
    <row r="478">
      <c r="A478" s="1" t="s">
        <v>1842</v>
      </c>
      <c r="B478" s="1" t="s">
        <v>1843</v>
      </c>
      <c r="C478" s="4">
        <v>2958.0</v>
      </c>
      <c r="D478" s="1">
        <v>-34.0</v>
      </c>
      <c r="E478" s="2">
        <v>-0.0114</v>
      </c>
      <c r="F478" s="5">
        <v>175160.0</v>
      </c>
      <c r="G478" s="5">
        <v>348138.0</v>
      </c>
      <c r="H478" s="1" t="s">
        <v>1844</v>
      </c>
      <c r="I478" s="1">
        <v>106.4</v>
      </c>
    </row>
    <row r="479">
      <c r="A479" s="1" t="s">
        <v>1845</v>
      </c>
      <c r="B479" s="1" t="s">
        <v>1846</v>
      </c>
      <c r="C479" s="4">
        <v>1925.0</v>
      </c>
      <c r="D479" s="1">
        <v>-24.0</v>
      </c>
      <c r="E479" s="2">
        <v>-0.0123</v>
      </c>
      <c r="F479" s="5">
        <v>161915.0</v>
      </c>
      <c r="G479" s="5">
        <v>326869.0</v>
      </c>
      <c r="H479" s="1" t="s">
        <v>1847</v>
      </c>
      <c r="I479" s="1">
        <v>18.67</v>
      </c>
    </row>
    <row r="480">
      <c r="A480" s="1" t="s">
        <v>1848</v>
      </c>
      <c r="B480" s="1" t="s">
        <v>1849</v>
      </c>
      <c r="C480" s="1">
        <v>276.0</v>
      </c>
      <c r="D480" s="1">
        <v>0.0</v>
      </c>
      <c r="E480" s="2">
        <v>0.0</v>
      </c>
      <c r="F480" s="5">
        <v>118063.0</v>
      </c>
      <c r="G480" s="5">
        <v>66334.0</v>
      </c>
      <c r="H480" s="1" t="s">
        <v>1850</v>
      </c>
      <c r="I480" s="1" t="s">
        <v>20</v>
      </c>
    </row>
    <row r="481">
      <c r="A481" s="1" t="s">
        <v>1851</v>
      </c>
      <c r="B481" s="1" t="s">
        <v>1852</v>
      </c>
      <c r="C481" s="1">
        <v>589.0</v>
      </c>
      <c r="D481" s="1">
        <v>-13.5</v>
      </c>
      <c r="E481" s="2">
        <v>-0.0224</v>
      </c>
      <c r="F481" s="5">
        <v>187330.0</v>
      </c>
      <c r="G481" s="5">
        <v>364999.0</v>
      </c>
      <c r="H481" s="1" t="s">
        <v>1853</v>
      </c>
      <c r="I481" s="1">
        <v>25.28</v>
      </c>
    </row>
    <row r="482">
      <c r="A482" s="1" t="s">
        <v>1854</v>
      </c>
      <c r="B482" s="1" t="s">
        <v>1855</v>
      </c>
      <c r="C482" s="1">
        <v>227.5</v>
      </c>
      <c r="D482" s="1">
        <v>-1.0</v>
      </c>
      <c r="E482" s="2">
        <v>-0.0044</v>
      </c>
      <c r="F482" s="5">
        <v>146537.0</v>
      </c>
      <c r="G482" s="5">
        <v>350708.0</v>
      </c>
      <c r="H482" s="1" t="s">
        <v>1856</v>
      </c>
      <c r="I482" s="1">
        <v>8.92</v>
      </c>
    </row>
    <row r="483">
      <c r="A483" s="1" t="s">
        <v>1857</v>
      </c>
      <c r="B483" s="1" t="s">
        <v>1858</v>
      </c>
      <c r="C483" s="1">
        <v>342.0</v>
      </c>
      <c r="D483" s="1">
        <v>-5.0</v>
      </c>
      <c r="E483" s="2">
        <v>-0.0144</v>
      </c>
      <c r="F483" s="5">
        <v>118282.0</v>
      </c>
      <c r="G483" s="5">
        <v>193461.0</v>
      </c>
      <c r="H483" s="1" t="s">
        <v>1859</v>
      </c>
      <c r="I483" s="1">
        <v>5.04</v>
      </c>
    </row>
    <row r="484">
      <c r="A484" s="1" t="s">
        <v>1860</v>
      </c>
      <c r="B484" s="1" t="s">
        <v>1861</v>
      </c>
      <c r="C484" s="1">
        <v>135.0</v>
      </c>
      <c r="D484" s="3">
        <f>+1</f>
        <v>1</v>
      </c>
      <c r="E484" s="3">
        <f>+0.75%</f>
        <v>0.0075</v>
      </c>
      <c r="F484" s="5">
        <v>110225.0</v>
      </c>
      <c r="G484" s="5">
        <v>434324.0</v>
      </c>
      <c r="H484" s="1" t="s">
        <v>1862</v>
      </c>
      <c r="I484" s="1">
        <v>9.18</v>
      </c>
    </row>
    <row r="485">
      <c r="A485" s="1" t="s">
        <v>1863</v>
      </c>
      <c r="B485" s="1" t="s">
        <v>1864</v>
      </c>
      <c r="C485" s="1">
        <v>565.0</v>
      </c>
      <c r="D485" s="1">
        <v>-5.0</v>
      </c>
      <c r="E485" s="2">
        <v>-0.0088</v>
      </c>
      <c r="F485" s="5">
        <v>107436.0</v>
      </c>
      <c r="G485" s="5">
        <v>167074.0</v>
      </c>
      <c r="H485" s="1" t="s">
        <v>1865</v>
      </c>
      <c r="I485" s="1" t="s">
        <v>20</v>
      </c>
    </row>
    <row r="486">
      <c r="A486" s="1" t="s">
        <v>1866</v>
      </c>
      <c r="B486" s="1" t="s">
        <v>1867</v>
      </c>
      <c r="C486" s="1">
        <v>896.0</v>
      </c>
      <c r="D486" s="1">
        <v>-8.0</v>
      </c>
      <c r="E486" s="2">
        <v>-0.0088</v>
      </c>
      <c r="F486" s="5">
        <v>127528.0</v>
      </c>
      <c r="G486" s="5">
        <v>93640.0</v>
      </c>
      <c r="H486" s="1" t="s">
        <v>1868</v>
      </c>
      <c r="I486" s="1">
        <v>4.04</v>
      </c>
    </row>
    <row r="487">
      <c r="A487" s="1" t="s">
        <v>1869</v>
      </c>
      <c r="B487" s="1" t="s">
        <v>1870</v>
      </c>
      <c r="C487" s="1">
        <v>166.6</v>
      </c>
      <c r="D487" s="1">
        <v>-2.2</v>
      </c>
      <c r="E487" s="2">
        <v>-0.013</v>
      </c>
      <c r="F487" s="5">
        <v>163851.0</v>
      </c>
      <c r="G487" s="5">
        <v>894274.0</v>
      </c>
      <c r="H487" s="1" t="s">
        <v>1871</v>
      </c>
      <c r="I487" s="1">
        <v>4.69</v>
      </c>
    </row>
    <row r="488">
      <c r="A488" s="1" t="s">
        <v>1872</v>
      </c>
      <c r="B488" s="1" t="s">
        <v>1873</v>
      </c>
      <c r="C488" s="1">
        <v>147.0</v>
      </c>
      <c r="D488" s="1">
        <v>-8.0</v>
      </c>
      <c r="E488" s="2">
        <v>-0.0516</v>
      </c>
      <c r="F488" s="5">
        <v>105571.0</v>
      </c>
      <c r="G488" s="5">
        <v>128751.0</v>
      </c>
      <c r="H488" s="1" t="s">
        <v>1874</v>
      </c>
      <c r="I488" s="1">
        <v>10.58</v>
      </c>
    </row>
    <row r="489">
      <c r="A489" s="1" t="s">
        <v>1875</v>
      </c>
      <c r="B489" s="1" t="s">
        <v>1876</v>
      </c>
      <c r="C489" s="4">
        <v>1002.0</v>
      </c>
      <c r="D489" s="1">
        <v>-16.0</v>
      </c>
      <c r="E489" s="2">
        <v>-0.0157</v>
      </c>
      <c r="F489" s="5">
        <v>108224.0</v>
      </c>
      <c r="G489" s="5">
        <v>146618.0</v>
      </c>
      <c r="H489" s="1" t="s">
        <v>1877</v>
      </c>
      <c r="I489" s="1" t="s">
        <v>20</v>
      </c>
    </row>
    <row r="490">
      <c r="A490" s="1" t="s">
        <v>1878</v>
      </c>
      <c r="B490" s="1" t="s">
        <v>1879</v>
      </c>
      <c r="C490" s="1">
        <v>470.0</v>
      </c>
      <c r="D490" s="1">
        <v>-13.0</v>
      </c>
      <c r="E490" s="2">
        <v>-0.0269</v>
      </c>
      <c r="F490" s="5">
        <v>113453.0</v>
      </c>
      <c r="G490" s="5">
        <v>191076.0</v>
      </c>
      <c r="H490" s="1" t="s">
        <v>1880</v>
      </c>
      <c r="I490" s="1" t="s">
        <v>20</v>
      </c>
    </row>
    <row r="491">
      <c r="A491" s="1" t="s">
        <v>1881</v>
      </c>
      <c r="B491" s="1" t="s">
        <v>1882</v>
      </c>
      <c r="C491" s="1">
        <v>827.0</v>
      </c>
      <c r="D491" s="1">
        <v>-22.0</v>
      </c>
      <c r="E491" s="2">
        <v>-0.0259</v>
      </c>
      <c r="F491" s="5">
        <v>120110.0</v>
      </c>
      <c r="G491" s="5">
        <v>251042.0</v>
      </c>
      <c r="H491" s="1" t="s">
        <v>1883</v>
      </c>
      <c r="I491" s="1">
        <v>54.77</v>
      </c>
    </row>
    <row r="492">
      <c r="A492" s="1" t="s">
        <v>1884</v>
      </c>
      <c r="B492" s="1" t="s">
        <v>1885</v>
      </c>
      <c r="C492" s="1">
        <v>666.5</v>
      </c>
      <c r="D492" s="1">
        <v>-10.5</v>
      </c>
      <c r="E492" s="2">
        <v>-0.0155</v>
      </c>
      <c r="F492" s="5">
        <v>224917.0</v>
      </c>
      <c r="G492" s="5">
        <v>746756.0</v>
      </c>
      <c r="H492" s="1" t="s">
        <v>1886</v>
      </c>
      <c r="I492" s="1">
        <v>19.26</v>
      </c>
    </row>
    <row r="493">
      <c r="A493" s="1" t="s">
        <v>1887</v>
      </c>
      <c r="B493" s="1" t="s">
        <v>1888</v>
      </c>
      <c r="C493" s="4">
        <v>2466.0</v>
      </c>
      <c r="D493" s="1">
        <v>-26.0</v>
      </c>
      <c r="E493" s="2">
        <v>-0.0104</v>
      </c>
      <c r="F493" s="5">
        <v>139588.0</v>
      </c>
      <c r="G493" s="5">
        <v>446175.0</v>
      </c>
      <c r="H493" s="1" t="s">
        <v>1889</v>
      </c>
      <c r="I493" s="1">
        <v>9.38</v>
      </c>
    </row>
    <row r="494">
      <c r="A494" s="1" t="s">
        <v>1890</v>
      </c>
      <c r="B494" s="1" t="s">
        <v>1891</v>
      </c>
      <c r="C494" s="1">
        <v>370.0</v>
      </c>
      <c r="D494" s="3">
        <f>+6</f>
        <v>6</v>
      </c>
      <c r="E494" s="3">
        <f>+1.65%</f>
        <v>0.0165</v>
      </c>
      <c r="F494" s="5">
        <v>234974.0</v>
      </c>
      <c r="G494" s="5">
        <v>62841.0</v>
      </c>
      <c r="H494" s="1" t="s">
        <v>1892</v>
      </c>
      <c r="I494" s="1">
        <v>21.14</v>
      </c>
    </row>
    <row r="495">
      <c r="A495" s="1" t="s">
        <v>1893</v>
      </c>
      <c r="B495" s="1" t="s">
        <v>1894</v>
      </c>
      <c r="C495" s="1">
        <v>422.0</v>
      </c>
      <c r="D495" s="1">
        <v>-1.0</v>
      </c>
      <c r="E495" s="2">
        <v>-0.0024</v>
      </c>
      <c r="F495" s="5">
        <v>103729.0</v>
      </c>
      <c r="G495" s="5">
        <v>267485.0</v>
      </c>
      <c r="H495" s="1" t="s">
        <v>1895</v>
      </c>
      <c r="I495" s="1">
        <v>5.65</v>
      </c>
    </row>
    <row r="496">
      <c r="A496" s="1" t="s">
        <v>1896</v>
      </c>
      <c r="B496" s="1" t="s">
        <v>1897</v>
      </c>
      <c r="C496" s="1">
        <v>270.0</v>
      </c>
      <c r="D496" s="1">
        <v>0.0</v>
      </c>
      <c r="E496" s="2">
        <v>0.0</v>
      </c>
      <c r="F496" s="5">
        <v>104727.0</v>
      </c>
      <c r="G496" s="5">
        <v>194628.0</v>
      </c>
      <c r="H496" s="1" t="s">
        <v>1898</v>
      </c>
      <c r="I496" s="1">
        <v>1.88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7.71"/>
    <col customWidth="1" min="3" max="3" width="38.43"/>
    <col customWidth="1" min="4" max="4" width="18.43"/>
    <col customWidth="1" min="5" max="5" width="17.57"/>
    <col customWidth="1" min="6" max="6" width="18.43"/>
    <col customWidth="1" min="7" max="7" width="17.57"/>
    <col customWidth="1" min="8" max="8" width="12.0"/>
    <col customWidth="1" min="9" max="9" width="11.29"/>
    <col customWidth="1" min="10" max="10" width="105.57"/>
    <col customWidth="1" min="11" max="26" width="8.71"/>
  </cols>
  <sheetData>
    <row r="1">
      <c r="B1" s="6" t="s">
        <v>0</v>
      </c>
      <c r="C1" s="6" t="s">
        <v>1</v>
      </c>
      <c r="D1" s="6" t="s">
        <v>1899</v>
      </c>
      <c r="E1" s="6" t="s">
        <v>1900</v>
      </c>
      <c r="F1" s="6" t="s">
        <v>1901</v>
      </c>
      <c r="G1" s="6" t="s">
        <v>1902</v>
      </c>
      <c r="H1" s="6" t="s">
        <v>1903</v>
      </c>
      <c r="I1" s="6" t="s">
        <v>1904</v>
      </c>
      <c r="J1" s="6" t="s">
        <v>1905</v>
      </c>
    </row>
    <row r="2">
      <c r="A2" s="6">
        <v>0.0</v>
      </c>
      <c r="B2" s="3" t="s">
        <v>26</v>
      </c>
      <c r="C2" s="3" t="s">
        <v>27</v>
      </c>
      <c r="D2" s="7">
        <v>44026.0</v>
      </c>
      <c r="E2" s="3" t="s">
        <v>1906</v>
      </c>
      <c r="G2" s="3" t="s">
        <v>1907</v>
      </c>
      <c r="H2" s="3" t="s">
        <v>1908</v>
      </c>
      <c r="I2" s="3" t="s">
        <v>1909</v>
      </c>
      <c r="J2" s="3" t="s">
        <v>1910</v>
      </c>
    </row>
    <row r="3">
      <c r="A3" s="6">
        <v>1.0</v>
      </c>
      <c r="B3" s="3" t="s">
        <v>36</v>
      </c>
      <c r="C3" s="3" t="s">
        <v>37</v>
      </c>
      <c r="D3" s="7">
        <v>43916.0</v>
      </c>
      <c r="E3" s="3" t="s">
        <v>1911</v>
      </c>
      <c r="G3" s="3" t="s">
        <v>1912</v>
      </c>
      <c r="H3" s="3" t="s">
        <v>1913</v>
      </c>
      <c r="I3" s="3" t="s">
        <v>1914</v>
      </c>
      <c r="J3" s="3" t="s">
        <v>1915</v>
      </c>
    </row>
    <row r="4">
      <c r="A4" s="6">
        <v>2.0</v>
      </c>
      <c r="B4" s="3" t="s">
        <v>86</v>
      </c>
      <c r="C4" s="3" t="s">
        <v>87</v>
      </c>
      <c r="D4" s="7">
        <v>44001.0</v>
      </c>
      <c r="E4" s="3" t="s">
        <v>1916</v>
      </c>
      <c r="G4" s="3" t="s">
        <v>1917</v>
      </c>
      <c r="H4" s="3" t="s">
        <v>1918</v>
      </c>
      <c r="I4" s="3" t="s">
        <v>1919</v>
      </c>
      <c r="J4" s="3" t="s">
        <v>1920</v>
      </c>
    </row>
    <row r="5">
      <c r="A5" s="6">
        <v>3.0</v>
      </c>
      <c r="B5" s="3" t="s">
        <v>116</v>
      </c>
      <c r="C5" s="3" t="s">
        <v>117</v>
      </c>
      <c r="D5" s="7">
        <v>43970.0</v>
      </c>
      <c r="E5" s="3" t="s">
        <v>1921</v>
      </c>
      <c r="G5" s="3" t="s">
        <v>1922</v>
      </c>
      <c r="H5" s="3" t="s">
        <v>1908</v>
      </c>
      <c r="I5" s="3" t="s">
        <v>1923</v>
      </c>
      <c r="J5" s="3" t="s">
        <v>1924</v>
      </c>
    </row>
    <row r="6">
      <c r="A6" s="6">
        <v>4.0</v>
      </c>
      <c r="B6" s="3" t="s">
        <v>145</v>
      </c>
      <c r="C6" s="3" t="s">
        <v>146</v>
      </c>
      <c r="D6" s="7">
        <v>43935.0</v>
      </c>
      <c r="E6" s="3" t="s">
        <v>1925</v>
      </c>
      <c r="G6" s="3" t="s">
        <v>1926</v>
      </c>
      <c r="H6" s="3" t="s">
        <v>1913</v>
      </c>
      <c r="I6" s="3" t="s">
        <v>1927</v>
      </c>
      <c r="J6" s="3" t="s">
        <v>1928</v>
      </c>
    </row>
    <row r="7">
      <c r="A7" s="6">
        <v>5.0</v>
      </c>
      <c r="B7" s="3" t="s">
        <v>175</v>
      </c>
      <c r="C7" s="3" t="s">
        <v>176</v>
      </c>
      <c r="D7" s="7">
        <v>43948.0</v>
      </c>
      <c r="E7" s="3" t="s">
        <v>1929</v>
      </c>
      <c r="F7" s="7">
        <v>44040.0</v>
      </c>
      <c r="G7" s="3" t="s">
        <v>1930</v>
      </c>
      <c r="H7" s="3" t="s">
        <v>1918</v>
      </c>
      <c r="I7" s="3" t="s">
        <v>1931</v>
      </c>
      <c r="J7" s="3" t="s">
        <v>1932</v>
      </c>
    </row>
    <row r="8">
      <c r="A8" s="6">
        <v>6.0</v>
      </c>
      <c r="B8" s="3" t="s">
        <v>180</v>
      </c>
      <c r="C8" s="3" t="s">
        <v>181</v>
      </c>
      <c r="D8" s="7">
        <v>44001.0</v>
      </c>
      <c r="E8" s="3" t="s">
        <v>1933</v>
      </c>
      <c r="G8" s="3" t="s">
        <v>1934</v>
      </c>
      <c r="H8" s="3" t="s">
        <v>1918</v>
      </c>
      <c r="I8" s="3" t="s">
        <v>1935</v>
      </c>
      <c r="J8" s="3" t="s">
        <v>1936</v>
      </c>
    </row>
    <row r="9">
      <c r="A9" s="6">
        <v>7.0</v>
      </c>
      <c r="B9" s="3" t="s">
        <v>205</v>
      </c>
      <c r="C9" s="3" t="s">
        <v>206</v>
      </c>
      <c r="D9" s="7">
        <v>43921.0</v>
      </c>
      <c r="E9" s="3" t="s">
        <v>1937</v>
      </c>
      <c r="G9" s="3" t="s">
        <v>1938</v>
      </c>
      <c r="H9" s="3" t="s">
        <v>1913</v>
      </c>
      <c r="I9" s="3" t="s">
        <v>1939</v>
      </c>
      <c r="J9" s="3" t="s">
        <v>1940</v>
      </c>
    </row>
    <row r="10">
      <c r="A10" s="6">
        <v>8.0</v>
      </c>
      <c r="B10" s="3" t="s">
        <v>220</v>
      </c>
      <c r="C10" s="3" t="s">
        <v>221</v>
      </c>
      <c r="D10" s="7">
        <v>44025.0</v>
      </c>
      <c r="E10" s="3" t="s">
        <v>1941</v>
      </c>
      <c r="G10" s="3" t="s">
        <v>1942</v>
      </c>
      <c r="H10" s="3" t="s">
        <v>1918</v>
      </c>
      <c r="I10" s="3" t="s">
        <v>1943</v>
      </c>
      <c r="J10" s="3" t="s">
        <v>1944</v>
      </c>
    </row>
    <row r="11">
      <c r="A11" s="6">
        <v>9.0</v>
      </c>
      <c r="B11" s="3" t="s">
        <v>249</v>
      </c>
      <c r="C11" s="3" t="s">
        <v>250</v>
      </c>
      <c r="D11" s="7">
        <v>44018.0</v>
      </c>
      <c r="E11" s="3" t="s">
        <v>1945</v>
      </c>
      <c r="G11" s="3" t="s">
        <v>1946</v>
      </c>
      <c r="H11" s="3" t="s">
        <v>1918</v>
      </c>
      <c r="I11" s="3" t="s">
        <v>1947</v>
      </c>
      <c r="J11" s="3" t="s">
        <v>1948</v>
      </c>
    </row>
    <row r="12">
      <c r="A12" s="6">
        <v>10.0</v>
      </c>
      <c r="B12" s="3" t="s">
        <v>264</v>
      </c>
      <c r="C12" s="3" t="s">
        <v>265</v>
      </c>
      <c r="D12" s="7">
        <v>44034.0</v>
      </c>
      <c r="E12" s="3" t="s">
        <v>1949</v>
      </c>
      <c r="G12" s="3" t="s">
        <v>1950</v>
      </c>
      <c r="H12" s="3" t="s">
        <v>1951</v>
      </c>
      <c r="I12" s="3" t="s">
        <v>1952</v>
      </c>
      <c r="J12" s="3" t="s">
        <v>1953</v>
      </c>
    </row>
    <row r="13">
      <c r="A13" s="6">
        <v>11.0</v>
      </c>
      <c r="B13" s="3" t="s">
        <v>298</v>
      </c>
      <c r="C13" s="3" t="s">
        <v>299</v>
      </c>
      <c r="D13" s="7">
        <v>44001.0</v>
      </c>
      <c r="E13" s="3" t="s">
        <v>1954</v>
      </c>
      <c r="G13" s="3" t="s">
        <v>1955</v>
      </c>
      <c r="H13" s="3" t="s">
        <v>1918</v>
      </c>
      <c r="I13" s="3" t="s">
        <v>1956</v>
      </c>
      <c r="J13" s="3" t="s">
        <v>1957</v>
      </c>
    </row>
    <row r="14">
      <c r="A14" s="6">
        <v>12.0</v>
      </c>
      <c r="B14" s="3" t="s">
        <v>358</v>
      </c>
      <c r="C14" s="3" t="s">
        <v>359</v>
      </c>
      <c r="D14" s="7">
        <v>44033.0</v>
      </c>
      <c r="E14" s="3" t="s">
        <v>1958</v>
      </c>
      <c r="G14" s="3" t="s">
        <v>1959</v>
      </c>
      <c r="H14" s="3" t="s">
        <v>1908</v>
      </c>
      <c r="I14" s="3" t="s">
        <v>1960</v>
      </c>
      <c r="J14" s="3" t="s">
        <v>1961</v>
      </c>
    </row>
    <row r="15">
      <c r="A15" s="6">
        <v>13.0</v>
      </c>
      <c r="B15" s="3" t="s">
        <v>403</v>
      </c>
      <c r="C15" s="3" t="s">
        <v>404</v>
      </c>
      <c r="D15" s="7">
        <v>44021.0</v>
      </c>
      <c r="E15" s="3" t="s">
        <v>1912</v>
      </c>
      <c r="G15" s="3" t="s">
        <v>1962</v>
      </c>
      <c r="H15" s="3" t="s">
        <v>1908</v>
      </c>
      <c r="I15" s="3" t="s">
        <v>1963</v>
      </c>
      <c r="J15" s="3" t="s">
        <v>1964</v>
      </c>
    </row>
    <row r="16">
      <c r="A16" s="6">
        <v>14.0</v>
      </c>
      <c r="B16" s="3" t="s">
        <v>442</v>
      </c>
      <c r="C16" s="3" t="s">
        <v>443</v>
      </c>
      <c r="D16" s="7">
        <v>44033.0</v>
      </c>
      <c r="E16" s="3" t="s">
        <v>1965</v>
      </c>
      <c r="G16" s="3" t="s">
        <v>1966</v>
      </c>
      <c r="H16" s="3" t="s">
        <v>1908</v>
      </c>
      <c r="I16" s="3" t="s">
        <v>1967</v>
      </c>
      <c r="J16" s="3" t="s">
        <v>1968</v>
      </c>
    </row>
    <row r="17">
      <c r="A17" s="6">
        <v>15.0</v>
      </c>
      <c r="B17" s="3" t="s">
        <v>481</v>
      </c>
      <c r="C17" s="3" t="s">
        <v>482</v>
      </c>
      <c r="D17" s="7">
        <v>44004.0</v>
      </c>
      <c r="E17" s="3" t="s">
        <v>1969</v>
      </c>
      <c r="G17" s="3" t="s">
        <v>1970</v>
      </c>
      <c r="H17" s="3" t="s">
        <v>1908</v>
      </c>
      <c r="I17" s="3" t="s">
        <v>1971</v>
      </c>
      <c r="J17" s="3" t="s">
        <v>1972</v>
      </c>
    </row>
    <row r="18">
      <c r="A18" s="6">
        <v>16.0</v>
      </c>
      <c r="B18" s="3" t="s">
        <v>505</v>
      </c>
      <c r="C18" s="3" t="s">
        <v>506</v>
      </c>
      <c r="D18" s="7">
        <v>44036.0</v>
      </c>
      <c r="E18" s="3" t="s">
        <v>1973</v>
      </c>
      <c r="G18" s="3" t="s">
        <v>1974</v>
      </c>
      <c r="H18" s="3" t="s">
        <v>1918</v>
      </c>
      <c r="I18" s="3" t="s">
        <v>1975</v>
      </c>
      <c r="J18" s="3" t="s">
        <v>1976</v>
      </c>
    </row>
    <row r="19">
      <c r="A19" s="6">
        <v>17.0</v>
      </c>
      <c r="B19" s="3" t="s">
        <v>542</v>
      </c>
      <c r="C19" s="3" t="s">
        <v>543</v>
      </c>
      <c r="D19" s="7">
        <v>43950.0</v>
      </c>
      <c r="E19" s="3" t="s">
        <v>1977</v>
      </c>
      <c r="G19" s="3" t="s">
        <v>1978</v>
      </c>
      <c r="H19" s="3" t="s">
        <v>1918</v>
      </c>
      <c r="I19" s="3" t="s">
        <v>1979</v>
      </c>
      <c r="J19" s="3" t="s">
        <v>1980</v>
      </c>
    </row>
    <row r="20">
      <c r="A20" s="6">
        <v>18.0</v>
      </c>
      <c r="B20" s="3" t="s">
        <v>575</v>
      </c>
      <c r="C20" s="3" t="s">
        <v>576</v>
      </c>
      <c r="D20" s="7">
        <v>43935.0</v>
      </c>
      <c r="E20" s="3" t="s">
        <v>1981</v>
      </c>
      <c r="G20" s="3" t="s">
        <v>1982</v>
      </c>
      <c r="H20" s="3" t="s">
        <v>1913</v>
      </c>
      <c r="I20" s="3" t="s">
        <v>1983</v>
      </c>
      <c r="J20" s="3" t="s">
        <v>1984</v>
      </c>
    </row>
    <row r="21">
      <c r="A21" s="6">
        <v>19.0</v>
      </c>
      <c r="B21" s="3" t="s">
        <v>585</v>
      </c>
      <c r="C21" s="3" t="s">
        <v>586</v>
      </c>
      <c r="D21" s="7">
        <v>43928.0</v>
      </c>
      <c r="E21" s="3" t="s">
        <v>1985</v>
      </c>
      <c r="F21" s="7">
        <v>44042.0</v>
      </c>
      <c r="G21" s="3" t="s">
        <v>1986</v>
      </c>
      <c r="H21" s="3" t="s">
        <v>1913</v>
      </c>
      <c r="I21" s="3" t="s">
        <v>1987</v>
      </c>
      <c r="J21" s="3" t="s">
        <v>1988</v>
      </c>
    </row>
    <row r="22">
      <c r="A22" s="6">
        <v>20.0</v>
      </c>
      <c r="B22" s="3" t="s">
        <v>590</v>
      </c>
      <c r="C22" s="3" t="s">
        <v>591</v>
      </c>
      <c r="D22" s="7">
        <v>44001.0</v>
      </c>
      <c r="E22" s="3" t="s">
        <v>1989</v>
      </c>
      <c r="G22" s="3" t="s">
        <v>1990</v>
      </c>
      <c r="H22" s="3" t="s">
        <v>1918</v>
      </c>
      <c r="I22" s="3" t="s">
        <v>1991</v>
      </c>
      <c r="J22" s="3" t="s">
        <v>1992</v>
      </c>
    </row>
    <row r="23">
      <c r="A23" s="6">
        <v>21.0</v>
      </c>
      <c r="B23" s="3" t="s">
        <v>639</v>
      </c>
      <c r="C23" s="3" t="s">
        <v>640</v>
      </c>
      <c r="D23" s="7">
        <v>44011.0</v>
      </c>
      <c r="E23" s="3" t="s">
        <v>1993</v>
      </c>
      <c r="F23" s="7">
        <v>44043.0</v>
      </c>
      <c r="G23" s="3" t="s">
        <v>1994</v>
      </c>
      <c r="H23" s="3" t="s">
        <v>1918</v>
      </c>
      <c r="I23" s="3" t="s">
        <v>1995</v>
      </c>
      <c r="J23" s="3" t="s">
        <v>1996</v>
      </c>
    </row>
    <row r="24">
      <c r="A24" s="6">
        <v>22.0</v>
      </c>
      <c r="B24" s="3" t="s">
        <v>661</v>
      </c>
      <c r="C24" s="3" t="s">
        <v>662</v>
      </c>
      <c r="D24" s="7">
        <v>44004.0</v>
      </c>
      <c r="E24" s="3" t="s">
        <v>1997</v>
      </c>
      <c r="G24" s="3" t="s">
        <v>1998</v>
      </c>
      <c r="H24" s="3" t="s">
        <v>1918</v>
      </c>
      <c r="I24" s="3" t="s">
        <v>1999</v>
      </c>
      <c r="J24" s="3" t="s">
        <v>2000</v>
      </c>
    </row>
    <row r="25">
      <c r="A25" s="6">
        <v>23.0</v>
      </c>
      <c r="B25" s="3" t="s">
        <v>689</v>
      </c>
      <c r="C25" s="3" t="s">
        <v>690</v>
      </c>
      <c r="D25" s="7">
        <v>43993.0</v>
      </c>
      <c r="E25" s="3" t="s">
        <v>2001</v>
      </c>
      <c r="F25" s="7">
        <v>44047.0</v>
      </c>
      <c r="G25" s="3" t="s">
        <v>2002</v>
      </c>
      <c r="H25" s="3" t="s">
        <v>1918</v>
      </c>
      <c r="I25" s="3" t="s">
        <v>2003</v>
      </c>
      <c r="J25" s="3" t="s">
        <v>2004</v>
      </c>
    </row>
    <row r="26">
      <c r="A26" s="6">
        <v>24.0</v>
      </c>
      <c r="B26" s="3" t="s">
        <v>693</v>
      </c>
      <c r="C26" s="3" t="s">
        <v>694</v>
      </c>
      <c r="D26" s="7">
        <v>44018.0</v>
      </c>
      <c r="E26" s="3" t="s">
        <v>2005</v>
      </c>
      <c r="F26" s="7">
        <v>44026.0</v>
      </c>
      <c r="G26" s="3" t="s">
        <v>2006</v>
      </c>
      <c r="H26" s="3" t="s">
        <v>1918</v>
      </c>
      <c r="I26" s="3" t="s">
        <v>2007</v>
      </c>
      <c r="J26" s="3" t="s">
        <v>2008</v>
      </c>
    </row>
    <row r="27">
      <c r="A27" s="6">
        <v>25.0</v>
      </c>
      <c r="B27" s="3" t="s">
        <v>697</v>
      </c>
      <c r="C27" s="3" t="s">
        <v>698</v>
      </c>
      <c r="D27" s="7">
        <v>43938.0</v>
      </c>
      <c r="E27" s="3" t="s">
        <v>2009</v>
      </c>
      <c r="G27" s="3" t="s">
        <v>2010</v>
      </c>
      <c r="H27" s="3" t="s">
        <v>1913</v>
      </c>
      <c r="I27" s="3" t="s">
        <v>2011</v>
      </c>
      <c r="J27" s="3" t="s">
        <v>2012</v>
      </c>
    </row>
    <row r="28">
      <c r="A28" s="6">
        <v>26.0</v>
      </c>
      <c r="B28" s="3" t="s">
        <v>766</v>
      </c>
      <c r="C28" s="3" t="s">
        <v>767</v>
      </c>
      <c r="D28" s="7">
        <v>44047.0</v>
      </c>
      <c r="E28" s="3" t="s">
        <v>2013</v>
      </c>
      <c r="G28" s="3" t="s">
        <v>2013</v>
      </c>
      <c r="H28" s="3" t="s">
        <v>1918</v>
      </c>
      <c r="I28" s="3" t="s">
        <v>2014</v>
      </c>
      <c r="J28" s="3" t="s">
        <v>2015</v>
      </c>
    </row>
    <row r="29">
      <c r="A29" s="6">
        <v>27.0</v>
      </c>
      <c r="B29" s="3" t="s">
        <v>769</v>
      </c>
      <c r="C29" s="3" t="s">
        <v>770</v>
      </c>
      <c r="D29" s="7">
        <v>43962.0</v>
      </c>
      <c r="E29" s="3" t="s">
        <v>2016</v>
      </c>
      <c r="G29" s="3" t="s">
        <v>2017</v>
      </c>
      <c r="H29" s="3" t="s">
        <v>1918</v>
      </c>
      <c r="I29" s="3" t="s">
        <v>2018</v>
      </c>
      <c r="J29" s="3" t="s">
        <v>2019</v>
      </c>
    </row>
    <row r="30">
      <c r="A30" s="6">
        <v>28.0</v>
      </c>
      <c r="B30" s="3" t="s">
        <v>804</v>
      </c>
      <c r="C30" s="3" t="s">
        <v>805</v>
      </c>
      <c r="D30" s="7">
        <v>43973.0</v>
      </c>
      <c r="E30" s="3" t="s">
        <v>2020</v>
      </c>
      <c r="G30" s="3" t="s">
        <v>2021</v>
      </c>
      <c r="H30" s="3" t="s">
        <v>1908</v>
      </c>
      <c r="I30" s="3" t="s">
        <v>2022</v>
      </c>
      <c r="J30" s="3" t="s">
        <v>2023</v>
      </c>
    </row>
    <row r="31">
      <c r="A31" s="6">
        <v>29.0</v>
      </c>
      <c r="B31" s="3" t="s">
        <v>828</v>
      </c>
      <c r="C31" s="3" t="s">
        <v>829</v>
      </c>
      <c r="D31" s="7">
        <v>43920.0</v>
      </c>
      <c r="E31" s="3" t="s">
        <v>2024</v>
      </c>
      <c r="G31" s="3" t="s">
        <v>2025</v>
      </c>
      <c r="H31" s="3" t="s">
        <v>1913</v>
      </c>
      <c r="I31" s="3" t="s">
        <v>2026</v>
      </c>
      <c r="J31" s="3" t="s">
        <v>2027</v>
      </c>
    </row>
    <row r="32">
      <c r="A32" s="6">
        <v>30.0</v>
      </c>
      <c r="B32" s="3" t="s">
        <v>853</v>
      </c>
      <c r="C32" s="3" t="s">
        <v>854</v>
      </c>
      <c r="D32" s="7">
        <v>44015.0</v>
      </c>
      <c r="E32" s="3" t="s">
        <v>2028</v>
      </c>
      <c r="G32" s="3" t="s">
        <v>2029</v>
      </c>
      <c r="H32" s="3" t="s">
        <v>1918</v>
      </c>
      <c r="I32" s="3" t="s">
        <v>2030</v>
      </c>
      <c r="J32" s="3" t="s">
        <v>2031</v>
      </c>
    </row>
    <row r="33">
      <c r="A33" s="6">
        <v>31.0</v>
      </c>
      <c r="B33" s="3" t="s">
        <v>962</v>
      </c>
      <c r="C33" s="3" t="s">
        <v>963</v>
      </c>
      <c r="D33" s="7">
        <v>44025.0</v>
      </c>
      <c r="E33" s="3" t="s">
        <v>2032</v>
      </c>
      <c r="G33" s="3" t="s">
        <v>2033</v>
      </c>
      <c r="H33" s="3" t="s">
        <v>1918</v>
      </c>
      <c r="I33" s="3" t="s">
        <v>2034</v>
      </c>
      <c r="J33" s="3" t="s">
        <v>2035</v>
      </c>
    </row>
    <row r="34">
      <c r="A34" s="6">
        <v>32.0</v>
      </c>
      <c r="B34" s="3" t="s">
        <v>973</v>
      </c>
      <c r="C34" s="3" t="s">
        <v>974</v>
      </c>
      <c r="D34" s="7">
        <v>44019.0</v>
      </c>
      <c r="E34" s="3" t="s">
        <v>2036</v>
      </c>
      <c r="F34" s="7">
        <v>44036.0</v>
      </c>
      <c r="G34" s="3" t="s">
        <v>2037</v>
      </c>
      <c r="H34" s="3" t="s">
        <v>1908</v>
      </c>
      <c r="I34" s="3" t="s">
        <v>2038</v>
      </c>
      <c r="J34" s="3" t="s">
        <v>2039</v>
      </c>
    </row>
    <row r="35">
      <c r="A35" s="6">
        <v>33.0</v>
      </c>
      <c r="B35" s="3" t="s">
        <v>994</v>
      </c>
      <c r="C35" s="3" t="s">
        <v>995</v>
      </c>
      <c r="D35" s="7">
        <v>43930.0</v>
      </c>
      <c r="E35" s="3" t="s">
        <v>2040</v>
      </c>
      <c r="F35" s="7">
        <v>43992.0</v>
      </c>
      <c r="G35" s="3" t="s">
        <v>2041</v>
      </c>
      <c r="H35" s="3" t="s">
        <v>1913</v>
      </c>
      <c r="I35" s="3" t="s">
        <v>2042</v>
      </c>
      <c r="J35" s="3" t="s">
        <v>2043</v>
      </c>
    </row>
    <row r="36">
      <c r="A36" s="6">
        <v>34.0</v>
      </c>
      <c r="B36" s="3" t="s">
        <v>1009</v>
      </c>
      <c r="C36" s="3" t="s">
        <v>1010</v>
      </c>
      <c r="D36" s="7">
        <v>44046.0</v>
      </c>
      <c r="E36" s="3" t="s">
        <v>2044</v>
      </c>
      <c r="G36" s="3" t="s">
        <v>2045</v>
      </c>
      <c r="H36" s="3" t="s">
        <v>1951</v>
      </c>
      <c r="I36" s="3" t="s">
        <v>2046</v>
      </c>
      <c r="J36" s="3" t="s">
        <v>2047</v>
      </c>
    </row>
    <row r="37">
      <c r="A37" s="6">
        <v>35.0</v>
      </c>
      <c r="B37" s="3" t="s">
        <v>1019</v>
      </c>
      <c r="C37" s="3" t="s">
        <v>1020</v>
      </c>
      <c r="D37" s="7">
        <v>44012.0</v>
      </c>
      <c r="E37" s="3" t="s">
        <v>2048</v>
      </c>
      <c r="G37" s="3" t="s">
        <v>2049</v>
      </c>
      <c r="H37" s="3" t="s">
        <v>1918</v>
      </c>
      <c r="I37" s="3" t="s">
        <v>2050</v>
      </c>
      <c r="J37" s="3" t="s">
        <v>2051</v>
      </c>
    </row>
    <row r="38">
      <c r="A38" s="6">
        <v>36.0</v>
      </c>
      <c r="B38" s="3" t="s">
        <v>1026</v>
      </c>
      <c r="C38" s="3" t="s">
        <v>1027</v>
      </c>
      <c r="D38" s="7">
        <v>43938.0</v>
      </c>
      <c r="E38" s="3" t="s">
        <v>2052</v>
      </c>
      <c r="F38" s="7">
        <v>44039.0</v>
      </c>
      <c r="G38" s="3" t="s">
        <v>2053</v>
      </c>
      <c r="H38" s="3" t="s">
        <v>1913</v>
      </c>
      <c r="I38" s="3" t="s">
        <v>2054</v>
      </c>
      <c r="J38" s="3" t="s">
        <v>2055</v>
      </c>
    </row>
    <row r="39">
      <c r="A39" s="6">
        <v>37.0</v>
      </c>
      <c r="B39" s="3" t="s">
        <v>1038</v>
      </c>
      <c r="C39" s="3" t="s">
        <v>1039</v>
      </c>
      <c r="D39" s="7">
        <v>44012.0</v>
      </c>
      <c r="E39" s="3" t="s">
        <v>2056</v>
      </c>
      <c r="F39" s="7">
        <v>44043.0</v>
      </c>
      <c r="G39" s="3" t="s">
        <v>2057</v>
      </c>
      <c r="H39" s="3" t="s">
        <v>1918</v>
      </c>
      <c r="I39" s="3" t="s">
        <v>2058</v>
      </c>
      <c r="J39" s="3" t="s">
        <v>2059</v>
      </c>
    </row>
    <row r="40">
      <c r="A40" s="6">
        <v>38.0</v>
      </c>
      <c r="B40" s="3" t="s">
        <v>1053</v>
      </c>
      <c r="C40" s="3" t="s">
        <v>1054</v>
      </c>
      <c r="D40" s="7">
        <v>43917.0</v>
      </c>
      <c r="E40" s="3" t="s">
        <v>2060</v>
      </c>
      <c r="G40" s="3" t="s">
        <v>2061</v>
      </c>
      <c r="H40" s="3" t="s">
        <v>1913</v>
      </c>
      <c r="I40" s="3" t="s">
        <v>2062</v>
      </c>
      <c r="J40" s="3" t="s">
        <v>2063</v>
      </c>
    </row>
    <row r="41">
      <c r="A41" s="6">
        <v>39.0</v>
      </c>
      <c r="B41" s="3" t="s">
        <v>1089</v>
      </c>
      <c r="C41" s="3" t="s">
        <v>1090</v>
      </c>
      <c r="D41" s="7">
        <v>43990.0</v>
      </c>
      <c r="E41" s="3" t="s">
        <v>2064</v>
      </c>
      <c r="G41" s="3" t="s">
        <v>2065</v>
      </c>
      <c r="H41" s="3" t="s">
        <v>1918</v>
      </c>
      <c r="I41" s="3" t="s">
        <v>2066</v>
      </c>
      <c r="J41" s="3" t="s">
        <v>2067</v>
      </c>
    </row>
    <row r="42">
      <c r="A42" s="6">
        <v>40.0</v>
      </c>
      <c r="B42" s="3" t="s">
        <v>1117</v>
      </c>
      <c r="C42" s="3" t="s">
        <v>1118</v>
      </c>
      <c r="D42" s="7">
        <v>44027.0</v>
      </c>
      <c r="E42" s="3" t="s">
        <v>2068</v>
      </c>
      <c r="F42" s="7">
        <v>44040.0</v>
      </c>
      <c r="G42" s="3" t="s">
        <v>2069</v>
      </c>
      <c r="H42" s="3" t="s">
        <v>1918</v>
      </c>
      <c r="I42" s="3" t="s">
        <v>2070</v>
      </c>
      <c r="J42" s="3" t="s">
        <v>2071</v>
      </c>
    </row>
    <row r="43">
      <c r="A43" s="6">
        <v>41.0</v>
      </c>
      <c r="B43" s="3" t="s">
        <v>1138</v>
      </c>
      <c r="C43" s="3" t="s">
        <v>1139</v>
      </c>
      <c r="D43" s="7">
        <v>44005.0</v>
      </c>
      <c r="E43" s="3" t="s">
        <v>2072</v>
      </c>
      <c r="F43" s="7">
        <v>44039.0</v>
      </c>
      <c r="G43" s="3" t="s">
        <v>2073</v>
      </c>
      <c r="H43" s="3" t="s">
        <v>1918</v>
      </c>
      <c r="I43" s="3" t="s">
        <v>2074</v>
      </c>
      <c r="J43" s="3" t="s">
        <v>2075</v>
      </c>
    </row>
    <row r="44">
      <c r="A44" s="6">
        <v>42.0</v>
      </c>
      <c r="B44" s="3" t="s">
        <v>1178</v>
      </c>
      <c r="C44" s="3" t="s">
        <v>1179</v>
      </c>
      <c r="D44" s="7">
        <v>43929.0</v>
      </c>
      <c r="E44" s="3" t="s">
        <v>2076</v>
      </c>
      <c r="G44" s="3" t="s">
        <v>2077</v>
      </c>
      <c r="H44" s="3" t="s">
        <v>1913</v>
      </c>
      <c r="I44" s="3" t="s">
        <v>2078</v>
      </c>
      <c r="J44" s="3" t="s">
        <v>2079</v>
      </c>
    </row>
    <row r="45">
      <c r="A45" s="6">
        <v>43.0</v>
      </c>
      <c r="B45" s="3" t="s">
        <v>1202</v>
      </c>
      <c r="C45" s="3" t="s">
        <v>1203</v>
      </c>
      <c r="D45" s="7">
        <v>44015.0</v>
      </c>
      <c r="E45" s="3" t="s">
        <v>2080</v>
      </c>
      <c r="G45" s="3" t="s">
        <v>2081</v>
      </c>
      <c r="H45" s="3" t="s">
        <v>1908</v>
      </c>
      <c r="I45" s="3" t="s">
        <v>2082</v>
      </c>
      <c r="J45" s="3" t="s">
        <v>2083</v>
      </c>
    </row>
    <row r="46">
      <c r="A46" s="6">
        <v>44.0</v>
      </c>
      <c r="B46" s="3" t="s">
        <v>1228</v>
      </c>
      <c r="C46" s="3" t="s">
        <v>1229</v>
      </c>
      <c r="D46" s="7">
        <v>43930.0</v>
      </c>
      <c r="E46" s="3" t="s">
        <v>2084</v>
      </c>
      <c r="G46" s="3" t="s">
        <v>2013</v>
      </c>
      <c r="H46" s="3" t="s">
        <v>1913</v>
      </c>
      <c r="I46" s="3" t="s">
        <v>2085</v>
      </c>
      <c r="J46" s="3" t="s">
        <v>2086</v>
      </c>
    </row>
    <row r="47">
      <c r="A47" s="6">
        <v>45.0</v>
      </c>
      <c r="B47" s="3" t="s">
        <v>1244</v>
      </c>
      <c r="C47" s="3" t="s">
        <v>1245</v>
      </c>
      <c r="D47" s="7">
        <v>44046.0</v>
      </c>
      <c r="E47" s="3" t="s">
        <v>2087</v>
      </c>
      <c r="G47" s="3" t="s">
        <v>2088</v>
      </c>
      <c r="H47" s="3" t="s">
        <v>2089</v>
      </c>
      <c r="I47" s="3" t="s">
        <v>2090</v>
      </c>
      <c r="J47" s="3" t="s">
        <v>2091</v>
      </c>
    </row>
    <row r="48">
      <c r="A48" s="6">
        <v>46.0</v>
      </c>
      <c r="B48" s="3" t="s">
        <v>1253</v>
      </c>
      <c r="C48" s="3" t="s">
        <v>1254</v>
      </c>
      <c r="D48" s="7">
        <v>43928.0</v>
      </c>
      <c r="E48" s="3" t="s">
        <v>2092</v>
      </c>
      <c r="G48" s="3" t="s">
        <v>2093</v>
      </c>
      <c r="H48" s="3" t="s">
        <v>1913</v>
      </c>
      <c r="I48" s="3" t="s">
        <v>2094</v>
      </c>
      <c r="J48" s="3" t="s">
        <v>2095</v>
      </c>
    </row>
    <row r="49">
      <c r="A49" s="6">
        <v>47.0</v>
      </c>
      <c r="B49" s="3" t="s">
        <v>1256</v>
      </c>
      <c r="C49" s="3" t="s">
        <v>1257</v>
      </c>
      <c r="D49" s="7">
        <v>43955.0</v>
      </c>
      <c r="E49" s="3" t="s">
        <v>2096</v>
      </c>
      <c r="G49" s="3" t="s">
        <v>2097</v>
      </c>
      <c r="H49" s="3" t="s">
        <v>1918</v>
      </c>
      <c r="I49" s="3" t="s">
        <v>2098</v>
      </c>
      <c r="J49" s="3" t="s">
        <v>2099</v>
      </c>
    </row>
    <row r="50">
      <c r="A50" s="6">
        <v>48.0</v>
      </c>
      <c r="B50" s="3" t="s">
        <v>1306</v>
      </c>
      <c r="C50" s="3" t="s">
        <v>1307</v>
      </c>
      <c r="D50" s="7">
        <v>43920.0</v>
      </c>
      <c r="E50" s="3" t="s">
        <v>2100</v>
      </c>
      <c r="F50" s="7">
        <v>44036.0</v>
      </c>
      <c r="G50" s="3" t="s">
        <v>2101</v>
      </c>
      <c r="H50" s="3" t="s">
        <v>1913</v>
      </c>
      <c r="I50" s="3" t="s">
        <v>2102</v>
      </c>
      <c r="J50" s="3" t="s">
        <v>2103</v>
      </c>
    </row>
    <row r="51">
      <c r="A51" s="6">
        <v>49.0</v>
      </c>
      <c r="B51" s="3" t="s">
        <v>1309</v>
      </c>
      <c r="C51" s="3" t="s">
        <v>1310</v>
      </c>
      <c r="D51" s="7">
        <v>43948.0</v>
      </c>
      <c r="E51" s="3" t="s">
        <v>2104</v>
      </c>
      <c r="G51" s="3" t="s">
        <v>2105</v>
      </c>
      <c r="H51" s="3" t="s">
        <v>1913</v>
      </c>
      <c r="I51" s="3" t="s">
        <v>2106</v>
      </c>
      <c r="J51" s="3" t="s">
        <v>2107</v>
      </c>
    </row>
    <row r="52">
      <c r="A52" s="6">
        <v>50.0</v>
      </c>
      <c r="B52" s="3" t="s">
        <v>1319</v>
      </c>
      <c r="C52" s="3" t="s">
        <v>1320</v>
      </c>
      <c r="D52" s="7">
        <v>44005.0</v>
      </c>
      <c r="E52" s="3" t="s">
        <v>2108</v>
      </c>
      <c r="G52" s="3" t="s">
        <v>2109</v>
      </c>
      <c r="H52" s="3" t="s">
        <v>1908</v>
      </c>
      <c r="I52" s="3" t="s">
        <v>2110</v>
      </c>
      <c r="J52" s="3" t="s">
        <v>2111</v>
      </c>
    </row>
    <row r="53">
      <c r="A53" s="6">
        <v>51.0</v>
      </c>
      <c r="B53" s="3" t="s">
        <v>1348</v>
      </c>
      <c r="C53" s="3" t="s">
        <v>1349</v>
      </c>
      <c r="D53" s="7">
        <v>43930.0</v>
      </c>
      <c r="E53" s="3" t="s">
        <v>2112</v>
      </c>
      <c r="G53" s="3" t="s">
        <v>2113</v>
      </c>
      <c r="H53" s="3" t="s">
        <v>1913</v>
      </c>
      <c r="I53" s="3" t="s">
        <v>2114</v>
      </c>
      <c r="J53" s="3" t="s">
        <v>2115</v>
      </c>
    </row>
    <row r="54">
      <c r="A54" s="6">
        <v>52.0</v>
      </c>
      <c r="B54" s="3" t="s">
        <v>1351</v>
      </c>
      <c r="C54" s="3" t="s">
        <v>1352</v>
      </c>
      <c r="D54" s="7">
        <v>43922.0</v>
      </c>
      <c r="E54" s="3" t="s">
        <v>2116</v>
      </c>
      <c r="F54" s="7">
        <v>43979.0</v>
      </c>
      <c r="G54" s="3" t="s">
        <v>2117</v>
      </c>
      <c r="H54" s="3" t="s">
        <v>1913</v>
      </c>
      <c r="I54" s="3" t="s">
        <v>2118</v>
      </c>
      <c r="J54" s="3" t="s">
        <v>2119</v>
      </c>
    </row>
    <row r="55">
      <c r="A55" s="6">
        <v>53.0</v>
      </c>
      <c r="B55" s="3" t="s">
        <v>1384</v>
      </c>
      <c r="C55" s="3" t="s">
        <v>1385</v>
      </c>
      <c r="D55" s="7">
        <v>44018.0</v>
      </c>
      <c r="E55" s="3" t="s">
        <v>2120</v>
      </c>
      <c r="G55" s="3" t="s">
        <v>2121</v>
      </c>
      <c r="H55" s="3" t="s">
        <v>1918</v>
      </c>
      <c r="I55" s="3" t="s">
        <v>2122</v>
      </c>
      <c r="J55" s="3" t="s">
        <v>2123</v>
      </c>
    </row>
    <row r="56">
      <c r="A56" s="6">
        <v>54.0</v>
      </c>
      <c r="B56" s="3" t="s">
        <v>1402</v>
      </c>
      <c r="C56" s="3" t="s">
        <v>1403</v>
      </c>
      <c r="D56" s="7">
        <v>44026.0</v>
      </c>
      <c r="E56" s="3" t="s">
        <v>2124</v>
      </c>
      <c r="F56" s="7">
        <v>44043.0</v>
      </c>
      <c r="G56" s="3" t="s">
        <v>2125</v>
      </c>
      <c r="H56" s="3" t="s">
        <v>1918</v>
      </c>
      <c r="I56" s="3" t="s">
        <v>2126</v>
      </c>
      <c r="J56" s="3" t="s">
        <v>2127</v>
      </c>
    </row>
    <row r="57">
      <c r="A57" s="6">
        <v>55.0</v>
      </c>
      <c r="B57" s="3" t="s">
        <v>1428</v>
      </c>
      <c r="C57" s="3" t="s">
        <v>1429</v>
      </c>
      <c r="D57" s="7">
        <v>43923.0</v>
      </c>
      <c r="E57" s="3" t="s">
        <v>2128</v>
      </c>
      <c r="G57" s="3" t="s">
        <v>2129</v>
      </c>
      <c r="H57" s="3" t="s">
        <v>1913</v>
      </c>
      <c r="I57" s="3" t="s">
        <v>2130</v>
      </c>
      <c r="J57" s="3" t="s">
        <v>2131</v>
      </c>
    </row>
    <row r="58">
      <c r="A58" s="6">
        <v>56.0</v>
      </c>
      <c r="B58" s="3" t="s">
        <v>1473</v>
      </c>
      <c r="C58" s="3" t="s">
        <v>1474</v>
      </c>
      <c r="D58" s="7">
        <v>44015.0</v>
      </c>
      <c r="E58" s="3" t="s">
        <v>2132</v>
      </c>
      <c r="F58" s="7">
        <v>44035.0</v>
      </c>
      <c r="G58" s="3" t="s">
        <v>2133</v>
      </c>
      <c r="H58" s="3" t="s">
        <v>1908</v>
      </c>
      <c r="I58" s="3" t="s">
        <v>2134</v>
      </c>
      <c r="J58" s="3" t="s">
        <v>2135</v>
      </c>
    </row>
    <row r="59">
      <c r="A59" s="6">
        <v>57.0</v>
      </c>
      <c r="B59" s="3" t="s">
        <v>1519</v>
      </c>
      <c r="C59" s="3" t="s">
        <v>1520</v>
      </c>
      <c r="D59" s="7">
        <v>43928.0</v>
      </c>
      <c r="E59" s="3" t="s">
        <v>2136</v>
      </c>
      <c r="G59" s="3" t="s">
        <v>2137</v>
      </c>
      <c r="H59" s="3" t="s">
        <v>1913</v>
      </c>
      <c r="I59" s="3" t="s">
        <v>2138</v>
      </c>
      <c r="J59" s="3" t="s">
        <v>2139</v>
      </c>
    </row>
    <row r="60">
      <c r="A60" s="6">
        <v>58.0</v>
      </c>
      <c r="B60" s="3" t="s">
        <v>1522</v>
      </c>
      <c r="C60" s="3" t="s">
        <v>1523</v>
      </c>
      <c r="D60" s="7">
        <v>44012.0</v>
      </c>
      <c r="E60" s="3" t="s">
        <v>2140</v>
      </c>
      <c r="G60" s="3" t="s">
        <v>2112</v>
      </c>
      <c r="H60" s="3" t="s">
        <v>1918</v>
      </c>
      <c r="I60" s="3" t="s">
        <v>2141</v>
      </c>
      <c r="J60" s="3" t="s">
        <v>2142</v>
      </c>
    </row>
    <row r="61">
      <c r="A61" s="6">
        <v>59.0</v>
      </c>
      <c r="B61" s="3" t="s">
        <v>1540</v>
      </c>
      <c r="C61" s="3" t="s">
        <v>1541</v>
      </c>
      <c r="D61" s="7">
        <v>43927.0</v>
      </c>
      <c r="E61" s="3" t="s">
        <v>2143</v>
      </c>
      <c r="F61" s="7">
        <v>44043.0</v>
      </c>
      <c r="G61" s="3" t="s">
        <v>2144</v>
      </c>
      <c r="H61" s="3" t="s">
        <v>1913</v>
      </c>
      <c r="I61" s="3" t="s">
        <v>2145</v>
      </c>
      <c r="J61" s="3" t="s">
        <v>2146</v>
      </c>
    </row>
    <row r="62">
      <c r="A62" s="6">
        <v>60.0</v>
      </c>
      <c r="B62" s="3" t="s">
        <v>1547</v>
      </c>
      <c r="C62" s="3" t="s">
        <v>1548</v>
      </c>
      <c r="D62" s="7">
        <v>44039.0</v>
      </c>
      <c r="E62" s="3" t="s">
        <v>2147</v>
      </c>
      <c r="G62" s="3" t="s">
        <v>2148</v>
      </c>
      <c r="H62" s="3" t="s">
        <v>1918</v>
      </c>
      <c r="I62" s="3" t="s">
        <v>2149</v>
      </c>
      <c r="J62" s="3" t="s">
        <v>2150</v>
      </c>
    </row>
    <row r="63">
      <c r="A63" s="6">
        <v>61.0</v>
      </c>
      <c r="B63" s="3" t="s">
        <v>1598</v>
      </c>
      <c r="C63" s="3" t="s">
        <v>1599</v>
      </c>
      <c r="D63" s="7">
        <v>44025.0</v>
      </c>
      <c r="E63" s="3" t="s">
        <v>2151</v>
      </c>
      <c r="G63" s="3" t="s">
        <v>2152</v>
      </c>
      <c r="H63" s="3" t="s">
        <v>1918</v>
      </c>
      <c r="I63" s="3" t="s">
        <v>2153</v>
      </c>
      <c r="J63" s="3" t="s">
        <v>2154</v>
      </c>
    </row>
    <row r="64">
      <c r="A64" s="6">
        <v>62.0</v>
      </c>
      <c r="B64" s="3" t="s">
        <v>1601</v>
      </c>
      <c r="C64" s="3" t="s">
        <v>1602</v>
      </c>
      <c r="D64" s="7">
        <v>44014.0</v>
      </c>
      <c r="E64" s="3" t="s">
        <v>2155</v>
      </c>
      <c r="G64" s="3" t="s">
        <v>2156</v>
      </c>
      <c r="H64" s="3" t="s">
        <v>1918</v>
      </c>
      <c r="I64" s="3" t="s">
        <v>2157</v>
      </c>
      <c r="J64" s="3" t="s">
        <v>2158</v>
      </c>
    </row>
    <row r="65">
      <c r="A65" s="6">
        <v>63.0</v>
      </c>
      <c r="B65" s="3" t="s">
        <v>2159</v>
      </c>
      <c r="C65" s="3" t="s">
        <v>2160</v>
      </c>
      <c r="D65" s="7">
        <v>43923.0</v>
      </c>
      <c r="E65" s="3" t="s">
        <v>2161</v>
      </c>
      <c r="F65" s="7">
        <v>44020.0</v>
      </c>
      <c r="G65" s="3" t="s">
        <v>2161</v>
      </c>
      <c r="H65" s="3" t="s">
        <v>1913</v>
      </c>
      <c r="I65" s="3" t="s">
        <v>2162</v>
      </c>
      <c r="J65" s="3" t="s">
        <v>2163</v>
      </c>
    </row>
    <row r="66">
      <c r="A66" s="6">
        <v>64.0</v>
      </c>
      <c r="B66" s="3" t="s">
        <v>1634</v>
      </c>
      <c r="C66" s="3" t="s">
        <v>1635</v>
      </c>
      <c r="D66" s="7">
        <v>44026.0</v>
      </c>
      <c r="E66" s="3" t="s">
        <v>2164</v>
      </c>
      <c r="G66" s="3" t="s">
        <v>2165</v>
      </c>
      <c r="H66" s="3" t="s">
        <v>1951</v>
      </c>
      <c r="I66" s="3" t="s">
        <v>2166</v>
      </c>
      <c r="J66" s="3" t="s">
        <v>2167</v>
      </c>
    </row>
    <row r="67">
      <c r="A67" s="6">
        <v>65.0</v>
      </c>
      <c r="B67" s="3" t="s">
        <v>1661</v>
      </c>
      <c r="C67" s="3" t="s">
        <v>1662</v>
      </c>
      <c r="D67" s="7">
        <v>43920.0</v>
      </c>
      <c r="E67" s="3" t="s">
        <v>2168</v>
      </c>
      <c r="G67" s="3" t="s">
        <v>2169</v>
      </c>
      <c r="H67" s="3" t="s">
        <v>1913</v>
      </c>
      <c r="I67" s="3" t="s">
        <v>2170</v>
      </c>
      <c r="J67" s="3" t="s">
        <v>2171</v>
      </c>
    </row>
    <row r="68">
      <c r="A68" s="6">
        <v>66.0</v>
      </c>
      <c r="B68" s="3" t="s">
        <v>1668</v>
      </c>
      <c r="C68" s="3" t="s">
        <v>1669</v>
      </c>
      <c r="D68" s="7">
        <v>44039.0</v>
      </c>
      <c r="E68" s="3" t="s">
        <v>2172</v>
      </c>
      <c r="G68" s="3" t="s">
        <v>2173</v>
      </c>
      <c r="H68" s="3" t="s">
        <v>1908</v>
      </c>
      <c r="I68" s="3" t="s">
        <v>2174</v>
      </c>
      <c r="J68" s="3" t="s">
        <v>2175</v>
      </c>
    </row>
    <row r="69">
      <c r="A69" s="6">
        <v>67.0</v>
      </c>
      <c r="B69" s="3" t="s">
        <v>1671</v>
      </c>
      <c r="C69" s="3" t="s">
        <v>1672</v>
      </c>
      <c r="D69" s="7">
        <v>43969.0</v>
      </c>
      <c r="E69" s="3" t="s">
        <v>2176</v>
      </c>
      <c r="G69" s="3" t="s">
        <v>2177</v>
      </c>
      <c r="H69" s="3" t="s">
        <v>1951</v>
      </c>
      <c r="I69" s="3" t="s">
        <v>2178</v>
      </c>
      <c r="J69" s="3" t="s">
        <v>2179</v>
      </c>
    </row>
    <row r="70">
      <c r="A70" s="6">
        <v>68.0</v>
      </c>
      <c r="B70" s="3" t="s">
        <v>1698</v>
      </c>
      <c r="C70" s="3" t="s">
        <v>1699</v>
      </c>
      <c r="D70" s="7">
        <v>43921.0</v>
      </c>
      <c r="E70" s="3" t="s">
        <v>2180</v>
      </c>
      <c r="G70" s="3" t="s">
        <v>2181</v>
      </c>
      <c r="H70" s="3" t="s">
        <v>1913</v>
      </c>
      <c r="I70" s="3" t="s">
        <v>2182</v>
      </c>
      <c r="J70" s="3" t="s">
        <v>2183</v>
      </c>
    </row>
    <row r="71">
      <c r="A71" s="6">
        <v>69.0</v>
      </c>
      <c r="B71" s="3" t="s">
        <v>1725</v>
      </c>
      <c r="C71" s="3" t="s">
        <v>1726</v>
      </c>
      <c r="D71" s="7">
        <v>44015.0</v>
      </c>
      <c r="E71" s="3" t="s">
        <v>2184</v>
      </c>
      <c r="G71" s="3" t="s">
        <v>2185</v>
      </c>
      <c r="H71" s="3" t="s">
        <v>1951</v>
      </c>
      <c r="I71" s="3" t="s">
        <v>2186</v>
      </c>
      <c r="J71" s="3" t="s">
        <v>2187</v>
      </c>
    </row>
    <row r="72">
      <c r="A72" s="6">
        <v>70.0</v>
      </c>
      <c r="B72" s="3" t="s">
        <v>1819</v>
      </c>
      <c r="C72" s="3" t="s">
        <v>1820</v>
      </c>
      <c r="D72" s="7">
        <v>43941.0</v>
      </c>
      <c r="E72" s="3" t="s">
        <v>2188</v>
      </c>
      <c r="G72" s="3" t="s">
        <v>2189</v>
      </c>
      <c r="H72" s="3" t="s">
        <v>1913</v>
      </c>
      <c r="I72" s="3" t="s">
        <v>2190</v>
      </c>
      <c r="J72" s="3" t="s">
        <v>2191</v>
      </c>
    </row>
    <row r="73">
      <c r="A73" s="6">
        <v>71.0</v>
      </c>
      <c r="B73" s="3" t="s">
        <v>1842</v>
      </c>
      <c r="C73" s="3" t="s">
        <v>1843</v>
      </c>
      <c r="D73" s="7">
        <v>44004.0</v>
      </c>
      <c r="E73" s="3" t="s">
        <v>2192</v>
      </c>
      <c r="F73" s="7">
        <v>44042.0</v>
      </c>
      <c r="G73" s="3" t="s">
        <v>2193</v>
      </c>
      <c r="H73" s="3" t="s">
        <v>1918</v>
      </c>
      <c r="I73" s="3" t="s">
        <v>2194</v>
      </c>
      <c r="J73" s="3" t="s">
        <v>2195</v>
      </c>
    </row>
    <row r="74">
      <c r="A74" s="6">
        <v>72.0</v>
      </c>
      <c r="B74" s="3" t="s">
        <v>1881</v>
      </c>
      <c r="C74" s="3" t="s">
        <v>1882</v>
      </c>
      <c r="D74" s="7">
        <v>44015.0</v>
      </c>
      <c r="E74" s="3" t="s">
        <v>2196</v>
      </c>
      <c r="G74" s="3" t="s">
        <v>2197</v>
      </c>
      <c r="H74" s="3" t="s">
        <v>1918</v>
      </c>
      <c r="I74" s="3" t="s">
        <v>2198</v>
      </c>
      <c r="J74" s="3" t="s">
        <v>2199</v>
      </c>
    </row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8.71"/>
  </cols>
  <sheetData>
    <row r="1">
      <c r="B1" s="6" t="s">
        <v>0</v>
      </c>
      <c r="C1" s="6" t="s">
        <v>1</v>
      </c>
      <c r="D1" s="6" t="s">
        <v>1899</v>
      </c>
      <c r="E1" s="6" t="s">
        <v>1900</v>
      </c>
      <c r="F1" s="6" t="s">
        <v>1901</v>
      </c>
      <c r="G1" s="6" t="s">
        <v>1902</v>
      </c>
      <c r="H1" s="6" t="s">
        <v>1903</v>
      </c>
      <c r="I1" s="6" t="s">
        <v>1904</v>
      </c>
      <c r="J1" s="6" t="s">
        <v>1905</v>
      </c>
    </row>
    <row r="2">
      <c r="A2" s="6">
        <v>0.0</v>
      </c>
      <c r="B2" s="3" t="s">
        <v>26</v>
      </c>
      <c r="C2" s="3" t="s">
        <v>27</v>
      </c>
      <c r="D2" s="7">
        <v>44025.0</v>
      </c>
      <c r="E2" s="3" t="s">
        <v>2200</v>
      </c>
      <c r="G2" s="3" t="s">
        <v>2201</v>
      </c>
      <c r="H2" s="3" t="s">
        <v>1951</v>
      </c>
      <c r="I2" s="3" t="s">
        <v>2202</v>
      </c>
      <c r="J2" s="3" t="s">
        <v>2203</v>
      </c>
    </row>
    <row r="3">
      <c r="A3" s="6">
        <v>1.0</v>
      </c>
      <c r="B3" s="3" t="s">
        <v>36</v>
      </c>
      <c r="C3" s="3" t="s">
        <v>37</v>
      </c>
      <c r="D3" s="7">
        <v>43917.0</v>
      </c>
      <c r="E3" s="3" t="s">
        <v>2204</v>
      </c>
      <c r="G3" s="3" t="s">
        <v>2205</v>
      </c>
      <c r="H3" s="3" t="s">
        <v>1913</v>
      </c>
      <c r="I3" s="3" t="s">
        <v>2206</v>
      </c>
      <c r="J3" s="3" t="s">
        <v>2207</v>
      </c>
    </row>
    <row r="4">
      <c r="A4" s="6">
        <v>2.0</v>
      </c>
      <c r="B4" s="3" t="s">
        <v>86</v>
      </c>
      <c r="C4" s="3" t="s">
        <v>87</v>
      </c>
      <c r="D4" s="7">
        <v>43994.0</v>
      </c>
      <c r="E4" s="3" t="s">
        <v>1916</v>
      </c>
      <c r="G4" s="3" t="s">
        <v>2208</v>
      </c>
      <c r="H4" s="3" t="s">
        <v>1918</v>
      </c>
      <c r="I4" s="3" t="s">
        <v>2209</v>
      </c>
      <c r="J4" s="3" t="s">
        <v>2210</v>
      </c>
    </row>
    <row r="5">
      <c r="A5" s="6">
        <v>3.0</v>
      </c>
      <c r="B5" s="3" t="s">
        <v>116</v>
      </c>
      <c r="C5" s="3" t="s">
        <v>117</v>
      </c>
      <c r="D5" s="7">
        <v>43958.0</v>
      </c>
      <c r="E5" s="3" t="s">
        <v>2211</v>
      </c>
      <c r="G5" s="3" t="s">
        <v>2212</v>
      </c>
      <c r="H5" s="3" t="s">
        <v>1908</v>
      </c>
      <c r="I5" s="3" t="s">
        <v>2213</v>
      </c>
      <c r="J5" s="3" t="s">
        <v>2214</v>
      </c>
    </row>
    <row r="6">
      <c r="A6" s="6">
        <v>4.0</v>
      </c>
      <c r="B6" s="3" t="s">
        <v>145</v>
      </c>
      <c r="C6" s="3" t="s">
        <v>146</v>
      </c>
      <c r="D6" s="7">
        <v>43943.0</v>
      </c>
      <c r="E6" s="3" t="s">
        <v>2215</v>
      </c>
      <c r="G6" s="3" t="s">
        <v>1942</v>
      </c>
      <c r="H6" s="3" t="s">
        <v>1913</v>
      </c>
      <c r="I6" s="3" t="s">
        <v>2216</v>
      </c>
      <c r="J6" s="3" t="s">
        <v>2217</v>
      </c>
    </row>
    <row r="7">
      <c r="A7" s="6">
        <v>5.0</v>
      </c>
      <c r="B7" s="3" t="s">
        <v>175</v>
      </c>
      <c r="C7" s="3" t="s">
        <v>176</v>
      </c>
      <c r="D7" s="7">
        <v>44041.0</v>
      </c>
      <c r="E7" s="3" t="s">
        <v>2218</v>
      </c>
      <c r="G7" s="3" t="s">
        <v>2219</v>
      </c>
      <c r="H7" s="3" t="s">
        <v>1918</v>
      </c>
      <c r="I7" s="3" t="s">
        <v>2220</v>
      </c>
      <c r="J7" s="3" t="s">
        <v>2221</v>
      </c>
    </row>
    <row r="8">
      <c r="A8" s="6">
        <v>6.0</v>
      </c>
      <c r="B8" s="3" t="s">
        <v>180</v>
      </c>
      <c r="C8" s="3" t="s">
        <v>181</v>
      </c>
      <c r="D8" s="7">
        <v>43993.0</v>
      </c>
      <c r="E8" s="3" t="s">
        <v>2222</v>
      </c>
      <c r="G8" s="3" t="s">
        <v>2223</v>
      </c>
      <c r="H8" s="3" t="s">
        <v>1918</v>
      </c>
      <c r="I8" s="3" t="s">
        <v>2224</v>
      </c>
      <c r="J8" s="3" t="s">
        <v>2225</v>
      </c>
    </row>
    <row r="9">
      <c r="A9" s="6">
        <v>7.0</v>
      </c>
      <c r="B9" s="3" t="s">
        <v>205</v>
      </c>
      <c r="C9" s="3" t="s">
        <v>206</v>
      </c>
      <c r="D9" s="7">
        <v>43936.0</v>
      </c>
      <c r="E9" s="3" t="s">
        <v>2226</v>
      </c>
      <c r="G9" s="3" t="s">
        <v>2227</v>
      </c>
      <c r="H9" s="3" t="s">
        <v>1913</v>
      </c>
      <c r="I9" s="3" t="s">
        <v>2228</v>
      </c>
      <c r="J9" s="3" t="s">
        <v>2229</v>
      </c>
    </row>
    <row r="10">
      <c r="A10" s="6">
        <v>8.0</v>
      </c>
      <c r="B10" s="3" t="s">
        <v>220</v>
      </c>
      <c r="C10" s="3" t="s">
        <v>221</v>
      </c>
      <c r="D10" s="7">
        <v>44034.0</v>
      </c>
      <c r="E10" s="3" t="s">
        <v>2230</v>
      </c>
      <c r="G10" s="3" t="s">
        <v>2231</v>
      </c>
      <c r="H10" s="3" t="s">
        <v>1918</v>
      </c>
      <c r="I10" s="3" t="s">
        <v>2232</v>
      </c>
      <c r="J10" s="3" t="s">
        <v>2233</v>
      </c>
    </row>
    <row r="11">
      <c r="A11" s="6">
        <v>9.0</v>
      </c>
      <c r="B11" s="3" t="s">
        <v>249</v>
      </c>
      <c r="C11" s="3" t="s">
        <v>250</v>
      </c>
      <c r="D11" s="7">
        <v>44013.0</v>
      </c>
      <c r="E11" s="3" t="s">
        <v>2234</v>
      </c>
      <c r="G11" s="3" t="s">
        <v>2235</v>
      </c>
      <c r="H11" s="3" t="s">
        <v>1918</v>
      </c>
      <c r="I11" s="3" t="s">
        <v>2236</v>
      </c>
      <c r="J11" s="3" t="s">
        <v>2237</v>
      </c>
    </row>
    <row r="12">
      <c r="A12" s="6">
        <v>10.0</v>
      </c>
      <c r="B12" s="3" t="s">
        <v>264</v>
      </c>
      <c r="C12" s="3" t="s">
        <v>265</v>
      </c>
      <c r="D12" s="7">
        <v>44046.0</v>
      </c>
      <c r="E12" s="3" t="s">
        <v>2238</v>
      </c>
      <c r="G12" s="3" t="s">
        <v>2238</v>
      </c>
      <c r="H12" s="3" t="s">
        <v>1951</v>
      </c>
      <c r="I12" s="3" t="s">
        <v>2239</v>
      </c>
      <c r="J12" s="3" t="s">
        <v>2240</v>
      </c>
    </row>
    <row r="13">
      <c r="A13" s="6">
        <v>11.0</v>
      </c>
      <c r="B13" s="3" t="s">
        <v>298</v>
      </c>
      <c r="C13" s="3" t="s">
        <v>299</v>
      </c>
      <c r="D13" s="7">
        <v>44004.0</v>
      </c>
      <c r="E13" s="3" t="s">
        <v>2241</v>
      </c>
      <c r="G13" s="3" t="s">
        <v>2242</v>
      </c>
      <c r="H13" s="3" t="s">
        <v>1918</v>
      </c>
      <c r="I13" s="3" t="s">
        <v>2243</v>
      </c>
      <c r="J13" s="3" t="s">
        <v>2244</v>
      </c>
    </row>
    <row r="14">
      <c r="A14" s="6">
        <v>12.0</v>
      </c>
      <c r="B14" s="3" t="s">
        <v>328</v>
      </c>
      <c r="C14" s="3" t="s">
        <v>329</v>
      </c>
      <c r="D14" s="7">
        <v>44036.0</v>
      </c>
      <c r="E14" s="3" t="s">
        <v>2245</v>
      </c>
      <c r="G14" s="3" t="s">
        <v>2246</v>
      </c>
      <c r="H14" s="3" t="s">
        <v>1918</v>
      </c>
      <c r="I14" s="3" t="s">
        <v>2247</v>
      </c>
      <c r="J14" s="3" t="s">
        <v>2248</v>
      </c>
    </row>
    <row r="15">
      <c r="A15" s="6">
        <v>13.0</v>
      </c>
      <c r="B15" s="3" t="s">
        <v>358</v>
      </c>
      <c r="C15" s="3" t="s">
        <v>359</v>
      </c>
      <c r="D15" s="7">
        <v>44033.0</v>
      </c>
      <c r="E15" s="3" t="s">
        <v>1958</v>
      </c>
      <c r="G15" s="3" t="s">
        <v>2249</v>
      </c>
      <c r="H15" s="3" t="s">
        <v>1908</v>
      </c>
      <c r="I15" s="3" t="s">
        <v>2250</v>
      </c>
      <c r="J15" s="3" t="s">
        <v>2251</v>
      </c>
    </row>
    <row r="16">
      <c r="A16" s="6">
        <v>14.0</v>
      </c>
      <c r="B16" s="3" t="s">
        <v>403</v>
      </c>
      <c r="C16" s="3" t="s">
        <v>404</v>
      </c>
      <c r="D16" s="7">
        <v>44020.0</v>
      </c>
      <c r="E16" s="3" t="s">
        <v>1912</v>
      </c>
      <c r="G16" s="3" t="s">
        <v>2252</v>
      </c>
      <c r="H16" s="3" t="s">
        <v>2253</v>
      </c>
      <c r="I16" s="3" t="s">
        <v>2254</v>
      </c>
      <c r="J16" s="3" t="s">
        <v>2255</v>
      </c>
    </row>
    <row r="17">
      <c r="A17" s="6">
        <v>15.0</v>
      </c>
      <c r="B17" s="3" t="s">
        <v>442</v>
      </c>
      <c r="C17" s="3" t="s">
        <v>443</v>
      </c>
      <c r="D17" s="7">
        <v>44035.0</v>
      </c>
      <c r="E17" s="3" t="s">
        <v>2256</v>
      </c>
      <c r="G17" s="3" t="s">
        <v>2257</v>
      </c>
      <c r="H17" s="3" t="s">
        <v>1918</v>
      </c>
      <c r="I17" s="3" t="s">
        <v>2258</v>
      </c>
      <c r="J17" s="3" t="s">
        <v>2259</v>
      </c>
    </row>
    <row r="18">
      <c r="A18" s="6">
        <v>16.0</v>
      </c>
      <c r="B18" s="3" t="s">
        <v>481</v>
      </c>
      <c r="C18" s="3" t="s">
        <v>482</v>
      </c>
      <c r="D18" s="7">
        <v>43991.0</v>
      </c>
      <c r="E18" s="3" t="s">
        <v>2260</v>
      </c>
      <c r="G18" s="3" t="s">
        <v>2261</v>
      </c>
      <c r="H18" s="3" t="s">
        <v>1951</v>
      </c>
      <c r="I18" s="3" t="s">
        <v>2262</v>
      </c>
      <c r="J18" s="3" t="s">
        <v>2263</v>
      </c>
    </row>
    <row r="19">
      <c r="A19" s="6">
        <v>17.0</v>
      </c>
      <c r="B19" s="3" t="s">
        <v>505</v>
      </c>
      <c r="C19" s="3" t="s">
        <v>506</v>
      </c>
      <c r="D19" s="7">
        <v>44036.0</v>
      </c>
      <c r="E19" s="3" t="s">
        <v>1973</v>
      </c>
      <c r="G19" s="3" t="s">
        <v>2264</v>
      </c>
      <c r="H19" s="3" t="s">
        <v>1908</v>
      </c>
      <c r="I19" s="3" t="s">
        <v>2265</v>
      </c>
      <c r="J19" s="3" t="s">
        <v>2266</v>
      </c>
    </row>
    <row r="20">
      <c r="A20" s="6">
        <v>18.0</v>
      </c>
      <c r="B20" s="3" t="s">
        <v>542</v>
      </c>
      <c r="C20" s="3" t="s">
        <v>543</v>
      </c>
      <c r="D20" s="7">
        <v>43958.0</v>
      </c>
      <c r="E20" s="3" t="s">
        <v>2267</v>
      </c>
      <c r="G20" s="3" t="s">
        <v>2268</v>
      </c>
      <c r="H20" s="3" t="s">
        <v>1913</v>
      </c>
      <c r="I20" s="3" t="s">
        <v>2269</v>
      </c>
      <c r="J20" s="3" t="s">
        <v>2270</v>
      </c>
    </row>
    <row r="21">
      <c r="A21" s="6">
        <v>19.0</v>
      </c>
      <c r="B21" s="3" t="s">
        <v>575</v>
      </c>
      <c r="C21" s="3" t="s">
        <v>576</v>
      </c>
      <c r="D21" s="7">
        <v>43942.0</v>
      </c>
      <c r="E21" s="3" t="s">
        <v>2271</v>
      </c>
      <c r="G21" s="3" t="s">
        <v>2272</v>
      </c>
      <c r="H21" s="3" t="s">
        <v>1913</v>
      </c>
      <c r="I21" s="3" t="s">
        <v>2273</v>
      </c>
      <c r="J21" s="3" t="s">
        <v>2274</v>
      </c>
    </row>
    <row r="22">
      <c r="A22" s="6">
        <v>20.0</v>
      </c>
      <c r="B22" s="3" t="s">
        <v>585</v>
      </c>
      <c r="C22" s="3" t="s">
        <v>586</v>
      </c>
      <c r="D22" s="7">
        <v>44046.0</v>
      </c>
      <c r="E22" s="3" t="s">
        <v>2049</v>
      </c>
      <c r="G22" s="3" t="s">
        <v>2049</v>
      </c>
      <c r="H22" s="3" t="s">
        <v>1918</v>
      </c>
      <c r="I22" s="3" t="s">
        <v>2275</v>
      </c>
      <c r="J22" s="3" t="s">
        <v>2276</v>
      </c>
    </row>
    <row r="23">
      <c r="A23" s="6">
        <v>21.0</v>
      </c>
      <c r="B23" s="3" t="s">
        <v>590</v>
      </c>
      <c r="C23" s="3" t="s">
        <v>591</v>
      </c>
      <c r="D23" s="7">
        <v>43994.0</v>
      </c>
      <c r="E23" s="3" t="s">
        <v>2277</v>
      </c>
      <c r="G23" s="3" t="s">
        <v>2189</v>
      </c>
      <c r="H23" s="3" t="s">
        <v>1908</v>
      </c>
      <c r="I23" s="3" t="s">
        <v>2278</v>
      </c>
      <c r="J23" s="3" t="s">
        <v>2279</v>
      </c>
    </row>
    <row r="24">
      <c r="A24" s="6">
        <v>22.0</v>
      </c>
      <c r="B24" s="3" t="s">
        <v>639</v>
      </c>
      <c r="C24" s="3" t="s">
        <v>640</v>
      </c>
      <c r="D24" s="7">
        <v>44046.0</v>
      </c>
      <c r="E24" s="3" t="s">
        <v>2280</v>
      </c>
      <c r="G24" s="3" t="s">
        <v>2280</v>
      </c>
      <c r="H24" s="3" t="s">
        <v>1908</v>
      </c>
      <c r="I24" s="3" t="s">
        <v>2281</v>
      </c>
      <c r="J24" s="3" t="s">
        <v>2282</v>
      </c>
    </row>
    <row r="25">
      <c r="A25" s="6">
        <v>23.0</v>
      </c>
      <c r="B25" s="3" t="s">
        <v>661</v>
      </c>
      <c r="C25" s="3" t="s">
        <v>662</v>
      </c>
      <c r="D25" s="7">
        <v>44014.0</v>
      </c>
      <c r="E25" s="3" t="s">
        <v>2283</v>
      </c>
      <c r="G25" s="3" t="s">
        <v>2284</v>
      </c>
      <c r="H25" s="3" t="s">
        <v>1918</v>
      </c>
      <c r="I25" s="3" t="s">
        <v>2285</v>
      </c>
      <c r="J25" s="3" t="s">
        <v>2286</v>
      </c>
    </row>
    <row r="26">
      <c r="A26" s="6">
        <v>24.0</v>
      </c>
      <c r="B26" s="3" t="s">
        <v>689</v>
      </c>
      <c r="C26" s="3" t="s">
        <v>690</v>
      </c>
      <c r="D26" s="7">
        <v>43993.0</v>
      </c>
      <c r="E26" s="3" t="s">
        <v>2001</v>
      </c>
      <c r="G26" s="3" t="s">
        <v>2017</v>
      </c>
      <c r="H26" s="3" t="s">
        <v>1908</v>
      </c>
      <c r="I26" s="3" t="s">
        <v>2287</v>
      </c>
      <c r="J26" s="3" t="s">
        <v>2288</v>
      </c>
    </row>
    <row r="27">
      <c r="A27" s="6">
        <v>25.0</v>
      </c>
      <c r="B27" s="3" t="s">
        <v>693</v>
      </c>
      <c r="C27" s="3" t="s">
        <v>694</v>
      </c>
      <c r="D27" s="7">
        <v>44035.0</v>
      </c>
      <c r="E27" s="3" t="s">
        <v>2289</v>
      </c>
      <c r="F27" s="7">
        <v>44036.0</v>
      </c>
      <c r="G27" s="3" t="s">
        <v>2290</v>
      </c>
      <c r="H27" s="3" t="s">
        <v>1908</v>
      </c>
      <c r="I27" s="3" t="s">
        <v>2291</v>
      </c>
      <c r="J27" s="3" t="s">
        <v>2292</v>
      </c>
    </row>
    <row r="28">
      <c r="A28" s="6">
        <v>26.0</v>
      </c>
      <c r="B28" s="3" t="s">
        <v>697</v>
      </c>
      <c r="C28" s="3" t="s">
        <v>698</v>
      </c>
      <c r="D28" s="7">
        <v>43949.0</v>
      </c>
      <c r="E28" s="3" t="s">
        <v>2293</v>
      </c>
      <c r="G28" s="3" t="s">
        <v>2294</v>
      </c>
      <c r="H28" s="3" t="s">
        <v>1913</v>
      </c>
      <c r="I28" s="3" t="s">
        <v>2295</v>
      </c>
      <c r="J28" s="3" t="s">
        <v>2296</v>
      </c>
    </row>
    <row r="29">
      <c r="A29" s="6">
        <v>27.0</v>
      </c>
      <c r="B29" s="3" t="s">
        <v>707</v>
      </c>
      <c r="C29" s="3" t="s">
        <v>708</v>
      </c>
      <c r="D29" s="7">
        <v>43969.0</v>
      </c>
      <c r="E29" s="3" t="s">
        <v>2297</v>
      </c>
      <c r="G29" s="3" t="s">
        <v>2298</v>
      </c>
      <c r="H29" s="3" t="s">
        <v>1913</v>
      </c>
      <c r="I29" s="3" t="s">
        <v>2042</v>
      </c>
      <c r="J29" s="3" t="s">
        <v>2299</v>
      </c>
    </row>
    <row r="30">
      <c r="A30" s="6">
        <v>28.0</v>
      </c>
      <c r="B30" s="3" t="s">
        <v>744</v>
      </c>
      <c r="C30" s="3" t="s">
        <v>745</v>
      </c>
      <c r="D30" s="7">
        <v>44034.0</v>
      </c>
      <c r="E30" s="3" t="s">
        <v>2300</v>
      </c>
      <c r="F30" s="7">
        <v>44042.0</v>
      </c>
      <c r="G30" s="3" t="s">
        <v>2301</v>
      </c>
      <c r="H30" s="3" t="s">
        <v>1918</v>
      </c>
      <c r="I30" s="3" t="s">
        <v>2302</v>
      </c>
      <c r="J30" s="3" t="s">
        <v>2303</v>
      </c>
    </row>
    <row r="31">
      <c r="A31" s="6">
        <v>29.0</v>
      </c>
      <c r="B31" s="3" t="s">
        <v>766</v>
      </c>
      <c r="C31" s="3" t="s">
        <v>767</v>
      </c>
      <c r="D31" s="7">
        <v>43937.0</v>
      </c>
      <c r="E31" s="3" t="s">
        <v>2304</v>
      </c>
      <c r="F31" s="7">
        <v>44039.0</v>
      </c>
      <c r="G31" s="3" t="s">
        <v>2305</v>
      </c>
      <c r="H31" s="3" t="s">
        <v>1913</v>
      </c>
      <c r="I31" s="3" t="s">
        <v>2306</v>
      </c>
      <c r="J31" s="3" t="s">
        <v>2307</v>
      </c>
    </row>
    <row r="32">
      <c r="A32" s="6">
        <v>30.0</v>
      </c>
      <c r="B32" s="3" t="s">
        <v>769</v>
      </c>
      <c r="C32" s="3" t="s">
        <v>770</v>
      </c>
      <c r="D32" s="7">
        <v>43958.0</v>
      </c>
      <c r="E32" s="3" t="s">
        <v>2308</v>
      </c>
      <c r="G32" s="3" t="s">
        <v>2309</v>
      </c>
      <c r="H32" s="3" t="s">
        <v>1918</v>
      </c>
      <c r="I32" s="3" t="s">
        <v>2066</v>
      </c>
      <c r="J32" s="3" t="s">
        <v>2310</v>
      </c>
    </row>
    <row r="33">
      <c r="A33" s="6">
        <v>31.0</v>
      </c>
      <c r="B33" s="3" t="s">
        <v>804</v>
      </c>
      <c r="C33" s="3" t="s">
        <v>805</v>
      </c>
      <c r="D33" s="7">
        <v>43970.0</v>
      </c>
      <c r="E33" s="3" t="s">
        <v>2311</v>
      </c>
      <c r="G33" s="3" t="s">
        <v>2312</v>
      </c>
      <c r="H33" s="3" t="s">
        <v>1908</v>
      </c>
      <c r="I33" s="3" t="s">
        <v>2313</v>
      </c>
      <c r="J33" s="3" t="s">
        <v>2314</v>
      </c>
    </row>
    <row r="34">
      <c r="A34" s="6">
        <v>32.0</v>
      </c>
      <c r="B34" s="3" t="s">
        <v>828</v>
      </c>
      <c r="C34" s="3" t="s">
        <v>829</v>
      </c>
      <c r="D34" s="7">
        <v>43929.0</v>
      </c>
      <c r="E34" s="3" t="s">
        <v>2315</v>
      </c>
      <c r="G34" s="3" t="s">
        <v>2316</v>
      </c>
      <c r="H34" s="3" t="s">
        <v>1913</v>
      </c>
      <c r="I34" s="3" t="s">
        <v>2317</v>
      </c>
      <c r="J34" s="3" t="s">
        <v>2318</v>
      </c>
    </row>
    <row r="35">
      <c r="A35" s="6">
        <v>33.0</v>
      </c>
      <c r="B35" s="3" t="s">
        <v>837</v>
      </c>
      <c r="C35" s="3" t="s">
        <v>838</v>
      </c>
      <c r="D35" s="7">
        <v>43941.0</v>
      </c>
      <c r="E35" s="3" t="s">
        <v>2319</v>
      </c>
      <c r="F35" s="7">
        <v>44046.0</v>
      </c>
      <c r="G35" s="3" t="s">
        <v>2320</v>
      </c>
      <c r="H35" s="3" t="s">
        <v>1918</v>
      </c>
      <c r="I35" s="3" t="s">
        <v>2321</v>
      </c>
      <c r="J35" s="3" t="s">
        <v>2322</v>
      </c>
    </row>
    <row r="36">
      <c r="A36" s="6">
        <v>34.0</v>
      </c>
      <c r="B36" s="3" t="s">
        <v>853</v>
      </c>
      <c r="C36" s="3" t="s">
        <v>854</v>
      </c>
      <c r="D36" s="7">
        <v>44020.0</v>
      </c>
      <c r="E36" s="3" t="s">
        <v>2323</v>
      </c>
      <c r="G36" s="3" t="s">
        <v>2324</v>
      </c>
      <c r="H36" s="3" t="s">
        <v>1918</v>
      </c>
      <c r="I36" s="3" t="s">
        <v>2325</v>
      </c>
      <c r="J36" s="3" t="s">
        <v>2326</v>
      </c>
    </row>
    <row r="37">
      <c r="A37" s="6">
        <v>35.0</v>
      </c>
      <c r="B37" s="3" t="s">
        <v>885</v>
      </c>
      <c r="C37" s="3" t="s">
        <v>886</v>
      </c>
      <c r="D37" s="7">
        <v>43978.0</v>
      </c>
      <c r="E37" s="3" t="s">
        <v>2105</v>
      </c>
      <c r="G37" s="3" t="s">
        <v>2327</v>
      </c>
      <c r="H37" s="3" t="s">
        <v>1913</v>
      </c>
      <c r="I37" s="3" t="s">
        <v>2328</v>
      </c>
      <c r="J37" s="3" t="s">
        <v>2329</v>
      </c>
    </row>
    <row r="38">
      <c r="A38" s="6">
        <v>36.0</v>
      </c>
      <c r="B38" s="3" t="s">
        <v>962</v>
      </c>
      <c r="C38" s="3" t="s">
        <v>963</v>
      </c>
      <c r="D38" s="7">
        <v>44035.0</v>
      </c>
      <c r="E38" s="3" t="s">
        <v>2330</v>
      </c>
      <c r="G38" s="3" t="s">
        <v>2331</v>
      </c>
      <c r="H38" s="3" t="s">
        <v>1908</v>
      </c>
      <c r="I38" s="3" t="s">
        <v>2332</v>
      </c>
      <c r="J38" s="3" t="s">
        <v>2333</v>
      </c>
    </row>
    <row r="39">
      <c r="A39" s="6">
        <v>37.0</v>
      </c>
      <c r="B39" s="3" t="s">
        <v>973</v>
      </c>
      <c r="C39" s="3" t="s">
        <v>974</v>
      </c>
      <c r="D39" s="7">
        <v>44046.0</v>
      </c>
      <c r="E39" s="3" t="s">
        <v>2334</v>
      </c>
      <c r="G39" s="3" t="s">
        <v>2334</v>
      </c>
      <c r="H39" s="3" t="s">
        <v>1951</v>
      </c>
      <c r="I39" s="3" t="s">
        <v>2335</v>
      </c>
      <c r="J39" s="3" t="s">
        <v>2336</v>
      </c>
    </row>
    <row r="40">
      <c r="A40" s="6">
        <v>38.0</v>
      </c>
      <c r="B40" s="3" t="s">
        <v>994</v>
      </c>
      <c r="C40" s="3" t="s">
        <v>995</v>
      </c>
      <c r="D40" s="7">
        <v>43941.0</v>
      </c>
      <c r="E40" s="3" t="s">
        <v>2337</v>
      </c>
      <c r="F40" s="7">
        <v>43992.0</v>
      </c>
      <c r="G40" s="3" t="s">
        <v>2041</v>
      </c>
      <c r="H40" s="3" t="s">
        <v>1913</v>
      </c>
      <c r="I40" s="3" t="s">
        <v>2338</v>
      </c>
      <c r="J40" s="3" t="s">
        <v>2339</v>
      </c>
    </row>
    <row r="41">
      <c r="A41" s="6">
        <v>39.0</v>
      </c>
      <c r="B41" s="3" t="s">
        <v>1009</v>
      </c>
      <c r="C41" s="3" t="s">
        <v>1010</v>
      </c>
      <c r="D41" s="7">
        <v>44043.0</v>
      </c>
      <c r="E41" s="3" t="s">
        <v>2340</v>
      </c>
      <c r="G41" s="3" t="s">
        <v>2044</v>
      </c>
      <c r="H41" s="3" t="s">
        <v>1951</v>
      </c>
      <c r="I41" s="3" t="s">
        <v>2341</v>
      </c>
      <c r="J41" s="3" t="s">
        <v>2342</v>
      </c>
    </row>
    <row r="42">
      <c r="A42" s="6">
        <v>40.0</v>
      </c>
      <c r="B42" s="3" t="s">
        <v>1019</v>
      </c>
      <c r="C42" s="3" t="s">
        <v>1020</v>
      </c>
      <c r="D42" s="7">
        <v>44015.0</v>
      </c>
      <c r="E42" s="3" t="s">
        <v>2048</v>
      </c>
      <c r="G42" s="3" t="s">
        <v>2343</v>
      </c>
      <c r="H42" s="3" t="s">
        <v>1918</v>
      </c>
      <c r="I42" s="3" t="s">
        <v>2344</v>
      </c>
      <c r="J42" s="3" t="s">
        <v>2345</v>
      </c>
    </row>
    <row r="43">
      <c r="A43" s="6">
        <v>41.0</v>
      </c>
      <c r="B43" s="3" t="s">
        <v>1038</v>
      </c>
      <c r="C43" s="3" t="s">
        <v>1039</v>
      </c>
      <c r="D43" s="7">
        <v>44018.0</v>
      </c>
      <c r="E43" s="3" t="s">
        <v>2346</v>
      </c>
      <c r="F43" s="7">
        <v>44043.0</v>
      </c>
      <c r="G43" s="3" t="s">
        <v>2057</v>
      </c>
      <c r="H43" s="3" t="s">
        <v>1918</v>
      </c>
      <c r="I43" s="3" t="s">
        <v>2347</v>
      </c>
      <c r="J43" s="3" t="s">
        <v>2348</v>
      </c>
    </row>
    <row r="44">
      <c r="A44" s="6">
        <v>42.0</v>
      </c>
      <c r="B44" s="3" t="s">
        <v>1053</v>
      </c>
      <c r="C44" s="3" t="s">
        <v>1054</v>
      </c>
      <c r="D44" s="7">
        <v>43929.0</v>
      </c>
      <c r="E44" s="3" t="s">
        <v>2349</v>
      </c>
      <c r="G44" s="3" t="s">
        <v>2350</v>
      </c>
      <c r="H44" s="3" t="s">
        <v>1913</v>
      </c>
      <c r="I44" s="3" t="s">
        <v>2351</v>
      </c>
      <c r="J44" s="3" t="s">
        <v>2352</v>
      </c>
    </row>
    <row r="45">
      <c r="A45" s="6">
        <v>43.0</v>
      </c>
      <c r="B45" s="3" t="s">
        <v>1089</v>
      </c>
      <c r="C45" s="3" t="s">
        <v>1090</v>
      </c>
      <c r="D45" s="7">
        <v>43991.0</v>
      </c>
      <c r="E45" s="3" t="s">
        <v>2353</v>
      </c>
      <c r="G45" s="3" t="s">
        <v>2065</v>
      </c>
      <c r="H45" s="3" t="s">
        <v>1913</v>
      </c>
      <c r="I45" s="3" t="s">
        <v>2354</v>
      </c>
      <c r="J45" s="3" t="s">
        <v>2355</v>
      </c>
    </row>
    <row r="46">
      <c r="A46" s="6">
        <v>44.0</v>
      </c>
      <c r="B46" s="3" t="s">
        <v>1117</v>
      </c>
      <c r="C46" s="3" t="s">
        <v>1118</v>
      </c>
      <c r="D46" s="7">
        <v>44041.0</v>
      </c>
      <c r="E46" s="3" t="s">
        <v>2356</v>
      </c>
      <c r="G46" s="3" t="s">
        <v>2357</v>
      </c>
      <c r="H46" s="3" t="s">
        <v>1908</v>
      </c>
      <c r="I46" s="3" t="s">
        <v>1967</v>
      </c>
      <c r="J46" s="3" t="s">
        <v>2358</v>
      </c>
    </row>
    <row r="47">
      <c r="A47" s="6">
        <v>45.0</v>
      </c>
      <c r="B47" s="3" t="s">
        <v>1138</v>
      </c>
      <c r="C47" s="3" t="s">
        <v>1139</v>
      </c>
      <c r="D47" s="7">
        <v>43999.0</v>
      </c>
      <c r="E47" s="3" t="s">
        <v>2359</v>
      </c>
      <c r="F47" s="7">
        <v>44039.0</v>
      </c>
      <c r="G47" s="3" t="s">
        <v>2073</v>
      </c>
      <c r="H47" s="3" t="s">
        <v>1918</v>
      </c>
      <c r="I47" s="3" t="s">
        <v>2360</v>
      </c>
      <c r="J47" s="3" t="s">
        <v>2361</v>
      </c>
    </row>
    <row r="48">
      <c r="A48" s="6">
        <v>46.0</v>
      </c>
      <c r="B48" s="3" t="s">
        <v>1178</v>
      </c>
      <c r="C48" s="3" t="s">
        <v>1179</v>
      </c>
      <c r="D48" s="7">
        <v>43950.0</v>
      </c>
      <c r="E48" s="3" t="s">
        <v>2362</v>
      </c>
      <c r="G48" s="3" t="s">
        <v>2363</v>
      </c>
      <c r="H48" s="3" t="s">
        <v>1913</v>
      </c>
      <c r="I48" s="3" t="s">
        <v>2364</v>
      </c>
      <c r="J48" s="3" t="s">
        <v>2365</v>
      </c>
    </row>
    <row r="49">
      <c r="A49" s="6">
        <v>47.0</v>
      </c>
      <c r="B49" s="3" t="s">
        <v>1189</v>
      </c>
      <c r="C49" s="3" t="s">
        <v>1190</v>
      </c>
      <c r="D49" s="7">
        <v>43966.0</v>
      </c>
      <c r="E49" s="3" t="s">
        <v>2366</v>
      </c>
      <c r="G49" s="3" t="s">
        <v>2367</v>
      </c>
      <c r="H49" s="3" t="s">
        <v>1918</v>
      </c>
      <c r="I49" s="3" t="s">
        <v>2368</v>
      </c>
      <c r="J49" s="3" t="s">
        <v>2369</v>
      </c>
    </row>
    <row r="50">
      <c r="A50" s="6">
        <v>48.0</v>
      </c>
      <c r="B50" s="3" t="s">
        <v>1202</v>
      </c>
      <c r="C50" s="3" t="s">
        <v>1203</v>
      </c>
      <c r="D50" s="7">
        <v>44019.0</v>
      </c>
      <c r="E50" s="3" t="s">
        <v>2370</v>
      </c>
      <c r="G50" s="3" t="s">
        <v>2371</v>
      </c>
      <c r="H50" s="3" t="s">
        <v>1908</v>
      </c>
      <c r="I50" s="3" t="s">
        <v>2254</v>
      </c>
      <c r="J50" s="3" t="s">
        <v>2372</v>
      </c>
    </row>
    <row r="51">
      <c r="A51" s="6">
        <v>49.0</v>
      </c>
      <c r="B51" s="3" t="s">
        <v>1228</v>
      </c>
      <c r="C51" s="3" t="s">
        <v>1229</v>
      </c>
      <c r="D51" s="7">
        <v>43930.0</v>
      </c>
      <c r="E51" s="3" t="s">
        <v>2084</v>
      </c>
      <c r="G51" s="3" t="s">
        <v>2373</v>
      </c>
      <c r="H51" s="3" t="s">
        <v>1913</v>
      </c>
      <c r="I51" s="3" t="s">
        <v>2374</v>
      </c>
      <c r="J51" s="3" t="s">
        <v>2375</v>
      </c>
    </row>
    <row r="52">
      <c r="A52" s="6">
        <v>50.0</v>
      </c>
      <c r="B52" s="3" t="s">
        <v>1244</v>
      </c>
      <c r="C52" s="3" t="s">
        <v>1245</v>
      </c>
      <c r="D52" s="7">
        <v>44034.0</v>
      </c>
      <c r="E52" s="3" t="s">
        <v>2087</v>
      </c>
      <c r="F52" s="7">
        <v>44036.0</v>
      </c>
      <c r="G52" s="3" t="s">
        <v>2376</v>
      </c>
      <c r="H52" s="3" t="s">
        <v>2253</v>
      </c>
      <c r="I52" s="3" t="s">
        <v>2377</v>
      </c>
      <c r="J52" s="3" t="s">
        <v>2378</v>
      </c>
    </row>
    <row r="53">
      <c r="A53" s="6">
        <v>51.0</v>
      </c>
      <c r="B53" s="3" t="s">
        <v>1253</v>
      </c>
      <c r="C53" s="3" t="s">
        <v>1254</v>
      </c>
      <c r="D53" s="7">
        <v>43956.0</v>
      </c>
      <c r="E53" s="3" t="s">
        <v>2379</v>
      </c>
      <c r="G53" s="3" t="s">
        <v>2380</v>
      </c>
      <c r="H53" s="3" t="s">
        <v>1913</v>
      </c>
      <c r="I53" s="3" t="s">
        <v>2381</v>
      </c>
      <c r="J53" s="3" t="s">
        <v>2382</v>
      </c>
    </row>
    <row r="54">
      <c r="A54" s="6">
        <v>52.0</v>
      </c>
      <c r="B54" s="3" t="s">
        <v>1256</v>
      </c>
      <c r="C54" s="3" t="s">
        <v>1257</v>
      </c>
      <c r="D54" s="7">
        <v>43962.0</v>
      </c>
      <c r="E54" s="3" t="s">
        <v>2383</v>
      </c>
      <c r="G54" s="3" t="s">
        <v>2384</v>
      </c>
      <c r="H54" s="3" t="s">
        <v>1913</v>
      </c>
      <c r="I54" s="3" t="s">
        <v>2385</v>
      </c>
      <c r="J54" s="3" t="s">
        <v>2386</v>
      </c>
    </row>
    <row r="55">
      <c r="A55" s="6">
        <v>53.0</v>
      </c>
      <c r="B55" s="3" t="s">
        <v>1306</v>
      </c>
      <c r="C55" s="3" t="s">
        <v>1307</v>
      </c>
      <c r="D55" s="7">
        <v>43935.0</v>
      </c>
      <c r="E55" s="3" t="s">
        <v>2387</v>
      </c>
      <c r="F55" s="7">
        <v>44036.0</v>
      </c>
      <c r="G55" s="3" t="s">
        <v>2101</v>
      </c>
      <c r="H55" s="3" t="s">
        <v>1913</v>
      </c>
      <c r="I55" s="3" t="s">
        <v>2388</v>
      </c>
      <c r="J55" s="3" t="s">
        <v>2389</v>
      </c>
    </row>
    <row r="56">
      <c r="A56" s="6">
        <v>54.0</v>
      </c>
      <c r="B56" s="3" t="s">
        <v>1309</v>
      </c>
      <c r="C56" s="3" t="s">
        <v>1310</v>
      </c>
      <c r="D56" s="7">
        <v>43962.0</v>
      </c>
      <c r="E56" s="3" t="s">
        <v>2084</v>
      </c>
      <c r="G56" s="3" t="s">
        <v>2105</v>
      </c>
      <c r="H56" s="3" t="s">
        <v>1913</v>
      </c>
      <c r="I56" s="3" t="s">
        <v>2390</v>
      </c>
      <c r="J56" s="3" t="s">
        <v>2391</v>
      </c>
    </row>
    <row r="57">
      <c r="A57" s="6">
        <v>55.0</v>
      </c>
      <c r="B57" s="3" t="s">
        <v>1319</v>
      </c>
      <c r="C57" s="3" t="s">
        <v>1320</v>
      </c>
      <c r="D57" s="7">
        <v>44004.0</v>
      </c>
      <c r="E57" s="3" t="s">
        <v>2392</v>
      </c>
      <c r="G57" s="3" t="s">
        <v>2393</v>
      </c>
      <c r="H57" s="3" t="s">
        <v>1951</v>
      </c>
      <c r="I57" s="3" t="s">
        <v>2394</v>
      </c>
      <c r="J57" s="3" t="s">
        <v>2395</v>
      </c>
    </row>
    <row r="58">
      <c r="A58" s="6">
        <v>56.0</v>
      </c>
      <c r="B58" s="3" t="s">
        <v>1348</v>
      </c>
      <c r="C58" s="3" t="s">
        <v>1349</v>
      </c>
      <c r="D58" s="7">
        <v>43952.0</v>
      </c>
      <c r="E58" s="3" t="s">
        <v>2396</v>
      </c>
      <c r="G58" s="3" t="s">
        <v>2397</v>
      </c>
      <c r="H58" s="3" t="s">
        <v>1913</v>
      </c>
      <c r="I58" s="3" t="s">
        <v>2398</v>
      </c>
      <c r="J58" s="3" t="s">
        <v>2399</v>
      </c>
    </row>
    <row r="59">
      <c r="A59" s="6">
        <v>57.0</v>
      </c>
      <c r="B59" s="3" t="s">
        <v>1384</v>
      </c>
      <c r="C59" s="3" t="s">
        <v>1385</v>
      </c>
      <c r="D59" s="7">
        <v>44015.0</v>
      </c>
      <c r="E59" s="3" t="s">
        <v>2400</v>
      </c>
      <c r="G59" s="3" t="s">
        <v>2065</v>
      </c>
      <c r="H59" s="3" t="s">
        <v>1918</v>
      </c>
      <c r="I59" s="3" t="s">
        <v>2401</v>
      </c>
      <c r="J59" s="3" t="s">
        <v>2402</v>
      </c>
    </row>
    <row r="60">
      <c r="A60" s="6">
        <v>58.0</v>
      </c>
      <c r="B60" s="3" t="s">
        <v>1402</v>
      </c>
      <c r="C60" s="3" t="s">
        <v>1403</v>
      </c>
      <c r="D60" s="7">
        <v>44046.0</v>
      </c>
      <c r="E60" s="3" t="s">
        <v>2403</v>
      </c>
      <c r="G60" s="3" t="s">
        <v>2403</v>
      </c>
      <c r="H60" s="3" t="s">
        <v>1908</v>
      </c>
      <c r="I60" s="3" t="s">
        <v>2404</v>
      </c>
      <c r="J60" s="3" t="s">
        <v>2405</v>
      </c>
    </row>
    <row r="61">
      <c r="A61" s="6">
        <v>59.0</v>
      </c>
      <c r="B61" s="3" t="s">
        <v>1428</v>
      </c>
      <c r="C61" s="3" t="s">
        <v>1429</v>
      </c>
      <c r="D61" s="7">
        <v>43945.0</v>
      </c>
      <c r="E61" s="3" t="s">
        <v>2109</v>
      </c>
      <c r="G61" s="3" t="s">
        <v>2406</v>
      </c>
      <c r="H61" s="3" t="s">
        <v>1913</v>
      </c>
      <c r="I61" s="3" t="s">
        <v>2407</v>
      </c>
      <c r="J61" s="3" t="s">
        <v>2408</v>
      </c>
    </row>
    <row r="62">
      <c r="A62" s="6">
        <v>60.0</v>
      </c>
      <c r="B62" s="3" t="s">
        <v>1473</v>
      </c>
      <c r="C62" s="3" t="s">
        <v>1474</v>
      </c>
      <c r="D62" s="7">
        <v>44019.0</v>
      </c>
      <c r="E62" s="3" t="s">
        <v>2409</v>
      </c>
      <c r="G62" s="3" t="s">
        <v>2410</v>
      </c>
      <c r="H62" s="3" t="s">
        <v>1951</v>
      </c>
      <c r="I62" s="3" t="s">
        <v>2411</v>
      </c>
      <c r="J62" s="3" t="s">
        <v>2412</v>
      </c>
    </row>
    <row r="63">
      <c r="A63" s="6">
        <v>61.0</v>
      </c>
      <c r="B63" s="3" t="s">
        <v>1519</v>
      </c>
      <c r="C63" s="3" t="s">
        <v>1520</v>
      </c>
      <c r="D63" s="7">
        <v>43943.0</v>
      </c>
      <c r="E63" s="3" t="s">
        <v>2413</v>
      </c>
      <c r="G63" s="3" t="s">
        <v>2414</v>
      </c>
      <c r="H63" s="3" t="s">
        <v>1913</v>
      </c>
      <c r="I63" s="3" t="s">
        <v>2415</v>
      </c>
      <c r="J63" s="3" t="s">
        <v>2416</v>
      </c>
    </row>
    <row r="64">
      <c r="A64" s="6">
        <v>62.0</v>
      </c>
      <c r="B64" s="3" t="s">
        <v>1522</v>
      </c>
      <c r="C64" s="3" t="s">
        <v>1523</v>
      </c>
      <c r="D64" s="7">
        <v>44012.0</v>
      </c>
      <c r="E64" s="3" t="s">
        <v>2417</v>
      </c>
      <c r="G64" s="3" t="s">
        <v>2418</v>
      </c>
      <c r="H64" s="3" t="s">
        <v>1918</v>
      </c>
      <c r="I64" s="3" t="s">
        <v>2419</v>
      </c>
      <c r="J64" s="3" t="s">
        <v>2420</v>
      </c>
    </row>
    <row r="65">
      <c r="A65" s="6">
        <v>63.0</v>
      </c>
      <c r="B65" s="3" t="s">
        <v>1540</v>
      </c>
      <c r="C65" s="3" t="s">
        <v>1541</v>
      </c>
      <c r="D65" s="7">
        <v>44046.0</v>
      </c>
      <c r="E65" s="3" t="s">
        <v>2421</v>
      </c>
      <c r="G65" s="3" t="s">
        <v>2421</v>
      </c>
      <c r="H65" s="3" t="s">
        <v>1918</v>
      </c>
      <c r="I65" s="3" t="s">
        <v>2422</v>
      </c>
      <c r="J65" s="3" t="s">
        <v>2423</v>
      </c>
    </row>
    <row r="66">
      <c r="A66" s="6">
        <v>64.0</v>
      </c>
      <c r="B66" s="3" t="s">
        <v>1547</v>
      </c>
      <c r="C66" s="3" t="s">
        <v>1548</v>
      </c>
      <c r="D66" s="7">
        <v>43948.0</v>
      </c>
      <c r="E66" s="3" t="s">
        <v>2424</v>
      </c>
      <c r="G66" s="3" t="s">
        <v>2425</v>
      </c>
      <c r="H66" s="3" t="s">
        <v>1913</v>
      </c>
      <c r="I66" s="3" t="s">
        <v>2426</v>
      </c>
      <c r="J66" s="3" t="s">
        <v>2427</v>
      </c>
    </row>
    <row r="67">
      <c r="A67" s="6">
        <v>65.0</v>
      </c>
      <c r="B67" s="3" t="s">
        <v>1598</v>
      </c>
      <c r="C67" s="3" t="s">
        <v>1599</v>
      </c>
      <c r="D67" s="7">
        <v>44029.0</v>
      </c>
      <c r="E67" s="3" t="s">
        <v>2428</v>
      </c>
      <c r="G67" s="3" t="s">
        <v>2429</v>
      </c>
      <c r="H67" s="3" t="s">
        <v>1918</v>
      </c>
      <c r="I67" s="3" t="s">
        <v>2430</v>
      </c>
      <c r="J67" s="3" t="s">
        <v>2431</v>
      </c>
    </row>
    <row r="68">
      <c r="A68" s="6">
        <v>66.0</v>
      </c>
      <c r="B68" s="3" t="s">
        <v>1601</v>
      </c>
      <c r="C68" s="3" t="s">
        <v>1602</v>
      </c>
      <c r="D68" s="7">
        <v>44013.0</v>
      </c>
      <c r="E68" s="3" t="s">
        <v>2432</v>
      </c>
      <c r="G68" s="3" t="s">
        <v>2433</v>
      </c>
      <c r="H68" s="3" t="s">
        <v>1918</v>
      </c>
      <c r="I68" s="3" t="s">
        <v>2434</v>
      </c>
      <c r="J68" s="3" t="s">
        <v>2435</v>
      </c>
    </row>
    <row r="69">
      <c r="A69" s="6">
        <v>67.0</v>
      </c>
      <c r="B69" s="3" t="s">
        <v>1634</v>
      </c>
      <c r="C69" s="3" t="s">
        <v>1635</v>
      </c>
      <c r="D69" s="7">
        <v>44027.0</v>
      </c>
      <c r="E69" s="3" t="s">
        <v>2436</v>
      </c>
      <c r="G69" s="3" t="s">
        <v>2437</v>
      </c>
      <c r="H69" s="3" t="s">
        <v>1951</v>
      </c>
      <c r="I69" s="3" t="s">
        <v>2438</v>
      </c>
      <c r="J69" s="3" t="s">
        <v>2439</v>
      </c>
    </row>
    <row r="70">
      <c r="A70" s="6">
        <v>68.0</v>
      </c>
      <c r="B70" s="3" t="s">
        <v>1661</v>
      </c>
      <c r="C70" s="3" t="s">
        <v>1662</v>
      </c>
      <c r="D70" s="7">
        <v>43928.0</v>
      </c>
      <c r="E70" s="3" t="s">
        <v>2440</v>
      </c>
      <c r="G70" s="3" t="s">
        <v>2169</v>
      </c>
      <c r="H70" s="3" t="s">
        <v>1913</v>
      </c>
      <c r="I70" s="3" t="s">
        <v>2441</v>
      </c>
      <c r="J70" s="3" t="s">
        <v>2442</v>
      </c>
    </row>
    <row r="71">
      <c r="A71" s="6">
        <v>69.0</v>
      </c>
      <c r="B71" s="3" t="s">
        <v>1668</v>
      </c>
      <c r="C71" s="3" t="s">
        <v>1669</v>
      </c>
      <c r="D71" s="7">
        <v>44028.0</v>
      </c>
      <c r="E71" s="3" t="s">
        <v>2443</v>
      </c>
      <c r="G71" s="3" t="s">
        <v>2444</v>
      </c>
      <c r="H71" s="3" t="s">
        <v>1908</v>
      </c>
      <c r="I71" s="3" t="s">
        <v>2445</v>
      </c>
      <c r="J71" s="3" t="s">
        <v>2446</v>
      </c>
    </row>
    <row r="72">
      <c r="A72" s="6">
        <v>70.0</v>
      </c>
      <c r="B72" s="3" t="s">
        <v>1671</v>
      </c>
      <c r="C72" s="3" t="s">
        <v>1672</v>
      </c>
      <c r="D72" s="7">
        <v>43972.0</v>
      </c>
      <c r="E72" s="3" t="s">
        <v>2447</v>
      </c>
      <c r="G72" s="3" t="s">
        <v>2448</v>
      </c>
      <c r="H72" s="3" t="s">
        <v>1913</v>
      </c>
      <c r="I72" s="3" t="s">
        <v>2449</v>
      </c>
      <c r="J72" s="3" t="s">
        <v>2450</v>
      </c>
    </row>
    <row r="73">
      <c r="A73" s="6">
        <v>71.0</v>
      </c>
      <c r="B73" s="3" t="s">
        <v>1698</v>
      </c>
      <c r="C73" s="3" t="s">
        <v>1699</v>
      </c>
      <c r="D73" s="7">
        <v>43936.0</v>
      </c>
      <c r="E73" s="3" t="s">
        <v>2451</v>
      </c>
      <c r="G73" s="3" t="s">
        <v>2452</v>
      </c>
      <c r="H73" s="3" t="s">
        <v>1913</v>
      </c>
      <c r="I73" s="3" t="s">
        <v>2453</v>
      </c>
      <c r="J73" s="3" t="s">
        <v>2454</v>
      </c>
    </row>
    <row r="74">
      <c r="A74" s="6">
        <v>72.0</v>
      </c>
      <c r="B74" s="3" t="s">
        <v>1725</v>
      </c>
      <c r="C74" s="3" t="s">
        <v>1726</v>
      </c>
      <c r="D74" s="7">
        <v>44018.0</v>
      </c>
      <c r="E74" s="3" t="s">
        <v>2455</v>
      </c>
      <c r="G74" s="3" t="s">
        <v>2456</v>
      </c>
      <c r="H74" s="3" t="s">
        <v>1908</v>
      </c>
      <c r="I74" s="3" t="s">
        <v>2186</v>
      </c>
      <c r="J74" s="3" t="s">
        <v>2457</v>
      </c>
    </row>
    <row r="75">
      <c r="A75" s="6">
        <v>73.0</v>
      </c>
      <c r="B75" s="3" t="s">
        <v>1783</v>
      </c>
      <c r="C75" s="3" t="s">
        <v>1784</v>
      </c>
      <c r="D75" s="7">
        <v>44018.0</v>
      </c>
      <c r="E75" s="3" t="s">
        <v>2458</v>
      </c>
      <c r="G75" s="3" t="s">
        <v>2459</v>
      </c>
      <c r="H75" s="3" t="s">
        <v>1918</v>
      </c>
      <c r="I75" s="3" t="s">
        <v>2411</v>
      </c>
      <c r="J75" s="3" t="s">
        <v>2460</v>
      </c>
    </row>
    <row r="76">
      <c r="A76" s="6">
        <v>74.0</v>
      </c>
      <c r="B76" s="3" t="s">
        <v>1819</v>
      </c>
      <c r="C76" s="3" t="s">
        <v>1820</v>
      </c>
      <c r="D76" s="7">
        <v>43955.0</v>
      </c>
      <c r="E76" s="3" t="s">
        <v>2461</v>
      </c>
      <c r="G76" s="3" t="s">
        <v>2462</v>
      </c>
      <c r="H76" s="3" t="s">
        <v>1913</v>
      </c>
      <c r="I76" s="3" t="s">
        <v>2463</v>
      </c>
      <c r="J76" s="3" t="s">
        <v>2464</v>
      </c>
    </row>
    <row r="77">
      <c r="A77" s="6">
        <v>75.0</v>
      </c>
      <c r="B77" s="3" t="s">
        <v>1842</v>
      </c>
      <c r="C77" s="3" t="s">
        <v>1843</v>
      </c>
      <c r="D77" s="7">
        <v>44046.0</v>
      </c>
      <c r="E77" s="3" t="s">
        <v>2465</v>
      </c>
      <c r="G77" s="3" t="s">
        <v>2465</v>
      </c>
      <c r="H77" s="3" t="s">
        <v>1908</v>
      </c>
      <c r="I77" s="3" t="s">
        <v>2466</v>
      </c>
      <c r="J77" s="3" t="s">
        <v>2467</v>
      </c>
    </row>
    <row r="78">
      <c r="A78" s="6">
        <v>76.0</v>
      </c>
      <c r="B78" s="3" t="s">
        <v>1881</v>
      </c>
      <c r="C78" s="3" t="s">
        <v>1882</v>
      </c>
      <c r="D78" s="7">
        <v>44026.0</v>
      </c>
      <c r="E78" s="3" t="s">
        <v>2468</v>
      </c>
      <c r="G78" s="3" t="s">
        <v>2469</v>
      </c>
      <c r="H78" s="3" t="s">
        <v>1918</v>
      </c>
      <c r="I78" s="3" t="s">
        <v>2470</v>
      </c>
      <c r="J78" s="3" t="s">
        <v>2471</v>
      </c>
    </row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38.43"/>
    <col customWidth="1" min="4" max="4" width="18.43"/>
    <col customWidth="1" min="5" max="5" width="18.14"/>
    <col customWidth="1" min="6" max="6" width="18.43"/>
    <col customWidth="1" min="7" max="7" width="17.57"/>
    <col customWidth="1" min="8" max="9" width="8.71"/>
    <col customWidth="1" min="10" max="10" width="88.57"/>
    <col customWidth="1" min="11" max="26" width="8.71"/>
  </cols>
  <sheetData>
    <row r="1">
      <c r="B1" s="6" t="s">
        <v>0</v>
      </c>
      <c r="C1" s="6" t="s">
        <v>1</v>
      </c>
      <c r="D1" s="6" t="s">
        <v>1899</v>
      </c>
      <c r="E1" s="6" t="s">
        <v>1900</v>
      </c>
      <c r="F1" s="6" t="s">
        <v>1901</v>
      </c>
      <c r="G1" s="6" t="s">
        <v>1902</v>
      </c>
      <c r="H1" s="6" t="s">
        <v>1903</v>
      </c>
      <c r="I1" s="6" t="s">
        <v>1904</v>
      </c>
      <c r="J1" s="6" t="s">
        <v>1905</v>
      </c>
    </row>
    <row r="2">
      <c r="A2" s="6">
        <v>0.0</v>
      </c>
      <c r="B2" s="3" t="s">
        <v>26</v>
      </c>
      <c r="C2" s="3" t="s">
        <v>27</v>
      </c>
      <c r="D2" s="7">
        <v>44025.0</v>
      </c>
      <c r="E2" s="3" t="s">
        <v>2200</v>
      </c>
      <c r="F2" s="7">
        <v>44013.0</v>
      </c>
      <c r="G2" s="3" t="s">
        <v>2472</v>
      </c>
      <c r="H2" s="3" t="s">
        <v>1951</v>
      </c>
      <c r="I2" s="3" t="s">
        <v>2473</v>
      </c>
      <c r="J2" s="3" t="s">
        <v>2474</v>
      </c>
    </row>
    <row r="3">
      <c r="A3" s="6">
        <v>1.0</v>
      </c>
      <c r="B3" s="3" t="s">
        <v>36</v>
      </c>
      <c r="C3" s="3" t="s">
        <v>37</v>
      </c>
      <c r="D3" s="7">
        <v>43917.0</v>
      </c>
      <c r="E3" s="3" t="s">
        <v>2204</v>
      </c>
      <c r="F3" s="3" t="s">
        <v>2475</v>
      </c>
      <c r="G3" s="3" t="s">
        <v>2476</v>
      </c>
      <c r="H3" s="3" t="s">
        <v>1913</v>
      </c>
      <c r="I3" s="3" t="s">
        <v>2477</v>
      </c>
      <c r="J3" s="3" t="s">
        <v>2478</v>
      </c>
    </row>
    <row r="4">
      <c r="A4" s="6">
        <v>2.0</v>
      </c>
      <c r="B4" s="3" t="s">
        <v>86</v>
      </c>
      <c r="C4" s="3" t="s">
        <v>87</v>
      </c>
      <c r="D4" s="7">
        <v>43994.0</v>
      </c>
      <c r="E4" s="3" t="s">
        <v>1916</v>
      </c>
      <c r="F4" s="7">
        <v>43991.0</v>
      </c>
      <c r="G4" s="3" t="s">
        <v>2479</v>
      </c>
      <c r="H4" s="3" t="s">
        <v>1918</v>
      </c>
      <c r="I4" s="3" t="s">
        <v>2480</v>
      </c>
      <c r="J4" s="3" t="s">
        <v>2481</v>
      </c>
    </row>
    <row r="5">
      <c r="A5" s="6">
        <v>3.0</v>
      </c>
      <c r="B5" s="3" t="s">
        <v>116</v>
      </c>
      <c r="C5" s="3" t="s">
        <v>117</v>
      </c>
      <c r="D5" s="7">
        <v>43958.0</v>
      </c>
      <c r="E5" s="3" t="s">
        <v>2211</v>
      </c>
      <c r="F5" s="7">
        <v>43956.0</v>
      </c>
      <c r="G5" s="3" t="s">
        <v>2482</v>
      </c>
      <c r="H5" s="3" t="s">
        <v>1908</v>
      </c>
      <c r="I5" s="3" t="s">
        <v>2483</v>
      </c>
      <c r="J5" s="3" t="s">
        <v>2484</v>
      </c>
    </row>
    <row r="6">
      <c r="A6" s="6">
        <v>4.0</v>
      </c>
      <c r="B6" s="3" t="s">
        <v>145</v>
      </c>
      <c r="C6" s="3" t="s">
        <v>146</v>
      </c>
      <c r="D6" s="7">
        <v>43943.0</v>
      </c>
      <c r="E6" s="3" t="s">
        <v>2215</v>
      </c>
      <c r="F6" s="3" t="s">
        <v>2475</v>
      </c>
      <c r="G6" s="3" t="s">
        <v>2485</v>
      </c>
      <c r="H6" s="3" t="s">
        <v>1913</v>
      </c>
      <c r="I6" s="3" t="s">
        <v>2486</v>
      </c>
      <c r="J6" s="3" t="s">
        <v>2487</v>
      </c>
    </row>
    <row r="7">
      <c r="A7" s="6">
        <v>5.0</v>
      </c>
      <c r="B7" s="3" t="s">
        <v>175</v>
      </c>
      <c r="C7" s="3" t="s">
        <v>176</v>
      </c>
      <c r="D7" s="7">
        <v>44041.0</v>
      </c>
      <c r="E7" s="3" t="s">
        <v>2218</v>
      </c>
      <c r="F7" s="7">
        <v>44040.0</v>
      </c>
      <c r="G7" s="3" t="s">
        <v>2007</v>
      </c>
      <c r="H7" s="3" t="s">
        <v>1918</v>
      </c>
      <c r="I7" s="3" t="s">
        <v>2488</v>
      </c>
      <c r="J7" s="3" t="s">
        <v>2489</v>
      </c>
    </row>
    <row r="8">
      <c r="A8" s="6">
        <v>6.0</v>
      </c>
      <c r="B8" s="3" t="s">
        <v>180</v>
      </c>
      <c r="C8" s="3" t="s">
        <v>181</v>
      </c>
      <c r="D8" s="7">
        <v>43993.0</v>
      </c>
      <c r="E8" s="3" t="s">
        <v>2222</v>
      </c>
      <c r="F8" s="7">
        <v>43987.0</v>
      </c>
      <c r="G8" s="3" t="s">
        <v>2490</v>
      </c>
      <c r="H8" s="3" t="s">
        <v>1918</v>
      </c>
      <c r="I8" s="3" t="s">
        <v>2491</v>
      </c>
      <c r="J8" s="3" t="s">
        <v>2492</v>
      </c>
    </row>
    <row r="9">
      <c r="A9" s="6">
        <v>7.0</v>
      </c>
      <c r="B9" s="3" t="s">
        <v>205</v>
      </c>
      <c r="C9" s="3" t="s">
        <v>206</v>
      </c>
      <c r="D9" s="7">
        <v>43936.0</v>
      </c>
      <c r="E9" s="3" t="s">
        <v>2226</v>
      </c>
      <c r="F9" s="3" t="s">
        <v>2475</v>
      </c>
      <c r="G9" s="3" t="s">
        <v>2493</v>
      </c>
      <c r="H9" s="3" t="s">
        <v>1913</v>
      </c>
      <c r="I9" s="3" t="s">
        <v>2494</v>
      </c>
      <c r="J9" s="3" t="s">
        <v>2495</v>
      </c>
    </row>
    <row r="10">
      <c r="A10" s="6">
        <v>8.0</v>
      </c>
      <c r="B10" s="3" t="s">
        <v>220</v>
      </c>
      <c r="C10" s="3" t="s">
        <v>221</v>
      </c>
      <c r="D10" s="7">
        <v>44034.0</v>
      </c>
      <c r="E10" s="3" t="s">
        <v>2230</v>
      </c>
      <c r="F10" s="7">
        <v>43985.0</v>
      </c>
      <c r="G10" s="3" t="s">
        <v>2496</v>
      </c>
      <c r="H10" s="3" t="s">
        <v>1918</v>
      </c>
      <c r="I10" s="3" t="s">
        <v>2497</v>
      </c>
      <c r="J10" s="3" t="s">
        <v>2498</v>
      </c>
    </row>
    <row r="11">
      <c r="A11" s="6">
        <v>9.0</v>
      </c>
      <c r="B11" s="3" t="s">
        <v>249</v>
      </c>
      <c r="C11" s="3" t="s">
        <v>250</v>
      </c>
      <c r="D11" s="7">
        <v>44013.0</v>
      </c>
      <c r="E11" s="3" t="s">
        <v>2234</v>
      </c>
      <c r="F11" s="7">
        <v>44011.0</v>
      </c>
      <c r="G11" s="3" t="s">
        <v>2499</v>
      </c>
      <c r="H11" s="3" t="s">
        <v>1918</v>
      </c>
      <c r="I11" s="3" t="s">
        <v>2030</v>
      </c>
      <c r="J11" s="3" t="s">
        <v>2500</v>
      </c>
    </row>
    <row r="12">
      <c r="A12" s="6">
        <v>10.0</v>
      </c>
      <c r="B12" s="3" t="s">
        <v>264</v>
      </c>
      <c r="C12" s="3" t="s">
        <v>265</v>
      </c>
      <c r="D12" s="7">
        <v>43978.0</v>
      </c>
      <c r="E12" s="3" t="s">
        <v>2501</v>
      </c>
      <c r="F12" s="7">
        <v>44007.0</v>
      </c>
      <c r="G12" s="3" t="s">
        <v>2502</v>
      </c>
      <c r="H12" s="3" t="s">
        <v>1908</v>
      </c>
      <c r="I12" s="3" t="s">
        <v>2239</v>
      </c>
      <c r="J12" s="3" t="s">
        <v>2503</v>
      </c>
    </row>
    <row r="13">
      <c r="A13" s="6">
        <v>11.0</v>
      </c>
      <c r="B13" s="3" t="s">
        <v>298</v>
      </c>
      <c r="C13" s="3" t="s">
        <v>299</v>
      </c>
      <c r="D13" s="7">
        <v>44004.0</v>
      </c>
      <c r="E13" s="3" t="s">
        <v>2241</v>
      </c>
      <c r="F13" s="7">
        <v>43987.0</v>
      </c>
      <c r="G13" s="3" t="s">
        <v>2504</v>
      </c>
      <c r="H13" s="3" t="s">
        <v>1918</v>
      </c>
      <c r="I13" s="3" t="s">
        <v>2505</v>
      </c>
      <c r="J13" s="3" t="s">
        <v>2506</v>
      </c>
    </row>
    <row r="14">
      <c r="A14" s="6">
        <v>12.0</v>
      </c>
      <c r="B14" s="3" t="s">
        <v>328</v>
      </c>
      <c r="C14" s="3" t="s">
        <v>329</v>
      </c>
      <c r="D14" s="7">
        <v>44036.0</v>
      </c>
      <c r="E14" s="3" t="s">
        <v>2245</v>
      </c>
      <c r="F14" s="7">
        <v>44001.0</v>
      </c>
      <c r="G14" s="3" t="s">
        <v>2245</v>
      </c>
      <c r="H14" s="3" t="s">
        <v>1918</v>
      </c>
      <c r="I14" s="3" t="s">
        <v>2507</v>
      </c>
      <c r="J14" s="3" t="s">
        <v>2508</v>
      </c>
    </row>
    <row r="15">
      <c r="A15" s="6">
        <v>13.0</v>
      </c>
      <c r="B15" s="3" t="s">
        <v>358</v>
      </c>
      <c r="C15" s="3" t="s">
        <v>359</v>
      </c>
      <c r="D15" s="7">
        <v>44033.0</v>
      </c>
      <c r="E15" s="3" t="s">
        <v>1958</v>
      </c>
      <c r="F15" s="7">
        <v>43973.0</v>
      </c>
      <c r="G15" s="3" t="s">
        <v>2509</v>
      </c>
      <c r="H15" s="3" t="s">
        <v>1908</v>
      </c>
      <c r="I15" s="3" t="s">
        <v>2510</v>
      </c>
      <c r="J15" s="3" t="s">
        <v>2511</v>
      </c>
    </row>
    <row r="16">
      <c r="A16" s="6">
        <v>14.0</v>
      </c>
      <c r="B16" s="3" t="s">
        <v>403</v>
      </c>
      <c r="C16" s="3" t="s">
        <v>404</v>
      </c>
      <c r="D16" s="7">
        <v>44020.0</v>
      </c>
      <c r="E16" s="3" t="s">
        <v>1912</v>
      </c>
      <c r="F16" s="7">
        <v>44018.0</v>
      </c>
      <c r="G16" s="3" t="s">
        <v>2512</v>
      </c>
      <c r="H16" s="3" t="s">
        <v>2253</v>
      </c>
      <c r="I16" s="3" t="s">
        <v>2513</v>
      </c>
      <c r="J16" s="3" t="s">
        <v>2514</v>
      </c>
    </row>
    <row r="17">
      <c r="A17" s="6">
        <v>15.0</v>
      </c>
      <c r="B17" s="3" t="s">
        <v>442</v>
      </c>
      <c r="C17" s="3" t="s">
        <v>443</v>
      </c>
      <c r="D17" s="7">
        <v>44035.0</v>
      </c>
      <c r="E17" s="3" t="s">
        <v>2256</v>
      </c>
      <c r="F17" s="7">
        <v>43985.0</v>
      </c>
      <c r="G17" s="3" t="s">
        <v>2515</v>
      </c>
      <c r="H17" s="3" t="s">
        <v>1918</v>
      </c>
      <c r="I17" s="3" t="s">
        <v>2516</v>
      </c>
      <c r="J17" s="3" t="s">
        <v>2517</v>
      </c>
    </row>
    <row r="18">
      <c r="A18" s="6">
        <v>16.0</v>
      </c>
      <c r="B18" s="3" t="s">
        <v>481</v>
      </c>
      <c r="C18" s="3" t="s">
        <v>482</v>
      </c>
      <c r="D18" s="7">
        <v>43991.0</v>
      </c>
      <c r="E18" s="3" t="s">
        <v>2260</v>
      </c>
      <c r="F18" s="7">
        <v>43987.0</v>
      </c>
      <c r="G18" s="3" t="s">
        <v>2518</v>
      </c>
      <c r="H18" s="3" t="s">
        <v>1951</v>
      </c>
      <c r="I18" s="3" t="s">
        <v>2519</v>
      </c>
      <c r="J18" s="3" t="s">
        <v>2520</v>
      </c>
    </row>
    <row r="19">
      <c r="A19" s="6">
        <v>17.0</v>
      </c>
      <c r="B19" s="3" t="s">
        <v>505</v>
      </c>
      <c r="C19" s="3" t="s">
        <v>506</v>
      </c>
      <c r="D19" s="7">
        <v>44036.0</v>
      </c>
      <c r="E19" s="3" t="s">
        <v>1973</v>
      </c>
      <c r="F19" s="7">
        <v>44022.0</v>
      </c>
      <c r="G19" s="3" t="s">
        <v>2331</v>
      </c>
      <c r="H19" s="3" t="s">
        <v>1908</v>
      </c>
      <c r="I19" s="3" t="s">
        <v>2521</v>
      </c>
      <c r="J19" s="3" t="s">
        <v>2522</v>
      </c>
    </row>
    <row r="20">
      <c r="A20" s="6">
        <v>18.0</v>
      </c>
      <c r="B20" s="3" t="s">
        <v>542</v>
      </c>
      <c r="C20" s="3" t="s">
        <v>543</v>
      </c>
      <c r="D20" s="7">
        <v>43958.0</v>
      </c>
      <c r="E20" s="3" t="s">
        <v>2267</v>
      </c>
      <c r="F20" s="3" t="s">
        <v>2475</v>
      </c>
      <c r="G20" s="3" t="s">
        <v>2523</v>
      </c>
      <c r="H20" s="3" t="s">
        <v>1913</v>
      </c>
      <c r="I20" s="3" t="s">
        <v>2524</v>
      </c>
      <c r="J20" s="3" t="s">
        <v>2525</v>
      </c>
    </row>
    <row r="21">
      <c r="A21" s="6">
        <v>19.0</v>
      </c>
      <c r="B21" s="3" t="s">
        <v>575</v>
      </c>
      <c r="C21" s="3" t="s">
        <v>576</v>
      </c>
      <c r="D21" s="7">
        <v>43942.0</v>
      </c>
      <c r="E21" s="3" t="s">
        <v>2271</v>
      </c>
      <c r="F21" s="3" t="s">
        <v>2475</v>
      </c>
      <c r="G21" s="3" t="s">
        <v>2526</v>
      </c>
      <c r="H21" s="3" t="s">
        <v>1913</v>
      </c>
      <c r="I21" s="3" t="s">
        <v>2527</v>
      </c>
      <c r="J21" s="3" t="s">
        <v>2528</v>
      </c>
    </row>
    <row r="22">
      <c r="A22" s="6">
        <v>20.0</v>
      </c>
      <c r="B22" s="3" t="s">
        <v>585</v>
      </c>
      <c r="C22" s="3" t="s">
        <v>586</v>
      </c>
      <c r="D22" s="7">
        <v>43941.0</v>
      </c>
      <c r="E22" s="3" t="s">
        <v>2529</v>
      </c>
      <c r="F22" s="7">
        <v>44042.0</v>
      </c>
      <c r="G22" s="3" t="s">
        <v>1986</v>
      </c>
      <c r="H22" s="3" t="s">
        <v>1913</v>
      </c>
      <c r="I22" s="3" t="s">
        <v>2275</v>
      </c>
      <c r="J22" s="3" t="s">
        <v>2530</v>
      </c>
    </row>
    <row r="23">
      <c r="A23" s="6">
        <v>21.0</v>
      </c>
      <c r="B23" s="3" t="s">
        <v>590</v>
      </c>
      <c r="C23" s="3" t="s">
        <v>591</v>
      </c>
      <c r="D23" s="7">
        <v>43994.0</v>
      </c>
      <c r="E23" s="3" t="s">
        <v>2277</v>
      </c>
      <c r="F23" s="7">
        <v>43993.0</v>
      </c>
      <c r="G23" s="3" t="s">
        <v>2531</v>
      </c>
      <c r="H23" s="3" t="s">
        <v>1908</v>
      </c>
      <c r="I23" s="3" t="s">
        <v>2532</v>
      </c>
      <c r="J23" s="3" t="s">
        <v>2533</v>
      </c>
    </row>
    <row r="24">
      <c r="A24" s="6">
        <v>22.0</v>
      </c>
      <c r="B24" s="3" t="s">
        <v>639</v>
      </c>
      <c r="C24" s="3" t="s">
        <v>640</v>
      </c>
      <c r="D24" s="7">
        <v>43999.0</v>
      </c>
      <c r="E24" s="3" t="s">
        <v>2534</v>
      </c>
      <c r="F24" s="7">
        <v>44043.0</v>
      </c>
      <c r="G24" s="3" t="s">
        <v>1994</v>
      </c>
      <c r="H24" s="3" t="s">
        <v>1918</v>
      </c>
      <c r="I24" s="3" t="s">
        <v>2281</v>
      </c>
      <c r="J24" s="3" t="s">
        <v>2535</v>
      </c>
    </row>
    <row r="25">
      <c r="A25" s="6">
        <v>23.0</v>
      </c>
      <c r="B25" s="3" t="s">
        <v>661</v>
      </c>
      <c r="C25" s="3" t="s">
        <v>662</v>
      </c>
      <c r="D25" s="7">
        <v>44014.0</v>
      </c>
      <c r="E25" s="3" t="s">
        <v>2283</v>
      </c>
      <c r="F25" s="7">
        <v>43985.0</v>
      </c>
      <c r="G25" s="3" t="s">
        <v>2536</v>
      </c>
      <c r="H25" s="3" t="s">
        <v>1918</v>
      </c>
      <c r="I25" s="3" t="s">
        <v>2537</v>
      </c>
      <c r="J25" s="3" t="s">
        <v>2538</v>
      </c>
    </row>
    <row r="26">
      <c r="A26" s="6">
        <v>24.0</v>
      </c>
      <c r="B26" s="3" t="s">
        <v>689</v>
      </c>
      <c r="C26" s="3" t="s">
        <v>690</v>
      </c>
      <c r="D26" s="7">
        <v>43993.0</v>
      </c>
      <c r="E26" s="3" t="s">
        <v>2001</v>
      </c>
      <c r="F26" s="7">
        <v>43980.0</v>
      </c>
      <c r="G26" s="3" t="s">
        <v>2539</v>
      </c>
      <c r="H26" s="3" t="s">
        <v>1908</v>
      </c>
      <c r="I26" s="3" t="s">
        <v>2540</v>
      </c>
      <c r="J26" s="3" t="s">
        <v>2541</v>
      </c>
    </row>
    <row r="27">
      <c r="A27" s="6">
        <v>25.0</v>
      </c>
      <c r="B27" s="3" t="s">
        <v>693</v>
      </c>
      <c r="C27" s="3" t="s">
        <v>694</v>
      </c>
      <c r="D27" s="7">
        <v>44035.0</v>
      </c>
      <c r="E27" s="3" t="s">
        <v>2289</v>
      </c>
      <c r="F27" s="7">
        <v>44036.0</v>
      </c>
      <c r="G27" s="3" t="s">
        <v>2290</v>
      </c>
      <c r="H27" s="3" t="s">
        <v>1908</v>
      </c>
      <c r="I27" s="3" t="s">
        <v>2291</v>
      </c>
      <c r="J27" s="3" t="s">
        <v>2292</v>
      </c>
    </row>
    <row r="28">
      <c r="A28" s="6">
        <v>26.0</v>
      </c>
      <c r="B28" s="3" t="s">
        <v>697</v>
      </c>
      <c r="C28" s="3" t="s">
        <v>698</v>
      </c>
      <c r="D28" s="7">
        <v>43949.0</v>
      </c>
      <c r="E28" s="3" t="s">
        <v>2293</v>
      </c>
      <c r="F28" s="3" t="s">
        <v>2475</v>
      </c>
      <c r="G28" s="3" t="s">
        <v>2542</v>
      </c>
      <c r="H28" s="3" t="s">
        <v>1913</v>
      </c>
      <c r="I28" s="3" t="s">
        <v>2543</v>
      </c>
      <c r="J28" s="3" t="s">
        <v>2544</v>
      </c>
    </row>
    <row r="29">
      <c r="A29" s="6">
        <v>27.0</v>
      </c>
      <c r="B29" s="3" t="s">
        <v>707</v>
      </c>
      <c r="C29" s="3" t="s">
        <v>708</v>
      </c>
      <c r="D29" s="7">
        <v>43969.0</v>
      </c>
      <c r="E29" s="3" t="s">
        <v>2297</v>
      </c>
      <c r="F29" s="3" t="s">
        <v>2475</v>
      </c>
      <c r="G29" s="3" t="s">
        <v>2545</v>
      </c>
      <c r="H29" s="3" t="s">
        <v>1913</v>
      </c>
      <c r="I29" s="3" t="s">
        <v>2546</v>
      </c>
      <c r="J29" s="3" t="s">
        <v>2547</v>
      </c>
    </row>
    <row r="30">
      <c r="A30" s="6">
        <v>28.0</v>
      </c>
      <c r="B30" s="3" t="s">
        <v>744</v>
      </c>
      <c r="C30" s="3" t="s">
        <v>745</v>
      </c>
      <c r="D30" s="7">
        <v>44034.0</v>
      </c>
      <c r="E30" s="3" t="s">
        <v>2300</v>
      </c>
      <c r="F30" s="7">
        <v>44042.0</v>
      </c>
      <c r="G30" s="3" t="s">
        <v>2301</v>
      </c>
      <c r="H30" s="3" t="s">
        <v>1918</v>
      </c>
      <c r="I30" s="3" t="s">
        <v>2302</v>
      </c>
      <c r="J30" s="3" t="s">
        <v>2303</v>
      </c>
    </row>
    <row r="31">
      <c r="A31" s="6">
        <v>29.0</v>
      </c>
      <c r="B31" s="3" t="s">
        <v>766</v>
      </c>
      <c r="C31" s="3" t="s">
        <v>767</v>
      </c>
      <c r="D31" s="7">
        <v>43937.0</v>
      </c>
      <c r="E31" s="3" t="s">
        <v>2304</v>
      </c>
      <c r="F31" s="7">
        <v>44039.0</v>
      </c>
      <c r="G31" s="3" t="s">
        <v>2305</v>
      </c>
      <c r="H31" s="3" t="s">
        <v>1913</v>
      </c>
      <c r="I31" s="3" t="s">
        <v>2306</v>
      </c>
      <c r="J31" s="3" t="s">
        <v>2307</v>
      </c>
    </row>
    <row r="32">
      <c r="A32" s="6">
        <v>30.0</v>
      </c>
      <c r="B32" s="3" t="s">
        <v>769</v>
      </c>
      <c r="C32" s="3" t="s">
        <v>770</v>
      </c>
      <c r="D32" s="7">
        <v>43958.0</v>
      </c>
      <c r="E32" s="3" t="s">
        <v>2308</v>
      </c>
      <c r="F32" s="7">
        <v>43952.0</v>
      </c>
      <c r="G32" s="3" t="s">
        <v>2548</v>
      </c>
      <c r="H32" s="3" t="s">
        <v>1918</v>
      </c>
      <c r="I32" s="3" t="s">
        <v>2549</v>
      </c>
      <c r="J32" s="3" t="s">
        <v>2550</v>
      </c>
    </row>
    <row r="33">
      <c r="A33" s="6">
        <v>31.0</v>
      </c>
      <c r="B33" s="3" t="s">
        <v>804</v>
      </c>
      <c r="C33" s="3" t="s">
        <v>805</v>
      </c>
      <c r="D33" s="7">
        <v>43970.0</v>
      </c>
      <c r="E33" s="3" t="s">
        <v>2311</v>
      </c>
      <c r="F33" s="7">
        <v>43965.0</v>
      </c>
      <c r="G33" s="3" t="s">
        <v>2551</v>
      </c>
      <c r="H33" s="3" t="s">
        <v>1908</v>
      </c>
      <c r="I33" s="3" t="s">
        <v>2552</v>
      </c>
      <c r="J33" s="3" t="s">
        <v>2553</v>
      </c>
    </row>
    <row r="34">
      <c r="A34" s="6">
        <v>32.0</v>
      </c>
      <c r="B34" s="3" t="s">
        <v>828</v>
      </c>
      <c r="C34" s="3" t="s">
        <v>829</v>
      </c>
      <c r="D34" s="7">
        <v>43929.0</v>
      </c>
      <c r="E34" s="3" t="s">
        <v>2315</v>
      </c>
      <c r="F34" s="3" t="s">
        <v>2475</v>
      </c>
      <c r="G34" s="3" t="s">
        <v>2316</v>
      </c>
      <c r="H34" s="3" t="s">
        <v>1913</v>
      </c>
      <c r="I34" s="3" t="s">
        <v>2317</v>
      </c>
      <c r="J34" s="3" t="s">
        <v>2318</v>
      </c>
    </row>
    <row r="35">
      <c r="A35" s="6">
        <v>33.0</v>
      </c>
      <c r="B35" s="3" t="s">
        <v>837</v>
      </c>
      <c r="C35" s="3" t="s">
        <v>838</v>
      </c>
      <c r="D35" s="7">
        <v>43941.0</v>
      </c>
      <c r="E35" s="3" t="s">
        <v>2319</v>
      </c>
      <c r="F35" s="7">
        <v>43936.0</v>
      </c>
      <c r="G35" s="3" t="s">
        <v>2554</v>
      </c>
      <c r="H35" s="3" t="s">
        <v>1918</v>
      </c>
      <c r="I35" s="3" t="s">
        <v>2555</v>
      </c>
      <c r="J35" s="3" t="s">
        <v>2556</v>
      </c>
    </row>
    <row r="36">
      <c r="A36" s="6">
        <v>34.0</v>
      </c>
      <c r="B36" s="3" t="s">
        <v>853</v>
      </c>
      <c r="C36" s="3" t="s">
        <v>854</v>
      </c>
      <c r="D36" s="7">
        <v>44020.0</v>
      </c>
      <c r="E36" s="3" t="s">
        <v>2323</v>
      </c>
      <c r="F36" s="7">
        <v>44011.0</v>
      </c>
      <c r="G36" s="3" t="s">
        <v>2557</v>
      </c>
      <c r="H36" s="3" t="s">
        <v>1918</v>
      </c>
      <c r="I36" s="3" t="s">
        <v>2558</v>
      </c>
      <c r="J36" s="3" t="s">
        <v>2559</v>
      </c>
    </row>
    <row r="37">
      <c r="A37" s="6">
        <v>35.0</v>
      </c>
      <c r="B37" s="3" t="s">
        <v>885</v>
      </c>
      <c r="C37" s="3" t="s">
        <v>886</v>
      </c>
      <c r="D37" s="7">
        <v>43978.0</v>
      </c>
      <c r="E37" s="3" t="s">
        <v>2105</v>
      </c>
      <c r="F37" s="3" t="s">
        <v>2475</v>
      </c>
      <c r="G37" s="3" t="s">
        <v>2560</v>
      </c>
      <c r="H37" s="3" t="s">
        <v>1913</v>
      </c>
      <c r="I37" s="3" t="s">
        <v>2561</v>
      </c>
      <c r="J37" s="3" t="s">
        <v>2562</v>
      </c>
    </row>
    <row r="38">
      <c r="A38" s="6">
        <v>36.0</v>
      </c>
      <c r="B38" s="3" t="s">
        <v>962</v>
      </c>
      <c r="C38" s="3" t="s">
        <v>963</v>
      </c>
      <c r="D38" s="7">
        <v>44035.0</v>
      </c>
      <c r="E38" s="3" t="s">
        <v>2330</v>
      </c>
      <c r="F38" s="7">
        <v>44004.0</v>
      </c>
      <c r="G38" s="3" t="s">
        <v>2563</v>
      </c>
      <c r="H38" s="3" t="s">
        <v>1908</v>
      </c>
      <c r="I38" s="3" t="s">
        <v>2564</v>
      </c>
      <c r="J38" s="3" t="s">
        <v>2565</v>
      </c>
    </row>
    <row r="39">
      <c r="A39" s="6">
        <v>37.0</v>
      </c>
      <c r="B39" s="3" t="s">
        <v>973</v>
      </c>
      <c r="C39" s="3" t="s">
        <v>974</v>
      </c>
      <c r="D39" s="7">
        <v>44039.0</v>
      </c>
      <c r="E39" s="3" t="s">
        <v>2566</v>
      </c>
      <c r="F39" s="7">
        <v>44042.0</v>
      </c>
      <c r="G39" s="3" t="s">
        <v>2567</v>
      </c>
      <c r="H39" s="3" t="s">
        <v>1908</v>
      </c>
      <c r="I39" s="3" t="s">
        <v>2335</v>
      </c>
      <c r="J39" s="3" t="s">
        <v>2568</v>
      </c>
    </row>
    <row r="40">
      <c r="A40" s="6">
        <v>38.0</v>
      </c>
      <c r="B40" s="3" t="s">
        <v>994</v>
      </c>
      <c r="C40" s="3" t="s">
        <v>995</v>
      </c>
      <c r="D40" s="7">
        <v>43941.0</v>
      </c>
      <c r="E40" s="3" t="s">
        <v>2337</v>
      </c>
      <c r="F40" s="7">
        <v>43992.0</v>
      </c>
      <c r="G40" s="3" t="s">
        <v>2041</v>
      </c>
      <c r="H40" s="3" t="s">
        <v>1913</v>
      </c>
      <c r="I40" s="3" t="s">
        <v>2338</v>
      </c>
      <c r="J40" s="3" t="s">
        <v>2339</v>
      </c>
    </row>
    <row r="41">
      <c r="A41" s="6">
        <v>39.0</v>
      </c>
      <c r="B41" s="3" t="s">
        <v>1009</v>
      </c>
      <c r="C41" s="3" t="s">
        <v>1010</v>
      </c>
      <c r="D41" s="7">
        <v>44043.0</v>
      </c>
      <c r="E41" s="3" t="s">
        <v>2340</v>
      </c>
      <c r="F41" s="7">
        <v>44036.0</v>
      </c>
      <c r="G41" s="3" t="s">
        <v>2340</v>
      </c>
      <c r="H41" s="3" t="s">
        <v>1951</v>
      </c>
      <c r="I41" s="3" t="s">
        <v>2569</v>
      </c>
      <c r="J41" s="3" t="s">
        <v>2570</v>
      </c>
    </row>
    <row r="42">
      <c r="A42" s="6">
        <v>40.0</v>
      </c>
      <c r="B42" s="3" t="s">
        <v>1019</v>
      </c>
      <c r="C42" s="3" t="s">
        <v>1020</v>
      </c>
      <c r="D42" s="7">
        <v>44015.0</v>
      </c>
      <c r="E42" s="3" t="s">
        <v>2048</v>
      </c>
      <c r="F42" s="7">
        <v>43987.0</v>
      </c>
      <c r="G42" s="3" t="s">
        <v>2571</v>
      </c>
      <c r="H42" s="3" t="s">
        <v>1918</v>
      </c>
      <c r="I42" s="3" t="s">
        <v>2572</v>
      </c>
      <c r="J42" s="3" t="s">
        <v>2573</v>
      </c>
    </row>
    <row r="43">
      <c r="A43" s="6">
        <v>41.0</v>
      </c>
      <c r="B43" s="3" t="s">
        <v>1038</v>
      </c>
      <c r="C43" s="3" t="s">
        <v>1039</v>
      </c>
      <c r="D43" s="7">
        <v>44018.0</v>
      </c>
      <c r="E43" s="3" t="s">
        <v>2346</v>
      </c>
      <c r="F43" s="7">
        <v>44043.0</v>
      </c>
      <c r="G43" s="3" t="s">
        <v>2057</v>
      </c>
      <c r="H43" s="3" t="s">
        <v>1918</v>
      </c>
      <c r="I43" s="3" t="s">
        <v>2347</v>
      </c>
      <c r="J43" s="3" t="s">
        <v>2348</v>
      </c>
    </row>
    <row r="44">
      <c r="A44" s="6">
        <v>42.0</v>
      </c>
      <c r="B44" s="3" t="s">
        <v>1053</v>
      </c>
      <c r="C44" s="3" t="s">
        <v>1054</v>
      </c>
      <c r="D44" s="7">
        <v>43929.0</v>
      </c>
      <c r="E44" s="3" t="s">
        <v>2349</v>
      </c>
      <c r="F44" s="3" t="s">
        <v>2475</v>
      </c>
      <c r="G44" s="3" t="s">
        <v>2574</v>
      </c>
      <c r="H44" s="3" t="s">
        <v>1913</v>
      </c>
      <c r="I44" s="3" t="s">
        <v>2575</v>
      </c>
      <c r="J44" s="3" t="s">
        <v>2576</v>
      </c>
    </row>
    <row r="45">
      <c r="A45" s="6">
        <v>43.0</v>
      </c>
      <c r="B45" s="3" t="s">
        <v>1089</v>
      </c>
      <c r="C45" s="3" t="s">
        <v>1090</v>
      </c>
      <c r="D45" s="7">
        <v>43991.0</v>
      </c>
      <c r="E45" s="3" t="s">
        <v>2353</v>
      </c>
      <c r="F45" s="3" t="s">
        <v>2475</v>
      </c>
      <c r="G45" s="3" t="s">
        <v>2065</v>
      </c>
      <c r="H45" s="3" t="s">
        <v>1913</v>
      </c>
      <c r="I45" s="3" t="s">
        <v>2354</v>
      </c>
      <c r="J45" s="3" t="s">
        <v>2355</v>
      </c>
    </row>
    <row r="46">
      <c r="A46" s="6">
        <v>44.0</v>
      </c>
      <c r="B46" s="3" t="s">
        <v>1117</v>
      </c>
      <c r="C46" s="3" t="s">
        <v>1118</v>
      </c>
      <c r="D46" s="7">
        <v>44041.0</v>
      </c>
      <c r="E46" s="3" t="s">
        <v>2356</v>
      </c>
      <c r="F46" s="7">
        <v>44040.0</v>
      </c>
      <c r="G46" s="3" t="s">
        <v>2577</v>
      </c>
      <c r="H46" s="3" t="s">
        <v>1908</v>
      </c>
      <c r="I46" s="3" t="s">
        <v>2578</v>
      </c>
      <c r="J46" s="3" t="s">
        <v>2579</v>
      </c>
    </row>
    <row r="47">
      <c r="A47" s="6">
        <v>45.0</v>
      </c>
      <c r="B47" s="3" t="s">
        <v>1138</v>
      </c>
      <c r="C47" s="3" t="s">
        <v>1139</v>
      </c>
      <c r="D47" s="7">
        <v>43999.0</v>
      </c>
      <c r="E47" s="3" t="s">
        <v>2359</v>
      </c>
      <c r="F47" s="7">
        <v>44039.0</v>
      </c>
      <c r="G47" s="3" t="s">
        <v>2073</v>
      </c>
      <c r="H47" s="3" t="s">
        <v>1918</v>
      </c>
      <c r="I47" s="3" t="s">
        <v>2360</v>
      </c>
      <c r="J47" s="3" t="s">
        <v>2361</v>
      </c>
    </row>
    <row r="48">
      <c r="A48" s="6">
        <v>46.0</v>
      </c>
      <c r="B48" s="3" t="s">
        <v>1178</v>
      </c>
      <c r="C48" s="3" t="s">
        <v>1179</v>
      </c>
      <c r="D48" s="7">
        <v>43950.0</v>
      </c>
      <c r="E48" s="3" t="s">
        <v>2362</v>
      </c>
      <c r="F48" s="3" t="s">
        <v>2475</v>
      </c>
      <c r="G48" s="3" t="s">
        <v>2580</v>
      </c>
      <c r="H48" s="3" t="s">
        <v>1913</v>
      </c>
      <c r="I48" s="3" t="s">
        <v>2581</v>
      </c>
      <c r="J48" s="3" t="s">
        <v>2582</v>
      </c>
    </row>
    <row r="49">
      <c r="A49" s="6">
        <v>47.0</v>
      </c>
      <c r="B49" s="3" t="s">
        <v>1189</v>
      </c>
      <c r="C49" s="3" t="s">
        <v>1190</v>
      </c>
      <c r="D49" s="7">
        <v>43966.0</v>
      </c>
      <c r="E49" s="3" t="s">
        <v>2366</v>
      </c>
      <c r="F49" s="7">
        <v>43965.0</v>
      </c>
      <c r="G49" s="3" t="s">
        <v>2583</v>
      </c>
      <c r="H49" s="3" t="s">
        <v>1918</v>
      </c>
      <c r="I49" s="3" t="s">
        <v>2584</v>
      </c>
      <c r="J49" s="3" t="s">
        <v>2585</v>
      </c>
    </row>
    <row r="50">
      <c r="A50" s="6">
        <v>48.0</v>
      </c>
      <c r="B50" s="3" t="s">
        <v>1202</v>
      </c>
      <c r="C50" s="3" t="s">
        <v>1203</v>
      </c>
      <c r="D50" s="7">
        <v>44019.0</v>
      </c>
      <c r="E50" s="3" t="s">
        <v>2370</v>
      </c>
      <c r="F50" s="7">
        <v>44011.0</v>
      </c>
      <c r="G50" s="3" t="s">
        <v>2586</v>
      </c>
      <c r="H50" s="3" t="s">
        <v>1908</v>
      </c>
      <c r="I50" s="3" t="s">
        <v>2587</v>
      </c>
      <c r="J50" s="3" t="s">
        <v>2588</v>
      </c>
    </row>
    <row r="51">
      <c r="A51" s="6">
        <v>49.0</v>
      </c>
      <c r="B51" s="3" t="s">
        <v>1228</v>
      </c>
      <c r="C51" s="3" t="s">
        <v>1229</v>
      </c>
      <c r="D51" s="7">
        <v>43930.0</v>
      </c>
      <c r="E51" s="3" t="s">
        <v>2084</v>
      </c>
      <c r="F51" s="3" t="s">
        <v>2475</v>
      </c>
      <c r="G51" s="3" t="s">
        <v>2589</v>
      </c>
      <c r="H51" s="3" t="s">
        <v>1913</v>
      </c>
      <c r="I51" s="3" t="s">
        <v>2590</v>
      </c>
      <c r="J51" s="3" t="s">
        <v>2591</v>
      </c>
    </row>
    <row r="52">
      <c r="A52" s="6">
        <v>50.0</v>
      </c>
      <c r="B52" s="3" t="s">
        <v>1244</v>
      </c>
      <c r="C52" s="3" t="s">
        <v>1245</v>
      </c>
      <c r="D52" s="7">
        <v>44034.0</v>
      </c>
      <c r="E52" s="3" t="s">
        <v>2087</v>
      </c>
      <c r="F52" s="7">
        <v>44036.0</v>
      </c>
      <c r="G52" s="3" t="s">
        <v>2376</v>
      </c>
      <c r="H52" s="3" t="s">
        <v>2253</v>
      </c>
      <c r="I52" s="3" t="s">
        <v>2377</v>
      </c>
      <c r="J52" s="3" t="s">
        <v>2378</v>
      </c>
    </row>
    <row r="53">
      <c r="A53" s="6">
        <v>51.0</v>
      </c>
      <c r="B53" s="3" t="s">
        <v>1253</v>
      </c>
      <c r="C53" s="3" t="s">
        <v>1254</v>
      </c>
      <c r="D53" s="7">
        <v>43956.0</v>
      </c>
      <c r="E53" s="3" t="s">
        <v>2379</v>
      </c>
      <c r="F53" s="3" t="s">
        <v>2475</v>
      </c>
      <c r="G53" s="3" t="s">
        <v>2592</v>
      </c>
      <c r="H53" s="3" t="s">
        <v>1913</v>
      </c>
      <c r="I53" s="3" t="s">
        <v>2593</v>
      </c>
      <c r="J53" s="3" t="s">
        <v>2594</v>
      </c>
    </row>
    <row r="54">
      <c r="A54" s="6">
        <v>52.0</v>
      </c>
      <c r="B54" s="3" t="s">
        <v>1256</v>
      </c>
      <c r="C54" s="3" t="s">
        <v>1257</v>
      </c>
      <c r="D54" s="7">
        <v>43962.0</v>
      </c>
      <c r="E54" s="3" t="s">
        <v>2383</v>
      </c>
      <c r="F54" s="3" t="s">
        <v>2475</v>
      </c>
      <c r="G54" s="3" t="s">
        <v>2222</v>
      </c>
      <c r="H54" s="3" t="s">
        <v>1913</v>
      </c>
      <c r="I54" s="3" t="s">
        <v>2595</v>
      </c>
      <c r="J54" s="3" t="s">
        <v>2596</v>
      </c>
    </row>
    <row r="55">
      <c r="A55" s="6">
        <v>53.0</v>
      </c>
      <c r="B55" s="3" t="s">
        <v>1306</v>
      </c>
      <c r="C55" s="3" t="s">
        <v>1307</v>
      </c>
      <c r="D55" s="7">
        <v>43935.0</v>
      </c>
      <c r="E55" s="3" t="s">
        <v>2387</v>
      </c>
      <c r="F55" s="7">
        <v>44036.0</v>
      </c>
      <c r="G55" s="3" t="s">
        <v>2101</v>
      </c>
      <c r="H55" s="3" t="s">
        <v>1913</v>
      </c>
      <c r="I55" s="3" t="s">
        <v>2388</v>
      </c>
      <c r="J55" s="3" t="s">
        <v>2389</v>
      </c>
    </row>
    <row r="56">
      <c r="A56" s="6">
        <v>54.0</v>
      </c>
      <c r="B56" s="3" t="s">
        <v>1309</v>
      </c>
      <c r="C56" s="3" t="s">
        <v>1310</v>
      </c>
      <c r="D56" s="7">
        <v>43962.0</v>
      </c>
      <c r="E56" s="3" t="s">
        <v>2084</v>
      </c>
      <c r="F56" s="3" t="s">
        <v>2475</v>
      </c>
      <c r="G56" s="3" t="s">
        <v>2105</v>
      </c>
      <c r="H56" s="3" t="s">
        <v>1913</v>
      </c>
      <c r="I56" s="3" t="s">
        <v>2390</v>
      </c>
      <c r="J56" s="3" t="s">
        <v>2391</v>
      </c>
    </row>
    <row r="57">
      <c r="A57" s="6">
        <v>55.0</v>
      </c>
      <c r="B57" s="3" t="s">
        <v>1319</v>
      </c>
      <c r="C57" s="3" t="s">
        <v>1320</v>
      </c>
      <c r="D57" s="7">
        <v>44004.0</v>
      </c>
      <c r="E57" s="3" t="s">
        <v>2392</v>
      </c>
      <c r="F57" s="7">
        <v>44001.0</v>
      </c>
      <c r="G57" s="3" t="s">
        <v>2045</v>
      </c>
      <c r="H57" s="3" t="s">
        <v>1951</v>
      </c>
      <c r="I57" s="3" t="s">
        <v>2597</v>
      </c>
      <c r="J57" s="3" t="s">
        <v>2598</v>
      </c>
    </row>
    <row r="58">
      <c r="A58" s="6">
        <v>56.0</v>
      </c>
      <c r="B58" s="3" t="s">
        <v>1348</v>
      </c>
      <c r="C58" s="3" t="s">
        <v>1349</v>
      </c>
      <c r="D58" s="7">
        <v>43952.0</v>
      </c>
      <c r="E58" s="3" t="s">
        <v>2396</v>
      </c>
      <c r="F58" s="3" t="s">
        <v>2475</v>
      </c>
      <c r="G58" s="3" t="s">
        <v>2599</v>
      </c>
      <c r="H58" s="3" t="s">
        <v>1913</v>
      </c>
      <c r="I58" s="3" t="s">
        <v>2600</v>
      </c>
      <c r="J58" s="3" t="s">
        <v>2601</v>
      </c>
    </row>
    <row r="59">
      <c r="A59" s="6">
        <v>57.0</v>
      </c>
      <c r="B59" s="3" t="s">
        <v>1384</v>
      </c>
      <c r="C59" s="3" t="s">
        <v>1385</v>
      </c>
      <c r="D59" s="7">
        <v>44015.0</v>
      </c>
      <c r="E59" s="3" t="s">
        <v>2400</v>
      </c>
      <c r="F59" s="7">
        <v>44011.0</v>
      </c>
      <c r="G59" s="3" t="s">
        <v>2406</v>
      </c>
      <c r="H59" s="3" t="s">
        <v>1918</v>
      </c>
      <c r="I59" s="3" t="s">
        <v>2602</v>
      </c>
      <c r="J59" s="3" t="s">
        <v>2603</v>
      </c>
    </row>
    <row r="60">
      <c r="A60" s="6">
        <v>58.0</v>
      </c>
      <c r="B60" s="3" t="s">
        <v>1402</v>
      </c>
      <c r="C60" s="3" t="s">
        <v>1403</v>
      </c>
      <c r="D60" s="7">
        <v>44019.0</v>
      </c>
      <c r="E60" s="3" t="s">
        <v>2604</v>
      </c>
      <c r="F60" s="7">
        <v>44043.0</v>
      </c>
      <c r="G60" s="3" t="s">
        <v>2125</v>
      </c>
      <c r="H60" s="3" t="s">
        <v>1918</v>
      </c>
      <c r="I60" s="3" t="s">
        <v>2404</v>
      </c>
      <c r="J60" s="3" t="s">
        <v>2605</v>
      </c>
    </row>
    <row r="61">
      <c r="A61" s="6">
        <v>59.0</v>
      </c>
      <c r="B61" s="3" t="s">
        <v>1428</v>
      </c>
      <c r="C61" s="3" t="s">
        <v>1429</v>
      </c>
      <c r="D61" s="7">
        <v>43945.0</v>
      </c>
      <c r="E61" s="3" t="s">
        <v>2109</v>
      </c>
      <c r="F61" s="3" t="s">
        <v>2475</v>
      </c>
      <c r="G61" s="3" t="s">
        <v>2606</v>
      </c>
      <c r="H61" s="3" t="s">
        <v>1913</v>
      </c>
      <c r="I61" s="3" t="s">
        <v>2607</v>
      </c>
      <c r="J61" s="3" t="s">
        <v>2608</v>
      </c>
    </row>
    <row r="62">
      <c r="A62" s="6">
        <v>60.0</v>
      </c>
      <c r="B62" s="3" t="s">
        <v>1473</v>
      </c>
      <c r="C62" s="3" t="s">
        <v>1474</v>
      </c>
      <c r="D62" s="7">
        <v>44019.0</v>
      </c>
      <c r="E62" s="3" t="s">
        <v>2409</v>
      </c>
      <c r="F62" s="7">
        <v>44011.0</v>
      </c>
      <c r="G62" s="3" t="s">
        <v>2609</v>
      </c>
      <c r="H62" s="3" t="s">
        <v>1951</v>
      </c>
      <c r="I62" s="3" t="s">
        <v>2610</v>
      </c>
      <c r="J62" s="3" t="s">
        <v>2611</v>
      </c>
    </row>
    <row r="63">
      <c r="A63" s="6">
        <v>61.0</v>
      </c>
      <c r="B63" s="3" t="s">
        <v>1519</v>
      </c>
      <c r="C63" s="3" t="s">
        <v>1520</v>
      </c>
      <c r="D63" s="7">
        <v>43943.0</v>
      </c>
      <c r="E63" s="3" t="s">
        <v>2413</v>
      </c>
      <c r="F63" s="3" t="s">
        <v>2475</v>
      </c>
      <c r="G63" s="3" t="s">
        <v>2612</v>
      </c>
      <c r="H63" s="3" t="s">
        <v>1913</v>
      </c>
      <c r="I63" s="3" t="s">
        <v>2613</v>
      </c>
      <c r="J63" s="3" t="s">
        <v>2614</v>
      </c>
    </row>
    <row r="64">
      <c r="A64" s="6">
        <v>62.0</v>
      </c>
      <c r="B64" s="3" t="s">
        <v>1522</v>
      </c>
      <c r="C64" s="3" t="s">
        <v>1523</v>
      </c>
      <c r="D64" s="7">
        <v>44012.0</v>
      </c>
      <c r="E64" s="3" t="s">
        <v>2417</v>
      </c>
      <c r="F64" s="7">
        <v>43930.0</v>
      </c>
      <c r="G64" s="3" t="s">
        <v>2615</v>
      </c>
      <c r="H64" s="3" t="s">
        <v>1918</v>
      </c>
      <c r="I64" s="3" t="s">
        <v>2616</v>
      </c>
      <c r="J64" s="3" t="s">
        <v>2617</v>
      </c>
    </row>
    <row r="65">
      <c r="A65" s="6">
        <v>63.0</v>
      </c>
      <c r="B65" s="3" t="s">
        <v>1540</v>
      </c>
      <c r="C65" s="3" t="s">
        <v>1541</v>
      </c>
      <c r="D65" s="7">
        <v>43944.0</v>
      </c>
      <c r="E65" s="3" t="s">
        <v>2618</v>
      </c>
      <c r="F65" s="7">
        <v>44043.0</v>
      </c>
      <c r="G65" s="3" t="s">
        <v>2144</v>
      </c>
      <c r="H65" s="3" t="s">
        <v>1913</v>
      </c>
      <c r="I65" s="3" t="s">
        <v>2422</v>
      </c>
      <c r="J65" s="3" t="s">
        <v>2619</v>
      </c>
    </row>
    <row r="66">
      <c r="A66" s="6">
        <v>64.0</v>
      </c>
      <c r="B66" s="3" t="s">
        <v>1547</v>
      </c>
      <c r="C66" s="3" t="s">
        <v>1548</v>
      </c>
      <c r="D66" s="7">
        <v>43948.0</v>
      </c>
      <c r="E66" s="3" t="s">
        <v>2424</v>
      </c>
      <c r="F66" s="3" t="s">
        <v>2475</v>
      </c>
      <c r="G66" s="3" t="s">
        <v>2620</v>
      </c>
      <c r="H66" s="3" t="s">
        <v>1913</v>
      </c>
      <c r="I66" s="3" t="s">
        <v>2621</v>
      </c>
      <c r="J66" s="3" t="s">
        <v>2622</v>
      </c>
    </row>
    <row r="67">
      <c r="A67" s="6">
        <v>65.0</v>
      </c>
      <c r="B67" s="3" t="s">
        <v>1598</v>
      </c>
      <c r="C67" s="3" t="s">
        <v>1599</v>
      </c>
      <c r="D67" s="7">
        <v>44029.0</v>
      </c>
      <c r="E67" s="3" t="s">
        <v>2428</v>
      </c>
      <c r="F67" s="7">
        <v>44004.0</v>
      </c>
      <c r="G67" s="3" t="s">
        <v>2623</v>
      </c>
      <c r="H67" s="3" t="s">
        <v>1918</v>
      </c>
      <c r="I67" s="3" t="s">
        <v>2624</v>
      </c>
      <c r="J67" s="3" t="s">
        <v>2625</v>
      </c>
    </row>
    <row r="68">
      <c r="A68" s="6">
        <v>66.0</v>
      </c>
      <c r="B68" s="3" t="s">
        <v>1601</v>
      </c>
      <c r="C68" s="3" t="s">
        <v>1602</v>
      </c>
      <c r="D68" s="7">
        <v>44013.0</v>
      </c>
      <c r="E68" s="3" t="s">
        <v>2432</v>
      </c>
      <c r="F68" s="7">
        <v>44011.0</v>
      </c>
      <c r="G68" s="3" t="s">
        <v>2626</v>
      </c>
      <c r="H68" s="3" t="s">
        <v>1918</v>
      </c>
      <c r="I68" s="3" t="s">
        <v>2627</v>
      </c>
      <c r="J68" s="3" t="s">
        <v>2628</v>
      </c>
    </row>
    <row r="69">
      <c r="A69" s="6">
        <v>67.0</v>
      </c>
      <c r="B69" s="3" t="s">
        <v>1634</v>
      </c>
      <c r="C69" s="3" t="s">
        <v>1635</v>
      </c>
      <c r="D69" s="7">
        <v>44027.0</v>
      </c>
      <c r="E69" s="3" t="s">
        <v>2436</v>
      </c>
      <c r="F69" s="7">
        <v>44012.0</v>
      </c>
      <c r="G69" s="3" t="s">
        <v>2629</v>
      </c>
      <c r="H69" s="3" t="s">
        <v>1951</v>
      </c>
      <c r="I69" s="3" t="s">
        <v>2630</v>
      </c>
      <c r="J69" s="3" t="s">
        <v>2631</v>
      </c>
    </row>
    <row r="70">
      <c r="A70" s="6">
        <v>68.0</v>
      </c>
      <c r="B70" s="3" t="s">
        <v>1661</v>
      </c>
      <c r="C70" s="3" t="s">
        <v>1662</v>
      </c>
      <c r="D70" s="7">
        <v>43928.0</v>
      </c>
      <c r="E70" s="3" t="s">
        <v>2440</v>
      </c>
      <c r="F70" s="3" t="s">
        <v>2475</v>
      </c>
      <c r="G70" s="3" t="s">
        <v>2169</v>
      </c>
      <c r="H70" s="3" t="s">
        <v>1913</v>
      </c>
      <c r="I70" s="3" t="s">
        <v>2441</v>
      </c>
      <c r="J70" s="3" t="s">
        <v>2442</v>
      </c>
    </row>
    <row r="71">
      <c r="A71" s="6">
        <v>69.0</v>
      </c>
      <c r="B71" s="3" t="s">
        <v>1668</v>
      </c>
      <c r="C71" s="3" t="s">
        <v>1669</v>
      </c>
      <c r="D71" s="7">
        <v>44028.0</v>
      </c>
      <c r="E71" s="3" t="s">
        <v>2443</v>
      </c>
      <c r="F71" s="7">
        <v>44025.0</v>
      </c>
      <c r="G71" s="3" t="s">
        <v>2632</v>
      </c>
      <c r="H71" s="3" t="s">
        <v>1908</v>
      </c>
      <c r="I71" s="3" t="s">
        <v>2633</v>
      </c>
      <c r="J71" s="3" t="s">
        <v>2634</v>
      </c>
    </row>
    <row r="72">
      <c r="A72" s="6">
        <v>70.0</v>
      </c>
      <c r="B72" s="3" t="s">
        <v>1671</v>
      </c>
      <c r="C72" s="3" t="s">
        <v>1672</v>
      </c>
      <c r="D72" s="7">
        <v>43972.0</v>
      </c>
      <c r="E72" s="3" t="s">
        <v>2447</v>
      </c>
      <c r="F72" s="3" t="s">
        <v>2475</v>
      </c>
      <c r="G72" s="3" t="s">
        <v>2635</v>
      </c>
      <c r="H72" s="3" t="s">
        <v>1913</v>
      </c>
      <c r="I72" s="3" t="s">
        <v>2636</v>
      </c>
      <c r="J72" s="3" t="s">
        <v>2637</v>
      </c>
    </row>
    <row r="73">
      <c r="A73" s="6">
        <v>71.0</v>
      </c>
      <c r="B73" s="3" t="s">
        <v>1698</v>
      </c>
      <c r="C73" s="3" t="s">
        <v>1699</v>
      </c>
      <c r="D73" s="7">
        <v>43936.0</v>
      </c>
      <c r="E73" s="3" t="s">
        <v>2451</v>
      </c>
      <c r="F73" s="3" t="s">
        <v>2475</v>
      </c>
      <c r="G73" s="3" t="s">
        <v>2638</v>
      </c>
      <c r="H73" s="3" t="s">
        <v>1913</v>
      </c>
      <c r="I73" s="3" t="s">
        <v>2639</v>
      </c>
      <c r="J73" s="3" t="s">
        <v>2640</v>
      </c>
    </row>
    <row r="74">
      <c r="A74" s="6">
        <v>72.0</v>
      </c>
      <c r="B74" s="3" t="s">
        <v>1725</v>
      </c>
      <c r="C74" s="3" t="s">
        <v>1726</v>
      </c>
      <c r="D74" s="7">
        <v>44018.0</v>
      </c>
      <c r="E74" s="3" t="s">
        <v>2455</v>
      </c>
      <c r="F74" s="7">
        <v>44011.0</v>
      </c>
      <c r="G74" s="3" t="s">
        <v>2455</v>
      </c>
      <c r="H74" s="3" t="s">
        <v>1908</v>
      </c>
      <c r="I74" s="3" t="s">
        <v>2641</v>
      </c>
      <c r="J74" s="3" t="s">
        <v>2642</v>
      </c>
    </row>
    <row r="75">
      <c r="A75" s="6">
        <v>73.0</v>
      </c>
      <c r="B75" s="3" t="s">
        <v>1783</v>
      </c>
      <c r="C75" s="3" t="s">
        <v>1784</v>
      </c>
      <c r="D75" s="7">
        <v>44018.0</v>
      </c>
      <c r="E75" s="3" t="s">
        <v>2458</v>
      </c>
      <c r="F75" s="7">
        <v>44011.0</v>
      </c>
      <c r="G75" s="3" t="s">
        <v>2459</v>
      </c>
      <c r="H75" s="3" t="s">
        <v>1918</v>
      </c>
      <c r="I75" s="3" t="s">
        <v>2411</v>
      </c>
      <c r="J75" s="3" t="s">
        <v>2460</v>
      </c>
    </row>
    <row r="76">
      <c r="A76" s="6">
        <v>74.0</v>
      </c>
      <c r="B76" s="3" t="s">
        <v>1819</v>
      </c>
      <c r="C76" s="3" t="s">
        <v>1820</v>
      </c>
      <c r="D76" s="7">
        <v>43955.0</v>
      </c>
      <c r="E76" s="3" t="s">
        <v>2461</v>
      </c>
      <c r="F76" s="3" t="s">
        <v>2475</v>
      </c>
      <c r="G76" s="3" t="s">
        <v>2643</v>
      </c>
      <c r="H76" s="3" t="s">
        <v>1913</v>
      </c>
      <c r="I76" s="3" t="s">
        <v>2644</v>
      </c>
      <c r="J76" s="3" t="s">
        <v>2645</v>
      </c>
    </row>
    <row r="77">
      <c r="A77" s="6">
        <v>75.0</v>
      </c>
      <c r="B77" s="3" t="s">
        <v>1842</v>
      </c>
      <c r="C77" s="3" t="s">
        <v>1843</v>
      </c>
      <c r="D77" s="7">
        <v>44000.0</v>
      </c>
      <c r="E77" s="3" t="s">
        <v>2646</v>
      </c>
      <c r="F77" s="7">
        <v>44042.0</v>
      </c>
      <c r="G77" s="3" t="s">
        <v>2193</v>
      </c>
      <c r="H77" s="3" t="s">
        <v>1918</v>
      </c>
      <c r="I77" s="3" t="s">
        <v>2466</v>
      </c>
      <c r="J77" s="3" t="s">
        <v>2647</v>
      </c>
    </row>
    <row r="78">
      <c r="A78" s="6">
        <v>76.0</v>
      </c>
      <c r="B78" s="3" t="s">
        <v>1881</v>
      </c>
      <c r="C78" s="3" t="s">
        <v>1882</v>
      </c>
      <c r="D78" s="7">
        <v>44026.0</v>
      </c>
      <c r="E78" s="3" t="s">
        <v>2468</v>
      </c>
      <c r="F78" s="7">
        <v>43992.0</v>
      </c>
      <c r="G78" s="3" t="s">
        <v>2648</v>
      </c>
      <c r="H78" s="3" t="s">
        <v>1918</v>
      </c>
      <c r="I78" s="3" t="s">
        <v>2649</v>
      </c>
      <c r="J78" s="3" t="s">
        <v>2650</v>
      </c>
    </row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