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li\Dropbox\Work2018\DataAndImagesAndEquip\KristinBowan\"/>
    </mc:Choice>
  </mc:AlternateContent>
  <xr:revisionPtr revIDLastSave="0" documentId="13_ncr:1_{4B86C2B0-575B-4971-BB49-3DBDF423409F}" xr6:coauthVersionLast="47" xr6:coauthVersionMax="47" xr10:uidLastSave="{00000000-0000-0000-0000-000000000000}"/>
  <bookViews>
    <workbookView xWindow="-108" yWindow="-108" windowWidth="23256" windowHeight="12456" xr2:uid="{5612995C-1E18-43AE-B0B3-749641A9B1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1" i="1" l="1"/>
  <c r="J31" i="1"/>
  <c r="K31" i="1"/>
  <c r="H31" i="1"/>
  <c r="H6" i="1"/>
  <c r="L7" i="1"/>
  <c r="M7" i="1" s="1"/>
  <c r="L8" i="1"/>
  <c r="M8" i="1" s="1"/>
  <c r="L6" i="1"/>
  <c r="M6" i="1" s="1"/>
  <c r="R6" i="1"/>
  <c r="B23" i="1"/>
  <c r="F21" i="1"/>
  <c r="G21" i="1" s="1"/>
  <c r="I21" i="1" s="1"/>
  <c r="F20" i="1"/>
  <c r="F19" i="1"/>
  <c r="G19" i="1" s="1"/>
  <c r="I19" i="1" s="1"/>
  <c r="P8" i="1"/>
  <c r="Q8" i="1" s="1"/>
  <c r="R8" i="1" s="1"/>
  <c r="H8" i="1"/>
  <c r="P7" i="1"/>
  <c r="Q7" i="1" s="1"/>
  <c r="R7" i="1" s="1"/>
  <c r="H7" i="1"/>
  <c r="R5" i="1"/>
  <c r="F22" i="1" l="1"/>
  <c r="G24" i="1" s="1"/>
  <c r="G20" i="1"/>
  <c r="I20" i="1" s="1"/>
  <c r="F25" i="1" l="1"/>
  <c r="I24" i="1"/>
  <c r="K20" i="1" l="1"/>
  <c r="K21" i="1"/>
  <c r="K19" i="1"/>
  <c r="I25" i="1"/>
  <c r="J21" i="1" l="1"/>
  <c r="J19" i="1"/>
  <c r="J20" i="1"/>
</calcChain>
</file>

<file path=xl/sharedStrings.xml><?xml version="1.0" encoding="utf-8"?>
<sst xmlns="http://schemas.openxmlformats.org/spreadsheetml/2006/main" count="74" uniqueCount="62">
  <si>
    <t>Ligand Concentration (M)</t>
  </si>
  <si>
    <t>Anion Concentration (M)</t>
  </si>
  <si>
    <t>2 mM Ligand was titrated with 20 mM TBAH2PO4</t>
  </si>
  <si>
    <t>Fitted data</t>
  </si>
  <si>
    <t>additive</t>
  </si>
  <si>
    <t>statistical analysis</t>
  </si>
  <si>
    <t>binding constants</t>
  </si>
  <si>
    <t>Model</t>
  </si>
  <si>
    <t>ss</t>
  </si>
  <si>
    <t>cov-Fit</t>
  </si>
  <si>
    <t>max</t>
  </si>
  <si>
    <t>BIC</t>
  </si>
  <si>
    <t>DeltaBIC</t>
  </si>
  <si>
    <t>Lowest (most</t>
  </si>
  <si>
    <t>data points</t>
  </si>
  <si>
    <t>degrees of</t>
  </si>
  <si>
    <t>F-value</t>
  </si>
  <si>
    <t>P-value</t>
  </si>
  <si>
    <t>K1</t>
  </si>
  <si>
    <t>K2</t>
  </si>
  <si>
    <t>K3</t>
  </si>
  <si>
    <t>(flavour)</t>
  </si>
  <si>
    <t>(sum sq)</t>
  </si>
  <si>
    <t>log Likelihood</t>
  </si>
  <si>
    <t>(Bayesian)</t>
  </si>
  <si>
    <t>(&gt; 6 to be strong)</t>
  </si>
  <si>
    <t>negative BIC)</t>
  </si>
  <si>
    <t>freedom</t>
  </si>
  <si>
    <t>full</t>
  </si>
  <si>
    <t>YES</t>
  </si>
  <si>
    <t>noncoop</t>
  </si>
  <si>
    <t>statistcial</t>
  </si>
  <si>
    <t>What this means?</t>
  </si>
  <si>
    <t>Key features of the 1:3 full results:</t>
  </si>
  <si>
    <t>Binding constants</t>
  </si>
  <si>
    <t>microscopic constant</t>
  </si>
  <si>
    <t>DeltaG</t>
  </si>
  <si>
    <t>% DeltaG</t>
  </si>
  <si>
    <t>difference from statistical constant</t>
  </si>
  <si>
    <t>T</t>
  </si>
  <si>
    <t>R</t>
  </si>
  <si>
    <t>beta123</t>
  </si>
  <si>
    <t>microscopic K</t>
  </si>
  <si>
    <t>total</t>
  </si>
  <si>
    <t>K1*K2*K3</t>
  </si>
  <si>
    <t>beta</t>
  </si>
  <si>
    <t>This means the system has some Positive cooperativity</t>
  </si>
  <si>
    <t>Chemical shift</t>
  </si>
  <si>
    <t>Free host</t>
  </si>
  <si>
    <t>1:1 complex</t>
  </si>
  <si>
    <t>1:2 complex</t>
  </si>
  <si>
    <t>1:3 complex</t>
  </si>
  <si>
    <t>(calculated from K1)</t>
  </si>
  <si>
    <t>fitted full</t>
  </si>
  <si>
    <t>non coop</t>
  </si>
  <si>
    <t>add</t>
  </si>
  <si>
    <t>stat</t>
  </si>
  <si>
    <t xml:space="preserve">amide (NH) protons </t>
  </si>
  <si>
    <t xml:space="preserve">methylene (a) protons </t>
  </si>
  <si>
    <t xml:space="preserve">methylene (b) protons </t>
  </si>
  <si>
    <t xml:space="preserve">methyl (c) protons </t>
  </si>
  <si>
    <t xml:space="preserve">The "full" 1:3 model fits the data best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</si>
</sst>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quotePrefix="1"/>
    <xf numFmtId="0" fontId="2" fillId="0" borderId="0" xfId="0" applyFont="1"/>
    <xf numFmtId="11" fontId="2" fillId="0" borderId="0" xfId="0" applyNumberFormat="1" applyFont="1"/>
    <xf numFmtId="11" fontId="0" fillId="0" borderId="0" xfId="0" applyNumberFormat="1"/>
    <xf numFmtId="0" fontId="0" fillId="2" borderId="0" xfId="0" applyFill="1"/>
    <xf numFmtId="0" fontId="0" fillId="0" borderId="0" xfId="0" applyFill="1"/>
    <xf numFmtId="11" fontId="0" fillId="0" borderId="0" xfId="0" applyNumberFormat="1" applyFill="1"/>
    <xf numFmtId="43" fontId="0" fillId="0" borderId="0" xfId="1" applyFont="1"/>
    <xf numFmtId="43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9" fontId="2" fillId="0" borderId="0" xfId="2" applyFont="1"/>
    <xf numFmtId="0" fontId="2" fillId="0" borderId="5" xfId="0" applyFont="1" applyBorder="1"/>
    <xf numFmtId="2" fontId="2" fillId="0" borderId="0" xfId="0" applyNumberFormat="1" applyFont="1"/>
    <xf numFmtId="2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" fontId="0" fillId="0" borderId="0" xfId="0" applyNumberFormat="1" applyFill="1"/>
    <xf numFmtId="1" fontId="0" fillId="2" borderId="0" xfId="0" applyNumberFormat="1" applyFill="1"/>
    <xf numFmtId="165" fontId="0" fillId="0" borderId="0" xfId="0" applyNumberFormat="1"/>
    <xf numFmtId="0" fontId="3" fillId="0" borderId="0" xfId="0" applyFont="1"/>
    <xf numFmtId="1" fontId="2" fillId="0" borderId="4" xfId="0" applyNumberFormat="1" applyFont="1" applyBorder="1"/>
    <xf numFmtId="1" fontId="2" fillId="0" borderId="6" xfId="0" applyNumberFormat="1" applyFont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1" applyNumberFormat="1" applyFont="1"/>
    <xf numFmtId="165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F5B2-8866-4DD1-A18A-7A4ED5FCDDAA}">
  <dimension ref="A2:R58"/>
  <sheetViews>
    <sheetView tabSelected="1" topLeftCell="A37" workbookViewId="0">
      <selection activeCell="D13" sqref="D13"/>
    </sheetView>
  </sheetViews>
  <sheetFormatPr defaultRowHeight="14.4" x14ac:dyDescent="0.3"/>
  <cols>
    <col min="3" max="3" width="18.21875" bestFit="1" customWidth="1"/>
    <col min="4" max="4" width="21.21875" customWidth="1"/>
    <col min="5" max="5" width="20.5546875" bestFit="1" customWidth="1"/>
    <col min="6" max="6" width="17.21875" bestFit="1" customWidth="1"/>
    <col min="7" max="7" width="25" customWidth="1"/>
    <col min="8" max="8" width="15.21875" customWidth="1"/>
    <col min="9" max="9" width="12.33203125" customWidth="1"/>
    <col min="15" max="16" width="9.5546875" bestFit="1" customWidth="1"/>
  </cols>
  <sheetData>
    <row r="2" spans="2:18" x14ac:dyDescent="0.3">
      <c r="D2" t="s">
        <v>5</v>
      </c>
      <c r="O2" t="s">
        <v>6</v>
      </c>
      <c r="R2" t="s">
        <v>45</v>
      </c>
    </row>
    <row r="3" spans="2:18" x14ac:dyDescent="0.3">
      <c r="B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O3" t="s">
        <v>18</v>
      </c>
      <c r="P3" t="s">
        <v>19</v>
      </c>
      <c r="Q3" t="s">
        <v>20</v>
      </c>
      <c r="R3" t="s">
        <v>44</v>
      </c>
    </row>
    <row r="4" spans="2:18" x14ac:dyDescent="0.3">
      <c r="B4" t="s">
        <v>21</v>
      </c>
      <c r="D4" t="s">
        <v>22</v>
      </c>
      <c r="F4" t="s">
        <v>23</v>
      </c>
      <c r="G4" s="1" t="s">
        <v>24</v>
      </c>
      <c r="H4" t="s">
        <v>25</v>
      </c>
      <c r="I4" t="s">
        <v>26</v>
      </c>
      <c r="K4" t="s">
        <v>27</v>
      </c>
    </row>
    <row r="5" spans="2:18" x14ac:dyDescent="0.3">
      <c r="B5" s="2" t="s">
        <v>28</v>
      </c>
      <c r="C5" s="2"/>
      <c r="D5" s="3">
        <v>1.900997272462E-3</v>
      </c>
      <c r="E5" s="3">
        <v>1.05888588002531E-4</v>
      </c>
      <c r="F5" s="15">
        <v>312.38104874130198</v>
      </c>
      <c r="G5" s="15">
        <v>-559.03169796249699</v>
      </c>
      <c r="H5" s="2"/>
      <c r="I5" s="2" t="s">
        <v>29</v>
      </c>
      <c r="J5" s="2">
        <v>80</v>
      </c>
      <c r="K5" s="2">
        <v>65</v>
      </c>
      <c r="L5" s="2"/>
      <c r="M5" s="2"/>
      <c r="N5" s="2"/>
      <c r="O5" s="18">
        <v>967.50189338332302</v>
      </c>
      <c r="P5" s="18">
        <v>68204.056705350493</v>
      </c>
      <c r="Q5" s="18">
        <v>1024.2369022661901</v>
      </c>
      <c r="R5" s="3">
        <f>Q5*P5*O5</f>
        <v>67586887895.905205</v>
      </c>
    </row>
    <row r="6" spans="2:18" x14ac:dyDescent="0.3">
      <c r="B6" t="s">
        <v>4</v>
      </c>
      <c r="D6" s="4">
        <v>1.4864999519285001E-2</v>
      </c>
      <c r="E6" s="4">
        <v>8.2514775222929397E-4</v>
      </c>
      <c r="F6" s="16">
        <v>48.249047453386702</v>
      </c>
      <c r="G6" s="16">
        <v>-429.55744740810701</v>
      </c>
      <c r="H6" s="16">
        <f>G5-G6</f>
        <v>-129.47425055438998</v>
      </c>
      <c r="J6">
        <v>20</v>
      </c>
      <c r="K6">
        <v>73</v>
      </c>
      <c r="L6" s="16">
        <f>((D6-$D$5)/$D$5)/((K6-$K$5)/$K$5)</f>
        <v>55.409084369184654</v>
      </c>
      <c r="M6" s="4">
        <f>FDIST(L6,(K6-$K$5),$K$5)</f>
        <v>4.3044417498191586E-26</v>
      </c>
      <c r="O6" s="19">
        <v>911.89571255584303</v>
      </c>
      <c r="P6" s="20">
        <v>1083.64100283679</v>
      </c>
      <c r="Q6" s="4">
        <v>3.1510244457269202E-8</v>
      </c>
      <c r="R6" s="4">
        <f>Q6*P6*O6</f>
        <v>3.1137402150345932E-2</v>
      </c>
    </row>
    <row r="7" spans="2:18" x14ac:dyDescent="0.3">
      <c r="B7" t="s">
        <v>30</v>
      </c>
      <c r="D7" s="4">
        <v>3.7696533402700001E-3</v>
      </c>
      <c r="E7" s="4">
        <v>2.0966052801255501E-4</v>
      </c>
      <c r="F7" s="16">
        <v>284.99687208790903</v>
      </c>
      <c r="G7" s="16">
        <v>-513.02739792505804</v>
      </c>
      <c r="H7" s="16">
        <f>G5-G7</f>
        <v>-46.004300037438952</v>
      </c>
      <c r="J7">
        <v>20</v>
      </c>
      <c r="K7">
        <v>67</v>
      </c>
      <c r="L7" s="16">
        <f t="shared" ref="L7:L8" si="0">((D7-$D$5)/$D$5)/((K7-$K$5)/$K$5)</f>
        <v>31.947085397501006</v>
      </c>
      <c r="M7" s="4">
        <f t="shared" ref="M7:M8" si="1">FDIST(L7,(K7-$K$5),$K$5)</f>
        <v>2.173214480861888E-10</v>
      </c>
      <c r="O7" s="20">
        <v>12550.9218824611</v>
      </c>
      <c r="P7" s="21">
        <f>O7/3</f>
        <v>4183.6406274870333</v>
      </c>
      <c r="Q7" s="21">
        <f>P7/3</f>
        <v>1394.546875829011</v>
      </c>
      <c r="R7" s="4">
        <f>Q7*P7*O7</f>
        <v>73225629754.639786</v>
      </c>
    </row>
    <row r="8" spans="2:18" x14ac:dyDescent="0.3">
      <c r="B8" t="s">
        <v>31</v>
      </c>
      <c r="D8" s="4">
        <v>3.0518364175942E-2</v>
      </c>
      <c r="E8" s="4">
        <v>1.6141359045479999E-3</v>
      </c>
      <c r="F8" s="16">
        <v>201.34304962784</v>
      </c>
      <c r="G8" s="16">
        <v>-380.77596608231198</v>
      </c>
      <c r="H8" s="16">
        <f>G5-G8</f>
        <v>-178.25573188018501</v>
      </c>
      <c r="J8">
        <v>20</v>
      </c>
      <c r="K8">
        <v>75</v>
      </c>
      <c r="L8" s="16">
        <f t="shared" si="0"/>
        <v>97.850158738898614</v>
      </c>
      <c r="M8" s="4">
        <f t="shared" si="1"/>
        <v>3.2029957956794167E-35</v>
      </c>
      <c r="O8" s="20">
        <v>12142.8015946698</v>
      </c>
      <c r="P8" s="21">
        <f>O8/3</f>
        <v>4047.6005315565999</v>
      </c>
      <c r="Q8" s="21">
        <f>P8/3</f>
        <v>1349.2001771855332</v>
      </c>
      <c r="R8" s="4">
        <f>Q8*P8*O8</f>
        <v>66312123095.759621</v>
      </c>
    </row>
    <row r="9" spans="2:18" x14ac:dyDescent="0.3">
      <c r="D9" s="4"/>
      <c r="E9" s="4"/>
      <c r="F9" s="4"/>
      <c r="G9" s="4"/>
      <c r="M9" s="4"/>
      <c r="O9" s="7"/>
      <c r="P9" s="6"/>
      <c r="Q9" s="6"/>
      <c r="R9" s="4"/>
    </row>
    <row r="10" spans="2:18" x14ac:dyDescent="0.3">
      <c r="D10" s="4"/>
      <c r="E10" s="4"/>
      <c r="F10" s="4"/>
      <c r="G10" s="4"/>
      <c r="M10" s="4"/>
      <c r="O10" s="7"/>
      <c r="P10" s="5" t="s">
        <v>52</v>
      </c>
      <c r="Q10" s="5"/>
      <c r="R10" s="4"/>
    </row>
    <row r="11" spans="2:18" x14ac:dyDescent="0.3">
      <c r="D11" s="8" t="s">
        <v>32</v>
      </c>
      <c r="E11" s="8"/>
      <c r="O11" s="7"/>
      <c r="P11" s="6"/>
      <c r="Q11" s="6"/>
      <c r="R11" s="4"/>
    </row>
    <row r="12" spans="2:18" x14ac:dyDescent="0.3">
      <c r="D12" s="8" t="s">
        <v>61</v>
      </c>
      <c r="E12" s="8"/>
      <c r="O12" s="7"/>
      <c r="P12" s="6"/>
      <c r="Q12" s="6"/>
      <c r="R12" s="4"/>
    </row>
    <row r="13" spans="2:18" x14ac:dyDescent="0.3">
      <c r="D13" s="8"/>
      <c r="E13" s="8"/>
      <c r="F13" s="9"/>
      <c r="O13" s="7"/>
      <c r="P13" s="6"/>
      <c r="Q13" s="6"/>
      <c r="R13" s="4"/>
    </row>
    <row r="14" spans="2:18" x14ac:dyDescent="0.3">
      <c r="D14" s="8"/>
      <c r="O14" s="7"/>
      <c r="P14" s="6"/>
      <c r="Q14" s="6"/>
      <c r="R14" s="4"/>
    </row>
    <row r="15" spans="2:18" x14ac:dyDescent="0.3">
      <c r="D15" s="8"/>
      <c r="O15" s="7"/>
      <c r="P15" s="6"/>
      <c r="Q15" s="6"/>
      <c r="R15" s="4"/>
    </row>
    <row r="16" spans="2:18" x14ac:dyDescent="0.3">
      <c r="D16" s="4"/>
      <c r="O16" s="7"/>
      <c r="P16" s="6"/>
      <c r="Q16" s="6"/>
      <c r="R16" s="4"/>
    </row>
    <row r="17" spans="1:18" ht="15" thickBot="1" x14ac:dyDescent="0.35">
      <c r="D17" s="4" t="s">
        <v>33</v>
      </c>
      <c r="O17" s="7"/>
      <c r="P17" s="6"/>
      <c r="Q17" s="6"/>
      <c r="R17" s="4"/>
    </row>
    <row r="18" spans="1:18" x14ac:dyDescent="0.3">
      <c r="E18" s="10" t="s">
        <v>34</v>
      </c>
      <c r="F18" s="11"/>
      <c r="G18" s="2" t="s">
        <v>35</v>
      </c>
      <c r="H18" s="2"/>
      <c r="I18" s="2" t="s">
        <v>36</v>
      </c>
      <c r="J18" s="2" t="s">
        <v>37</v>
      </c>
      <c r="K18" t="s">
        <v>38</v>
      </c>
      <c r="O18" s="7"/>
      <c r="P18" s="6"/>
      <c r="Q18" s="6"/>
      <c r="R18" s="4"/>
    </row>
    <row r="19" spans="1:18" x14ac:dyDescent="0.3">
      <c r="D19" s="4"/>
      <c r="E19" s="12" t="s">
        <v>18</v>
      </c>
      <c r="F19" s="24">
        <f>O5</f>
        <v>967.50189338332302</v>
      </c>
      <c r="G19" s="2">
        <f>F19/3</f>
        <v>322.50063112777434</v>
      </c>
      <c r="H19" s="2"/>
      <c r="I19" s="2">
        <f>LOG(G19)*$B$23</f>
        <v>-6218.1934870696241</v>
      </c>
      <c r="J19" s="13">
        <f>I19/$I$25</f>
        <v>0.23163087994892931</v>
      </c>
      <c r="K19" s="16">
        <f>I19-$I$24</f>
        <v>2730.2298095717542</v>
      </c>
      <c r="O19" s="7"/>
      <c r="P19" s="6"/>
      <c r="Q19" s="6"/>
      <c r="R19" s="4"/>
    </row>
    <row r="20" spans="1:18" x14ac:dyDescent="0.3">
      <c r="E20" s="12" t="s">
        <v>19</v>
      </c>
      <c r="F20" s="24">
        <f>P5</f>
        <v>68204.056705350493</v>
      </c>
      <c r="G20" s="2">
        <f>F20/1</f>
        <v>68204.056705350493</v>
      </c>
      <c r="H20" s="2"/>
      <c r="I20" s="2">
        <f>LOG(G20)*$B$23</f>
        <v>-11982.141066396753</v>
      </c>
      <c r="J20" s="13">
        <f>I20/$I$25</f>
        <v>0.44634086807575818</v>
      </c>
      <c r="K20" s="16">
        <f>I20-$I$24</f>
        <v>-3033.7177697553743</v>
      </c>
      <c r="O20" s="7"/>
      <c r="P20" s="6"/>
      <c r="Q20" s="6"/>
      <c r="R20" s="4"/>
    </row>
    <row r="21" spans="1:18" ht="15" thickBot="1" x14ac:dyDescent="0.35">
      <c r="A21" t="s">
        <v>39</v>
      </c>
      <c r="B21">
        <v>298.14999999999998</v>
      </c>
      <c r="E21" s="14" t="s">
        <v>20</v>
      </c>
      <c r="F21" s="25">
        <f>Q5</f>
        <v>1024.2369022661901</v>
      </c>
      <c r="G21" s="2">
        <f>F21*3</f>
        <v>3072.7107067985703</v>
      </c>
      <c r="H21" s="2"/>
      <c r="I21" s="2">
        <f>LOG(G21)*$B$23</f>
        <v>-8644.9353364577619</v>
      </c>
      <c r="J21" s="13">
        <f>I21/$I$25</f>
        <v>0.3220282519753126</v>
      </c>
      <c r="K21" s="16">
        <f>I21-$I$24</f>
        <v>303.48796018361645</v>
      </c>
      <c r="O21" s="7"/>
      <c r="P21" s="6"/>
      <c r="Q21" s="6"/>
      <c r="R21" s="4"/>
    </row>
    <row r="22" spans="1:18" x14ac:dyDescent="0.3">
      <c r="A22" t="s">
        <v>40</v>
      </c>
      <c r="B22">
        <v>8.3140000000000001</v>
      </c>
      <c r="E22" t="s">
        <v>41</v>
      </c>
      <c r="F22" s="4">
        <f>F21*F20*F19</f>
        <v>67586887895.905205</v>
      </c>
      <c r="O22" s="7"/>
      <c r="P22" s="6"/>
      <c r="Q22" s="6"/>
      <c r="R22" s="4"/>
    </row>
    <row r="23" spans="1:18" x14ac:dyDescent="0.3">
      <c r="B23">
        <f>-B22*B21</f>
        <v>-2478.8190999999997</v>
      </c>
      <c r="J23" t="s">
        <v>46</v>
      </c>
      <c r="O23" s="7"/>
      <c r="P23" s="6"/>
      <c r="Q23" s="6"/>
      <c r="R23" s="4"/>
    </row>
    <row r="24" spans="1:18" x14ac:dyDescent="0.3">
      <c r="D24" t="s">
        <v>42</v>
      </c>
      <c r="G24" s="4">
        <f>F22^(1/3)</f>
        <v>4073.3727131147593</v>
      </c>
      <c r="I24" s="16">
        <f>LOG(G24)*$B$23</f>
        <v>-8948.4232966413783</v>
      </c>
      <c r="O24" s="7"/>
      <c r="P24" s="6"/>
      <c r="Q24" s="6"/>
      <c r="R24" s="4"/>
    </row>
    <row r="25" spans="1:18" x14ac:dyDescent="0.3">
      <c r="F25">
        <f>LOG(F22)*B23</f>
        <v>-26845.26988992414</v>
      </c>
      <c r="H25" t="s">
        <v>43</v>
      </c>
      <c r="I25" s="16">
        <f>I24*3</f>
        <v>-26845.269889924137</v>
      </c>
      <c r="O25" s="7"/>
      <c r="P25" s="6"/>
      <c r="Q25" s="6"/>
      <c r="R25" s="4"/>
    </row>
    <row r="26" spans="1:18" x14ac:dyDescent="0.3">
      <c r="I26" s="16"/>
      <c r="O26" s="7"/>
      <c r="P26" s="6"/>
      <c r="Q26" s="6"/>
      <c r="R26" s="4"/>
    </row>
    <row r="27" spans="1:18" x14ac:dyDescent="0.3">
      <c r="I27" s="16"/>
      <c r="O27" s="7"/>
      <c r="P27" s="6"/>
      <c r="Q27" s="6"/>
      <c r="R27" s="4"/>
    </row>
    <row r="28" spans="1:18" x14ac:dyDescent="0.3">
      <c r="D28" s="4"/>
      <c r="E28" s="4"/>
      <c r="F28" s="4"/>
      <c r="G28" s="4"/>
      <c r="M28" s="4"/>
      <c r="O28" s="7"/>
      <c r="P28" s="6"/>
      <c r="Q28" s="6"/>
      <c r="R28" s="4"/>
    </row>
    <row r="29" spans="1:18" x14ac:dyDescent="0.3">
      <c r="D29" s="4"/>
      <c r="E29" s="4"/>
      <c r="F29" s="4"/>
      <c r="H29" t="s">
        <v>3</v>
      </c>
      <c r="M29" s="4"/>
      <c r="O29" s="7"/>
      <c r="P29" s="6"/>
      <c r="Q29" s="6"/>
      <c r="R29" s="4"/>
    </row>
    <row r="30" spans="1:18" x14ac:dyDescent="0.3">
      <c r="D30" s="4"/>
      <c r="E30" s="4"/>
      <c r="F30" s="4"/>
      <c r="G30" s="23" t="s">
        <v>47</v>
      </c>
      <c r="H30" s="26" t="s">
        <v>57</v>
      </c>
      <c r="I30" s="26" t="s">
        <v>58</v>
      </c>
      <c r="J30" s="26" t="s">
        <v>59</v>
      </c>
      <c r="K30" s="26" t="s">
        <v>60</v>
      </c>
      <c r="M30" s="4"/>
      <c r="O30" s="7"/>
      <c r="P30" s="6"/>
      <c r="Q30" s="6"/>
      <c r="R30" s="4"/>
    </row>
    <row r="31" spans="1:18" x14ac:dyDescent="0.3">
      <c r="D31" s="4"/>
      <c r="E31" s="4"/>
      <c r="F31" s="4"/>
      <c r="G31" t="s">
        <v>48</v>
      </c>
      <c r="H31">
        <f>C39</f>
        <v>9.1701999999999995</v>
      </c>
      <c r="I31">
        <f t="shared" ref="I31:K31" si="2">D39</f>
        <v>3.4495</v>
      </c>
      <c r="J31">
        <f t="shared" si="2"/>
        <v>2.5901999999999998</v>
      </c>
      <c r="K31" s="22">
        <f t="shared" si="2"/>
        <v>2.2930000000000001</v>
      </c>
      <c r="M31" s="4"/>
    </row>
    <row r="32" spans="1:18" x14ac:dyDescent="0.3">
      <c r="D32" s="4"/>
      <c r="E32" s="4"/>
      <c r="F32" s="4"/>
      <c r="G32" t="s">
        <v>49</v>
      </c>
      <c r="H32" s="17">
        <v>11.433956163017459</v>
      </c>
      <c r="I32" s="22">
        <v>3.732233725133987</v>
      </c>
      <c r="J32" s="22">
        <v>2.7408625060204517</v>
      </c>
      <c r="K32" s="22">
        <v>2.0737540438635511</v>
      </c>
      <c r="M32" s="4"/>
    </row>
    <row r="33" spans="1:17" x14ac:dyDescent="0.3">
      <c r="G33" t="s">
        <v>50</v>
      </c>
      <c r="H33" s="17">
        <v>10.22431600878199</v>
      </c>
      <c r="I33" s="22">
        <v>3.4791142924055358</v>
      </c>
      <c r="J33" s="22">
        <v>2.6556857260343687</v>
      </c>
      <c r="K33" s="22">
        <v>2.3055880003606393</v>
      </c>
    </row>
    <row r="34" spans="1:17" ht="13.8" customHeight="1" x14ac:dyDescent="0.3">
      <c r="G34" t="s">
        <v>51</v>
      </c>
      <c r="H34" s="17">
        <v>10.947970094250259</v>
      </c>
      <c r="I34" s="22">
        <v>3.4842550348249453</v>
      </c>
      <c r="J34" s="22">
        <v>2.6849641895709357</v>
      </c>
      <c r="K34" s="22">
        <v>2.3558249718159683</v>
      </c>
    </row>
    <row r="35" spans="1:17" ht="13.8" customHeight="1" x14ac:dyDescent="0.3">
      <c r="I35" s="22"/>
      <c r="J35" s="22"/>
      <c r="K35" s="22"/>
      <c r="L35" s="22"/>
    </row>
    <row r="36" spans="1:17" x14ac:dyDescent="0.3">
      <c r="A36" t="s">
        <v>2</v>
      </c>
    </row>
    <row r="37" spans="1:17" x14ac:dyDescent="0.3">
      <c r="H37" t="s">
        <v>3</v>
      </c>
    </row>
    <row r="38" spans="1:17" x14ac:dyDescent="0.3">
      <c r="A38" t="s">
        <v>1</v>
      </c>
      <c r="B38" t="s">
        <v>0</v>
      </c>
      <c r="C38" s="26" t="s">
        <v>57</v>
      </c>
      <c r="D38" s="26" t="s">
        <v>58</v>
      </c>
      <c r="E38" s="26" t="s">
        <v>59</v>
      </c>
      <c r="F38" s="26" t="s">
        <v>60</v>
      </c>
      <c r="G38" s="27"/>
      <c r="H38" s="26" t="s">
        <v>57</v>
      </c>
      <c r="I38" s="26" t="s">
        <v>58</v>
      </c>
      <c r="J38" s="26" t="s">
        <v>59</v>
      </c>
      <c r="K38" s="26" t="s">
        <v>60</v>
      </c>
    </row>
    <row r="39" spans="1:17" x14ac:dyDescent="0.3">
      <c r="A39">
        <v>0</v>
      </c>
      <c r="B39">
        <v>2E-3</v>
      </c>
      <c r="C39">
        <v>9.1701999999999995</v>
      </c>
      <c r="D39">
        <v>3.4495</v>
      </c>
      <c r="E39">
        <v>2.5901999999999998</v>
      </c>
      <c r="F39">
        <v>2.2930000000000001</v>
      </c>
      <c r="H39" s="29">
        <v>9.170200002190187</v>
      </c>
      <c r="I39" s="29">
        <v>3.4495000002735456</v>
      </c>
      <c r="J39" s="29">
        <v>2.5902000001457659</v>
      </c>
      <c r="K39" s="29">
        <v>2.2929999997878792</v>
      </c>
      <c r="L39" s="22"/>
      <c r="N39" s="4"/>
      <c r="O39" s="4"/>
      <c r="P39" s="4"/>
      <c r="Q39" s="4"/>
    </row>
    <row r="40" spans="1:17" x14ac:dyDescent="0.3">
      <c r="A40">
        <v>2.3699999999999999E-4</v>
      </c>
      <c r="B40">
        <v>1.9759999999999999E-3</v>
      </c>
      <c r="C40">
        <v>9.2554999999999996</v>
      </c>
      <c r="D40">
        <v>3.4542999999999999</v>
      </c>
      <c r="E40">
        <v>2.593</v>
      </c>
      <c r="F40">
        <v>2.2898000000000001</v>
      </c>
      <c r="H40" s="29">
        <v>9.2669881683661917</v>
      </c>
      <c r="I40" s="29">
        <v>3.4572736014418823</v>
      </c>
      <c r="J40" s="29">
        <v>2.5964283519828872</v>
      </c>
      <c r="K40" s="29">
        <v>2.2885012224218571</v>
      </c>
      <c r="L40" s="22"/>
    </row>
    <row r="41" spans="1:17" x14ac:dyDescent="0.3">
      <c r="A41">
        <v>4.6900000000000002E-4</v>
      </c>
      <c r="B41">
        <v>1.9530000000000001E-3</v>
      </c>
      <c r="C41">
        <v>9.3446999999999996</v>
      </c>
      <c r="D41">
        <v>3.4592000000000001</v>
      </c>
      <c r="E41">
        <v>2.5998999999999999</v>
      </c>
      <c r="F41">
        <v>2.2873999999999999</v>
      </c>
      <c r="H41" s="29">
        <v>9.3443900059191893</v>
      </c>
      <c r="I41" s="29">
        <v>3.4615921076434146</v>
      </c>
      <c r="J41" s="29">
        <v>2.6012978906764417</v>
      </c>
      <c r="K41" s="29">
        <v>2.2870766918540717</v>
      </c>
      <c r="L41" s="22"/>
    </row>
    <row r="42" spans="1:17" x14ac:dyDescent="0.3">
      <c r="A42">
        <v>6.9499999999999998E-4</v>
      </c>
      <c r="B42">
        <v>1.931E-3</v>
      </c>
      <c r="C42">
        <v>9.4244000000000003</v>
      </c>
      <c r="D42">
        <v>3.4643999999999999</v>
      </c>
      <c r="E42">
        <v>2.6055000000000001</v>
      </c>
      <c r="F42">
        <v>2.2858000000000001</v>
      </c>
      <c r="H42" s="29">
        <v>9.4166049741972468</v>
      </c>
      <c r="I42" s="29">
        <v>3.4650296826097673</v>
      </c>
      <c r="J42" s="29">
        <v>2.6057961413374113</v>
      </c>
      <c r="K42" s="29">
        <v>2.2864417254018856</v>
      </c>
      <c r="L42" s="22"/>
    </row>
    <row r="43" spans="1:17" x14ac:dyDescent="0.3">
      <c r="A43">
        <v>8.8000000000000003E-4</v>
      </c>
      <c r="B43">
        <v>1.908E-3</v>
      </c>
      <c r="C43">
        <v>9.4901999999999997</v>
      </c>
      <c r="D43">
        <v>3.4679000000000002</v>
      </c>
      <c r="E43">
        <v>2.6099000000000001</v>
      </c>
      <c r="F43">
        <v>2.2852999999999999</v>
      </c>
      <c r="H43" s="29">
        <v>9.4753620871819084</v>
      </c>
      <c r="I43" s="29">
        <v>3.467537004314694</v>
      </c>
      <c r="J43" s="29">
        <v>2.6094303747712662</v>
      </c>
      <c r="K43" s="29">
        <v>2.2862710187884066</v>
      </c>
      <c r="L43" s="22"/>
    </row>
    <row r="44" spans="1:17" x14ac:dyDescent="0.3">
      <c r="A44">
        <v>1.0690000000000001E-3</v>
      </c>
      <c r="B44">
        <v>1.8860000000000001E-3</v>
      </c>
      <c r="C44">
        <v>9.5526</v>
      </c>
      <c r="D44">
        <v>3.4702000000000002</v>
      </c>
      <c r="E44">
        <v>2.6143000000000001</v>
      </c>
      <c r="F44">
        <v>2.2848999999999999</v>
      </c>
      <c r="H44" s="29">
        <v>9.5349889759686519</v>
      </c>
      <c r="I44" s="29">
        <v>3.4698688705737895</v>
      </c>
      <c r="J44" s="29">
        <v>2.613097018504928</v>
      </c>
      <c r="K44" s="29">
        <v>2.2863557690765859</v>
      </c>
      <c r="L44" s="22"/>
    </row>
    <row r="45" spans="1:17" x14ac:dyDescent="0.3">
      <c r="A45">
        <v>1.297E-3</v>
      </c>
      <c r="B45">
        <v>1.866E-3</v>
      </c>
      <c r="C45">
        <v>9.6114999999999995</v>
      </c>
      <c r="D45">
        <v>3.4731999999999998</v>
      </c>
      <c r="E45">
        <v>2.6183999999999998</v>
      </c>
      <c r="F45">
        <v>2.2854999999999999</v>
      </c>
      <c r="H45" s="29">
        <v>9.6056861849070518</v>
      </c>
      <c r="I45" s="29">
        <v>3.4723950531485852</v>
      </c>
      <c r="J45" s="29">
        <v>2.617417537278143</v>
      </c>
      <c r="K45" s="29">
        <v>2.286750540364467</v>
      </c>
      <c r="L45" s="22"/>
    </row>
    <row r="46" spans="1:17" x14ac:dyDescent="0.3">
      <c r="A46">
        <v>1.5690000000000001E-3</v>
      </c>
      <c r="B46">
        <v>1.838E-3</v>
      </c>
      <c r="C46">
        <v>9.6832999999999991</v>
      </c>
      <c r="D46">
        <v>3.4762</v>
      </c>
      <c r="E46">
        <v>2.6230000000000002</v>
      </c>
      <c r="F46">
        <v>2.2869000000000002</v>
      </c>
      <c r="H46" s="29">
        <v>9.690754225510446</v>
      </c>
      <c r="I46" s="29">
        <v>3.4751284579199968</v>
      </c>
      <c r="J46" s="29">
        <v>2.6225773497300295</v>
      </c>
      <c r="K46" s="29">
        <v>2.2876105903479838</v>
      </c>
      <c r="L46" s="22"/>
    </row>
    <row r="47" spans="1:17" x14ac:dyDescent="0.3">
      <c r="A47">
        <v>1.8940000000000001E-3</v>
      </c>
      <c r="B47">
        <v>1.805E-3</v>
      </c>
      <c r="C47">
        <v>9.7774999999999999</v>
      </c>
      <c r="D47">
        <v>3.4788999999999999</v>
      </c>
      <c r="E47">
        <v>2.6291000000000002</v>
      </c>
      <c r="F47">
        <v>2.2892000000000001</v>
      </c>
      <c r="H47" s="29">
        <v>9.792654408029458</v>
      </c>
      <c r="I47" s="29">
        <v>3.4779940811905594</v>
      </c>
      <c r="J47" s="29">
        <v>2.6286983028101791</v>
      </c>
      <c r="K47" s="29">
        <v>2.2891673586280916</v>
      </c>
      <c r="L47" s="22"/>
    </row>
    <row r="48" spans="1:17" x14ac:dyDescent="0.3">
      <c r="A48">
        <v>2.2750000000000001E-3</v>
      </c>
      <c r="B48">
        <v>1.7669999999999999E-3</v>
      </c>
      <c r="C48">
        <v>9.9007000000000005</v>
      </c>
      <c r="D48">
        <v>3.4820000000000002</v>
      </c>
      <c r="E48">
        <v>2.6366000000000001</v>
      </c>
      <c r="F48">
        <v>2.2927</v>
      </c>
      <c r="H48" s="29">
        <v>9.912439367311233</v>
      </c>
      <c r="I48" s="29">
        <v>3.4808037563167393</v>
      </c>
      <c r="J48" s="29">
        <v>2.6357968941100709</v>
      </c>
      <c r="K48" s="29">
        <v>2.291741849271868</v>
      </c>
      <c r="L48" s="22"/>
    </row>
    <row r="49" spans="1:12" x14ac:dyDescent="0.3">
      <c r="A49">
        <v>2.7239999999999999E-3</v>
      </c>
      <c r="B49">
        <v>1.7210000000000001E-3</v>
      </c>
      <c r="C49">
        <v>10.047000000000001</v>
      </c>
      <c r="D49">
        <v>3.4834999999999998</v>
      </c>
      <c r="E49">
        <v>2.6432000000000002</v>
      </c>
      <c r="F49">
        <v>2.2976999999999999</v>
      </c>
      <c r="H49" s="28">
        <v>10.054231868317052</v>
      </c>
      <c r="I49" s="28">
        <v>3.4832989779949126</v>
      </c>
      <c r="J49" s="28">
        <v>2.6440228422495702</v>
      </c>
      <c r="K49" s="28">
        <v>2.2959501161993212</v>
      </c>
      <c r="L49" s="17"/>
    </row>
    <row r="50" spans="1:12" x14ac:dyDescent="0.3">
      <c r="A50">
        <v>3.2439999999999999E-3</v>
      </c>
      <c r="B50">
        <v>1.6689999999999999E-3</v>
      </c>
      <c r="C50">
        <v>10.212999999999999</v>
      </c>
      <c r="D50">
        <v>3.4834999999999998</v>
      </c>
      <c r="E50">
        <v>2.6526999999999998</v>
      </c>
      <c r="F50">
        <v>2.3047</v>
      </c>
      <c r="H50" s="28">
        <v>10.21553363989841</v>
      </c>
      <c r="I50" s="28">
        <v>3.484842055650804</v>
      </c>
      <c r="J50" s="28">
        <v>2.6530156614668234</v>
      </c>
      <c r="K50" s="28">
        <v>2.3026936295097893</v>
      </c>
      <c r="L50" s="17"/>
    </row>
    <row r="51" spans="1:12" x14ac:dyDescent="0.3">
      <c r="A51">
        <v>3.8409999999999998E-3</v>
      </c>
      <c r="B51">
        <v>1.6100000000000001E-3</v>
      </c>
      <c r="C51">
        <v>10.401999999999999</v>
      </c>
      <c r="D51">
        <v>3.4834999999999998</v>
      </c>
      <c r="E51">
        <v>2.6606999999999998</v>
      </c>
      <c r="F51">
        <v>2.3138000000000001</v>
      </c>
      <c r="H51" s="28">
        <v>10.387116414162769</v>
      </c>
      <c r="I51" s="28">
        <v>3.4846411334586076</v>
      </c>
      <c r="J51" s="28">
        <v>2.6617768905959456</v>
      </c>
      <c r="K51" s="28">
        <v>2.3131167914641062</v>
      </c>
      <c r="L51" s="17"/>
    </row>
    <row r="52" spans="1:12" x14ac:dyDescent="0.3">
      <c r="A52">
        <v>4.5170000000000002E-3</v>
      </c>
      <c r="B52">
        <v>1.5430000000000001E-3</v>
      </c>
      <c r="C52">
        <v>10.555999999999999</v>
      </c>
      <c r="D52">
        <v>3.4834999999999998</v>
      </c>
      <c r="E52">
        <v>2.6682000000000001</v>
      </c>
      <c r="F52">
        <v>2.3231999999999999</v>
      </c>
      <c r="H52" s="28">
        <v>10.54233515657735</v>
      </c>
      <c r="I52" s="28">
        <v>3.4834869021430563</v>
      </c>
      <c r="J52" s="28">
        <v>2.6686197127086082</v>
      </c>
      <c r="K52" s="28">
        <v>2.3253384133192334</v>
      </c>
      <c r="L52" s="17"/>
    </row>
    <row r="53" spans="1:12" x14ac:dyDescent="0.3">
      <c r="A53">
        <v>5.274E-3</v>
      </c>
      <c r="B53">
        <v>1.4679999999999999E-3</v>
      </c>
      <c r="C53">
        <v>10.648999999999999</v>
      </c>
      <c r="D53">
        <v>3.4834999999999998</v>
      </c>
      <c r="E53">
        <v>2.6745000000000001</v>
      </c>
      <c r="F53">
        <v>2.3321999999999998</v>
      </c>
      <c r="H53" s="28">
        <v>10.658635878769779</v>
      </c>
      <c r="I53" s="28">
        <v>3.4831006923691676</v>
      </c>
      <c r="J53" s="28">
        <v>2.6733375458234776</v>
      </c>
      <c r="K53" s="28">
        <v>2.3346636010368917</v>
      </c>
      <c r="L53" s="17"/>
    </row>
    <row r="54" spans="1:12" x14ac:dyDescent="0.3">
      <c r="A54">
        <v>6.1110000000000001E-3</v>
      </c>
      <c r="B54">
        <v>1.3849999999999999E-3</v>
      </c>
      <c r="C54">
        <v>10.728999999999999</v>
      </c>
      <c r="D54">
        <v>3.4834999999999998</v>
      </c>
      <c r="E54">
        <v>2.6766999999999999</v>
      </c>
      <c r="F54">
        <v>2.3391999999999999</v>
      </c>
      <c r="H54" s="28">
        <v>10.736707424863349</v>
      </c>
      <c r="I54" s="28">
        <v>3.4831778162859419</v>
      </c>
      <c r="J54" s="28">
        <v>2.6764640401999364</v>
      </c>
      <c r="K54" s="28">
        <v>2.340637020345377</v>
      </c>
      <c r="L54" s="17"/>
    </row>
    <row r="55" spans="1:12" x14ac:dyDescent="0.3">
      <c r="A55">
        <v>7.0169999999999998E-3</v>
      </c>
      <c r="B55">
        <v>1.2930000000000001E-3</v>
      </c>
      <c r="C55">
        <v>10.785</v>
      </c>
      <c r="D55">
        <v>3.4834999999999998</v>
      </c>
      <c r="E55">
        <v>2.6793999999999998</v>
      </c>
      <c r="F55">
        <v>2.3441000000000001</v>
      </c>
      <c r="H55" s="28">
        <v>10.787697742293469</v>
      </c>
      <c r="I55" s="28">
        <v>3.4833417392095818</v>
      </c>
      <c r="J55" s="28">
        <v>2.678507494174637</v>
      </c>
      <c r="K55" s="28">
        <v>2.344416883382928</v>
      </c>
      <c r="L55" s="17"/>
    </row>
    <row r="56" spans="1:12" x14ac:dyDescent="0.3">
      <c r="A56">
        <v>7.9729999999999992E-3</v>
      </c>
      <c r="B56">
        <v>1.196E-3</v>
      </c>
      <c r="C56">
        <v>10.823</v>
      </c>
      <c r="D56">
        <v>3.4834999999999998</v>
      </c>
      <c r="E56">
        <v>2.6802999999999999</v>
      </c>
      <c r="F56">
        <v>2.3475999999999999</v>
      </c>
      <c r="H56" s="28">
        <v>10.821316868848239</v>
      </c>
      <c r="I56" s="28">
        <v>3.4834891020366503</v>
      </c>
      <c r="J56" s="28">
        <v>2.6798572718956923</v>
      </c>
      <c r="K56" s="28">
        <v>2.3468637698206738</v>
      </c>
      <c r="L56" s="17"/>
    </row>
    <row r="57" spans="1:12" x14ac:dyDescent="0.3">
      <c r="A57">
        <v>8.9750000000000003E-3</v>
      </c>
      <c r="B57">
        <v>1.0950000000000001E-3</v>
      </c>
      <c r="C57">
        <v>10.846</v>
      </c>
      <c r="D57">
        <v>3.4834999999999998</v>
      </c>
      <c r="E57">
        <v>2.6802999999999999</v>
      </c>
      <c r="F57">
        <v>2.3496999999999999</v>
      </c>
      <c r="H57" s="28">
        <v>10.844538287828669</v>
      </c>
      <c r="I57" s="28">
        <v>3.4836065505089846</v>
      </c>
      <c r="J57" s="28">
        <v>2.6807909678795143</v>
      </c>
      <c r="K57" s="28">
        <v>2.3485352020123624</v>
      </c>
      <c r="L57" s="17"/>
    </row>
    <row r="58" spans="1:12" x14ac:dyDescent="0.3">
      <c r="A58">
        <v>0.01</v>
      </c>
      <c r="B58">
        <v>1E-3</v>
      </c>
      <c r="C58">
        <v>10.864000000000001</v>
      </c>
      <c r="D58">
        <v>3.4834999999999998</v>
      </c>
      <c r="E58">
        <v>2.6802999999999999</v>
      </c>
      <c r="F58">
        <v>2.3513000000000002</v>
      </c>
      <c r="H58" s="28">
        <v>10.860798392069389</v>
      </c>
      <c r="I58" s="28">
        <v>3.4836956681041409</v>
      </c>
      <c r="J58" s="28">
        <v>2.6814454627990574</v>
      </c>
      <c r="K58" s="28">
        <v>2.3496972084895926</v>
      </c>
      <c r="L5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CCCD-AE5E-4098-8F90-F57A2B1B058D}">
  <dimension ref="G6:P97"/>
  <sheetViews>
    <sheetView workbookViewId="0">
      <selection activeCell="M8" sqref="M8:P10"/>
    </sheetView>
  </sheetViews>
  <sheetFormatPr defaultRowHeight="14.4" x14ac:dyDescent="0.3"/>
  <sheetData>
    <row r="6" spans="7:16" x14ac:dyDescent="0.3">
      <c r="G6" t="s">
        <v>53</v>
      </c>
    </row>
    <row r="8" spans="7:16" x14ac:dyDescent="0.3">
      <c r="G8" s="4">
        <v>2.1901884413170899E-9</v>
      </c>
      <c r="H8" s="4">
        <v>2.7354541607997099E-10</v>
      </c>
      <c r="I8" s="4">
        <v>1.4576626401687701E-10</v>
      </c>
      <c r="J8" s="4">
        <v>-2.12120876642773E-10</v>
      </c>
      <c r="M8">
        <v>2.2637561630174599</v>
      </c>
      <c r="N8">
        <v>0.28273372513398698</v>
      </c>
      <c r="O8">
        <v>0.150662506020452</v>
      </c>
      <c r="P8">
        <v>-0.21924595613644901</v>
      </c>
    </row>
    <row r="9" spans="7:16" x14ac:dyDescent="0.3">
      <c r="G9">
        <v>9.6788168366192404E-2</v>
      </c>
      <c r="H9">
        <v>7.77360144188231E-3</v>
      </c>
      <c r="I9">
        <v>6.2283519828876203E-3</v>
      </c>
      <c r="J9">
        <v>-4.4987775781428797E-3</v>
      </c>
      <c r="M9">
        <v>1.0541160087819901</v>
      </c>
      <c r="N9">
        <v>2.96142924055359E-2</v>
      </c>
      <c r="O9">
        <v>6.5485726034368794E-2</v>
      </c>
      <c r="P9">
        <v>1.2588000360638899E-2</v>
      </c>
    </row>
    <row r="10" spans="7:16" x14ac:dyDescent="0.3">
      <c r="G10">
        <v>0.17419000591919001</v>
      </c>
      <c r="H10">
        <v>1.2092107643414699E-2</v>
      </c>
      <c r="I10">
        <v>1.1097890676442001E-2</v>
      </c>
      <c r="J10">
        <v>-5.9233081459282404E-3</v>
      </c>
      <c r="M10">
        <v>1.7777700942502599</v>
      </c>
      <c r="N10">
        <v>3.4755034824945401E-2</v>
      </c>
      <c r="O10">
        <v>9.4764189570935797E-2</v>
      </c>
      <c r="P10">
        <v>6.2824971815968203E-2</v>
      </c>
    </row>
    <row r="11" spans="7:16" x14ac:dyDescent="0.3">
      <c r="G11">
        <v>0.246404974197247</v>
      </c>
      <c r="H11">
        <v>1.5529682609767099E-2</v>
      </c>
      <c r="I11">
        <v>1.55961413374117E-2</v>
      </c>
      <c r="J11">
        <v>-6.5582745981146804E-3</v>
      </c>
    </row>
    <row r="12" spans="7:16" x14ac:dyDescent="0.3">
      <c r="G12">
        <v>0.30516208718190901</v>
      </c>
      <c r="H12">
        <v>1.8037004314693801E-2</v>
      </c>
      <c r="I12">
        <v>1.9230374771266299E-2</v>
      </c>
      <c r="J12">
        <v>-6.72898121159363E-3</v>
      </c>
    </row>
    <row r="13" spans="7:16" x14ac:dyDescent="0.3">
      <c r="G13">
        <v>0.36478897596865201</v>
      </c>
      <c r="H13">
        <v>2.0368870573789499E-2</v>
      </c>
      <c r="I13">
        <v>2.2897018504928E-2</v>
      </c>
      <c r="J13">
        <v>-6.6442309234143902E-3</v>
      </c>
    </row>
    <row r="14" spans="7:16" x14ac:dyDescent="0.3">
      <c r="G14">
        <v>0.43548618490705199</v>
      </c>
      <c r="H14">
        <v>2.2895053148585101E-2</v>
      </c>
      <c r="I14">
        <v>2.72175372781433E-2</v>
      </c>
      <c r="J14">
        <v>-6.2494596355329203E-3</v>
      </c>
    </row>
    <row r="15" spans="7:16" x14ac:dyDescent="0.3">
      <c r="G15">
        <v>0.52055422551044706</v>
      </c>
      <c r="H15">
        <v>2.5628457919996999E-2</v>
      </c>
      <c r="I15">
        <v>3.23773497300298E-2</v>
      </c>
      <c r="J15">
        <v>-5.3894096520162599E-3</v>
      </c>
    </row>
    <row r="16" spans="7:16" x14ac:dyDescent="0.3">
      <c r="G16">
        <v>0.62245440802945795</v>
      </c>
      <c r="H16">
        <v>2.8494081190559298E-2</v>
      </c>
      <c r="I16">
        <v>3.8498302810179102E-2</v>
      </c>
      <c r="J16">
        <v>-3.8326413719086102E-3</v>
      </c>
    </row>
    <row r="17" spans="7:16" x14ac:dyDescent="0.3">
      <c r="G17">
        <v>0.74223936731123297</v>
      </c>
      <c r="H17">
        <v>3.1303756316739401E-2</v>
      </c>
      <c r="I17">
        <v>4.5596894110071201E-2</v>
      </c>
      <c r="J17">
        <v>-1.2581507281321099E-3</v>
      </c>
    </row>
    <row r="18" spans="7:16" x14ac:dyDescent="0.3">
      <c r="G18">
        <v>0.88403186831705305</v>
      </c>
      <c r="H18">
        <v>3.3798977994912799E-2</v>
      </c>
      <c r="I18">
        <v>5.3822842249570298E-2</v>
      </c>
      <c r="J18">
        <v>2.95011619932109E-3</v>
      </c>
    </row>
    <row r="19" spans="7:16" x14ac:dyDescent="0.3">
      <c r="G19">
        <v>1.0453336398984101</v>
      </c>
      <c r="H19">
        <v>3.5342055650803901E-2</v>
      </c>
      <c r="I19">
        <v>6.28156614668237E-2</v>
      </c>
      <c r="J19">
        <v>9.6936295097890899E-3</v>
      </c>
    </row>
    <row r="20" spans="7:16" x14ac:dyDescent="0.3">
      <c r="G20">
        <v>1.21691641416277</v>
      </c>
      <c r="H20">
        <v>3.5141133458607601E-2</v>
      </c>
      <c r="I20">
        <v>7.15768905959457E-2</v>
      </c>
      <c r="J20">
        <v>2.0116791464105999E-2</v>
      </c>
    </row>
    <row r="21" spans="7:16" x14ac:dyDescent="0.3">
      <c r="G21">
        <v>1.3721351565773501</v>
      </c>
      <c r="H21">
        <v>3.3986902143056198E-2</v>
      </c>
      <c r="I21">
        <v>7.8419712708608397E-2</v>
      </c>
      <c r="J21">
        <v>3.23384133192334E-2</v>
      </c>
    </row>
    <row r="22" spans="7:16" x14ac:dyDescent="0.3">
      <c r="G22">
        <v>1.48843587876978</v>
      </c>
      <c r="H22">
        <v>3.3600692369167497E-2</v>
      </c>
      <c r="I22">
        <v>8.3137545823477793E-2</v>
      </c>
      <c r="J22">
        <v>4.1663601036891401E-2</v>
      </c>
    </row>
    <row r="23" spans="7:16" x14ac:dyDescent="0.3">
      <c r="G23">
        <v>1.5665074248633499</v>
      </c>
      <c r="H23">
        <v>3.3677816285941797E-2</v>
      </c>
      <c r="I23">
        <v>8.6264040199936401E-2</v>
      </c>
      <c r="J23">
        <v>4.7637020345377E-2</v>
      </c>
    </row>
    <row r="24" spans="7:16" x14ac:dyDescent="0.3">
      <c r="G24">
        <v>1.61749774229347</v>
      </c>
      <c r="H24">
        <v>3.3841739209582E-2</v>
      </c>
      <c r="I24">
        <v>8.8307494174637194E-2</v>
      </c>
      <c r="J24">
        <v>5.1416883382927901E-2</v>
      </c>
    </row>
    <row r="25" spans="7:16" x14ac:dyDescent="0.3">
      <c r="G25">
        <v>1.65111686884824</v>
      </c>
      <c r="H25">
        <v>3.3989102036650301E-2</v>
      </c>
      <c r="I25">
        <v>8.9657271895692295E-2</v>
      </c>
      <c r="J25">
        <v>5.3863769820673597E-2</v>
      </c>
    </row>
    <row r="26" spans="7:16" x14ac:dyDescent="0.3">
      <c r="G26">
        <v>1.6743382878286699</v>
      </c>
      <c r="H26">
        <v>3.4106550508984403E-2</v>
      </c>
      <c r="I26">
        <v>9.0590967879514595E-2</v>
      </c>
      <c r="J26">
        <v>5.5535202012362103E-2</v>
      </c>
    </row>
    <row r="27" spans="7:16" x14ac:dyDescent="0.3">
      <c r="G27">
        <v>1.6905983920693901</v>
      </c>
      <c r="H27">
        <v>3.4195668104141E-2</v>
      </c>
      <c r="I27">
        <v>9.1245462799057694E-2</v>
      </c>
      <c r="J27">
        <v>5.66972084895924E-2</v>
      </c>
    </row>
    <row r="30" spans="7:16" x14ac:dyDescent="0.3">
      <c r="G30" t="s">
        <v>54</v>
      </c>
    </row>
    <row r="32" spans="7:16" x14ac:dyDescent="0.3">
      <c r="G32" s="4">
        <v>9.2249553335481301E-9</v>
      </c>
      <c r="H32" s="4">
        <v>6.2712312697000597E-10</v>
      </c>
      <c r="I32" s="4">
        <v>5.85494062869059E-10</v>
      </c>
      <c r="J32" s="4">
        <v>-2.7819121019149899E-10</v>
      </c>
      <c r="M32">
        <v>0.73500221556460998</v>
      </c>
      <c r="N32">
        <v>4.99663004187339E-2</v>
      </c>
      <c r="O32">
        <v>4.6649486947956398E-2</v>
      </c>
      <c r="P32">
        <v>-2.21650024552302E-2</v>
      </c>
    </row>
    <row r="33" spans="7:16" x14ac:dyDescent="0.3">
      <c r="G33">
        <v>8.3057577478730604E-2</v>
      </c>
      <c r="H33">
        <v>5.4445313103163202E-3</v>
      </c>
      <c r="I33">
        <v>5.2684394158015397E-3</v>
      </c>
      <c r="J33">
        <v>-2.3028236091605201E-3</v>
      </c>
      <c r="M33">
        <v>1.1111066752483501</v>
      </c>
      <c r="N33">
        <v>2.9135603179794502E-2</v>
      </c>
      <c r="O33">
        <v>7.0024048778627404E-2</v>
      </c>
      <c r="P33">
        <v>1.25140958806952E-2</v>
      </c>
    </row>
    <row r="34" spans="7:16" x14ac:dyDescent="0.3">
      <c r="G34">
        <v>0.16298750389901001</v>
      </c>
      <c r="H34">
        <v>1.0286946028553E-2</v>
      </c>
      <c r="I34">
        <v>1.03285783883609E-2</v>
      </c>
      <c r="J34">
        <v>-4.1147527087915404E-3</v>
      </c>
      <c r="M34">
        <v>1.7450052508480101</v>
      </c>
      <c r="N34">
        <v>3.4706156338546297E-2</v>
      </c>
      <c r="O34">
        <v>9.3182805723089401E-2</v>
      </c>
      <c r="P34">
        <v>6.0985310650555798E-2</v>
      </c>
    </row>
    <row r="35" spans="7:16" x14ac:dyDescent="0.3">
      <c r="G35">
        <v>0.23954145545268299</v>
      </c>
      <c r="H35">
        <v>1.4538513287233301E-2</v>
      </c>
      <c r="I35">
        <v>1.51595526134987E-2</v>
      </c>
      <c r="J35">
        <v>-5.4463752101580496E-3</v>
      </c>
    </row>
    <row r="36" spans="7:16" x14ac:dyDescent="0.3">
      <c r="G36">
        <v>0.30199366388034898</v>
      </c>
      <c r="H36">
        <v>1.77137141639086E-2</v>
      </c>
      <c r="I36">
        <v>1.9084471972838499E-2</v>
      </c>
      <c r="J36">
        <v>-6.2181708525489501E-3</v>
      </c>
    </row>
    <row r="37" spans="7:16" x14ac:dyDescent="0.3">
      <c r="G37">
        <v>0.36501676887509299</v>
      </c>
      <c r="H37">
        <v>2.0640862647392601E-2</v>
      </c>
      <c r="I37">
        <v>2.3025712042733199E-2</v>
      </c>
      <c r="J37">
        <v>-6.6919701912619397E-3</v>
      </c>
    </row>
    <row r="38" spans="7:16" x14ac:dyDescent="0.3">
      <c r="G38">
        <v>0.43895488242078901</v>
      </c>
      <c r="H38">
        <v>2.3709691583281602E-2</v>
      </c>
      <c r="I38">
        <v>2.76175067577091E-2</v>
      </c>
      <c r="J38">
        <v>-6.8342955633435998E-3</v>
      </c>
    </row>
    <row r="39" spans="7:16" x14ac:dyDescent="0.3">
      <c r="G39">
        <v>0.52658328011386502</v>
      </c>
      <c r="H39">
        <v>2.68247594451505E-2</v>
      </c>
      <c r="I39">
        <v>3.30023024393774E-2</v>
      </c>
      <c r="J39">
        <v>-6.3911986325143099E-3</v>
      </c>
    </row>
    <row r="40" spans="7:16" x14ac:dyDescent="0.3">
      <c r="G40">
        <v>0.62951500390043802</v>
      </c>
      <c r="H40">
        <v>2.9755404643424299E-2</v>
      </c>
      <c r="I40">
        <v>3.9225483632345202E-2</v>
      </c>
      <c r="J40">
        <v>-4.9765886166595903E-3</v>
      </c>
    </row>
    <row r="41" spans="7:16" x14ac:dyDescent="0.3">
      <c r="G41">
        <v>0.74789368456531002</v>
      </c>
      <c r="H41">
        <v>3.21764069007398E-2</v>
      </c>
      <c r="I41">
        <v>4.6207377416254497E-2</v>
      </c>
      <c r="J41">
        <v>-2.1073301375636199E-3</v>
      </c>
    </row>
    <row r="42" spans="7:16" x14ac:dyDescent="0.3">
      <c r="G42">
        <v>0.885160169213007</v>
      </c>
      <c r="H42">
        <v>3.3819413546885703E-2</v>
      </c>
      <c r="I42">
        <v>5.4005847365165199E-2</v>
      </c>
      <c r="J42">
        <v>2.8936067174818898E-3</v>
      </c>
    </row>
    <row r="43" spans="7:16" x14ac:dyDescent="0.3">
      <c r="G43">
        <v>1.0394715771756899</v>
      </c>
      <c r="H43">
        <v>3.4459978321295701E-2</v>
      </c>
      <c r="I43">
        <v>6.23073731810607E-2</v>
      </c>
      <c r="J43">
        <v>1.05362611255075E-2</v>
      </c>
    </row>
    <row r="44" spans="7:16" x14ac:dyDescent="0.3">
      <c r="G44">
        <v>1.2062254988465699</v>
      </c>
      <c r="H44">
        <v>3.4255495307001498E-2</v>
      </c>
      <c r="I44">
        <v>7.0646742995671696E-2</v>
      </c>
      <c r="J44">
        <v>2.0817463054600398E-2</v>
      </c>
    </row>
    <row r="45" spans="7:16" x14ac:dyDescent="0.3">
      <c r="G45">
        <v>1.3675318667138201</v>
      </c>
      <c r="H45">
        <v>3.3804232595568799E-2</v>
      </c>
      <c r="I45">
        <v>7.8064334038386599E-2</v>
      </c>
      <c r="J45">
        <v>3.2192082143652101E-2</v>
      </c>
    </row>
    <row r="46" spans="7:16" x14ac:dyDescent="0.3">
      <c r="G46">
        <v>1.49411687404182</v>
      </c>
      <c r="H46">
        <v>3.3652524782842301E-2</v>
      </c>
      <c r="I46">
        <v>8.3457803275535203E-2</v>
      </c>
      <c r="J46">
        <v>4.1700152250047397E-2</v>
      </c>
    </row>
    <row r="47" spans="7:16" x14ac:dyDescent="0.3">
      <c r="G47">
        <v>1.57496711543255</v>
      </c>
      <c r="H47">
        <v>3.3760419750711902E-2</v>
      </c>
      <c r="I47">
        <v>8.6722158285572795E-2</v>
      </c>
      <c r="J47">
        <v>4.7902590888233003E-2</v>
      </c>
    </row>
    <row r="48" spans="7:16" x14ac:dyDescent="0.3">
      <c r="G48">
        <v>1.6230356301983799</v>
      </c>
      <c r="H48">
        <v>3.3921716849005898E-2</v>
      </c>
      <c r="I48">
        <v>8.8601476630197504E-2</v>
      </c>
      <c r="J48">
        <v>5.1607668359034103E-2</v>
      </c>
    </row>
    <row r="49" spans="7:16" x14ac:dyDescent="0.3">
      <c r="G49">
        <v>1.65219723718137</v>
      </c>
      <c r="H49">
        <v>3.4058624484206497E-2</v>
      </c>
      <c r="I49">
        <v>8.9720513862463103E-2</v>
      </c>
      <c r="J49">
        <v>5.3855849530162002E-2</v>
      </c>
    </row>
    <row r="50" spans="7:16" x14ac:dyDescent="0.3">
      <c r="G50">
        <v>1.6711450194506401</v>
      </c>
      <c r="H50">
        <v>3.4164154557448603E-2</v>
      </c>
      <c r="I50">
        <v>9.0439389060836706E-2</v>
      </c>
      <c r="J50">
        <v>5.5315464855688098E-2</v>
      </c>
    </row>
    <row r="51" spans="7:16" x14ac:dyDescent="0.3">
      <c r="G51">
        <v>1.6838489796884699</v>
      </c>
      <c r="H51">
        <v>3.4242409366547301E-2</v>
      </c>
      <c r="I51">
        <v>9.0917836397821306E-2</v>
      </c>
      <c r="J51">
        <v>5.6293249127208601E-2</v>
      </c>
    </row>
    <row r="54" spans="7:16" x14ac:dyDescent="0.3">
      <c r="G54" t="s">
        <v>55</v>
      </c>
    </row>
    <row r="55" spans="7:16" x14ac:dyDescent="0.3">
      <c r="G55" s="4">
        <v>8.3011293386057999E-10</v>
      </c>
      <c r="H55" s="4">
        <v>2.08552178068574E-11</v>
      </c>
      <c r="I55" s="4">
        <v>4.6605553755857003E-11</v>
      </c>
      <c r="J55" s="4">
        <v>2.0648441220079899E-11</v>
      </c>
      <c r="M55">
        <v>0.91031564398065201</v>
      </c>
      <c r="N55">
        <v>2.28701785670463E-2</v>
      </c>
      <c r="O55">
        <v>5.1108425070586098E-2</v>
      </c>
      <c r="P55">
        <v>2.2643423924305E-2</v>
      </c>
    </row>
    <row r="56" spans="7:16" x14ac:dyDescent="0.3">
      <c r="G56">
        <v>7.22862681658831E-2</v>
      </c>
      <c r="H56">
        <v>1.8160732179334899E-3</v>
      </c>
      <c r="I56">
        <v>4.058413523504E-3</v>
      </c>
      <c r="J56">
        <v>1.79806710431626E-3</v>
      </c>
    </row>
    <row r="57" spans="7:16" x14ac:dyDescent="0.3">
      <c r="G57">
        <v>0.14672371634776599</v>
      </c>
      <c r="H57">
        <v>3.68619128439956E-3</v>
      </c>
      <c r="I57">
        <v>8.2376021027681101E-3</v>
      </c>
      <c r="J57">
        <v>3.6496432100012999E-3</v>
      </c>
    </row>
    <row r="58" spans="7:16" x14ac:dyDescent="0.3">
      <c r="G58">
        <v>0.22150510935485901</v>
      </c>
      <c r="H58">
        <v>5.5649503971024698E-3</v>
      </c>
      <c r="I58">
        <v>1.24361009931797E-2</v>
      </c>
      <c r="J58">
        <v>5.5097746871503898E-3</v>
      </c>
    </row>
    <row r="59" spans="7:16" x14ac:dyDescent="0.3">
      <c r="G59">
        <v>0.28440039602891898</v>
      </c>
      <c r="H59">
        <v>7.1450906998345399E-3</v>
      </c>
      <c r="I59">
        <v>1.59672707226351E-2</v>
      </c>
      <c r="J59">
        <v>7.0742481183372003E-3</v>
      </c>
    </row>
    <row r="60" spans="7:16" x14ac:dyDescent="0.3">
      <c r="G60">
        <v>0.34945999779325299</v>
      </c>
      <c r="H60">
        <v>8.7796058481679397E-3</v>
      </c>
      <c r="I60">
        <v>1.9619952958606201E-2</v>
      </c>
      <c r="J60">
        <v>8.6925572760864298E-3</v>
      </c>
    </row>
    <row r="61" spans="7:16" x14ac:dyDescent="0.3">
      <c r="G61">
        <v>0.42778265259307502</v>
      </c>
      <c r="H61">
        <v>1.0747333320458999E-2</v>
      </c>
      <c r="I61">
        <v>2.40172711422879E-2</v>
      </c>
      <c r="J61">
        <v>1.06407750039003E-2</v>
      </c>
    </row>
    <row r="62" spans="7:16" x14ac:dyDescent="0.3">
      <c r="G62">
        <v>0.522153458048777</v>
      </c>
      <c r="H62">
        <v>1.31182440991095E-2</v>
      </c>
      <c r="I62">
        <v>2.9315590765130801E-2</v>
      </c>
      <c r="J62">
        <v>1.29881785316122E-2</v>
      </c>
    </row>
    <row r="63" spans="7:16" x14ac:dyDescent="0.3">
      <c r="G63">
        <v>0.63438763674534404</v>
      </c>
      <c r="H63">
        <v>1.5937942656515401E-2</v>
      </c>
      <c r="I63">
        <v>3.5616825013055298E-2</v>
      </c>
      <c r="J63">
        <v>1.5779920169611099E-2</v>
      </c>
    </row>
    <row r="64" spans="7:16" x14ac:dyDescent="0.3">
      <c r="G64">
        <v>0.76342173888197296</v>
      </c>
      <c r="H64">
        <v>1.9179711571085299E-2</v>
      </c>
      <c r="I64">
        <v>4.2861267953486999E-2</v>
      </c>
      <c r="J64">
        <v>1.89895473958283E-2</v>
      </c>
    </row>
    <row r="65" spans="7:16" x14ac:dyDescent="0.3">
      <c r="G65">
        <v>0.90946763123732399</v>
      </c>
      <c r="H65">
        <v>2.28488736460606E-2</v>
      </c>
      <c r="I65">
        <v>5.1060814556543099E-2</v>
      </c>
      <c r="J65">
        <v>2.2622330238650599E-2</v>
      </c>
    </row>
    <row r="66" spans="7:16" x14ac:dyDescent="0.3">
      <c r="G66">
        <v>1.06473272285816</v>
      </c>
      <c r="H66">
        <v>2.6749652891234901E-2</v>
      </c>
      <c r="I66">
        <v>5.97779604758212E-2</v>
      </c>
      <c r="J66">
        <v>2.6484433799612E-2</v>
      </c>
    </row>
    <row r="67" spans="7:16" x14ac:dyDescent="0.3">
      <c r="G67">
        <v>1.21837374931049</v>
      </c>
      <c r="H67">
        <v>3.0609630178699599E-2</v>
      </c>
      <c r="I67">
        <v>6.84039254805201E-2</v>
      </c>
      <c r="J67">
        <v>3.0306139948605201E-2</v>
      </c>
    </row>
    <row r="68" spans="7:16" x14ac:dyDescent="0.3">
      <c r="G68">
        <v>1.35620599412576</v>
      </c>
      <c r="H68">
        <v>3.4072437911452397E-2</v>
      </c>
      <c r="I68">
        <v>7.6142328091781397E-2</v>
      </c>
      <c r="J68">
        <v>3.3734614423835803E-2</v>
      </c>
    </row>
    <row r="69" spans="7:16" x14ac:dyDescent="0.3">
      <c r="G69">
        <v>1.46785027512003</v>
      </c>
      <c r="H69">
        <v>3.6877316262397999E-2</v>
      </c>
      <c r="I69">
        <v>8.2410443341129194E-2</v>
      </c>
      <c r="J69">
        <v>3.6511682795662199E-2</v>
      </c>
    </row>
    <row r="70" spans="7:16" x14ac:dyDescent="0.3">
      <c r="G70">
        <v>1.5513260591833999</v>
      </c>
      <c r="H70">
        <v>3.8974507604958498E-2</v>
      </c>
      <c r="I70">
        <v>8.7097076909630394E-2</v>
      </c>
      <c r="J70">
        <v>3.8588080777460398E-2</v>
      </c>
    </row>
    <row r="71" spans="7:16" x14ac:dyDescent="0.3">
      <c r="G71">
        <v>1.6109892729893001</v>
      </c>
      <c r="H71">
        <v>4.04734474096815E-2</v>
      </c>
      <c r="I71">
        <v>9.0446786334522605E-2</v>
      </c>
      <c r="J71">
        <v>4.0072158802293298E-2</v>
      </c>
    </row>
    <row r="72" spans="7:16" x14ac:dyDescent="0.3">
      <c r="G72">
        <v>1.65282712243247</v>
      </c>
      <c r="H72">
        <v>4.1524554345999103E-2</v>
      </c>
      <c r="I72">
        <v>9.2795715090739903E-2</v>
      </c>
      <c r="J72">
        <v>4.1112844159385799E-2</v>
      </c>
    </row>
    <row r="73" spans="7:16" x14ac:dyDescent="0.3">
      <c r="G73">
        <v>1.68282140997257</v>
      </c>
      <c r="H73">
        <v>4.2278111330952002E-2</v>
      </c>
      <c r="I73">
        <v>9.4479703284753302E-2</v>
      </c>
      <c r="J73">
        <v>4.1858929731537702E-2</v>
      </c>
    </row>
    <row r="74" spans="7:16" x14ac:dyDescent="0.3">
      <c r="G74">
        <v>1.70436614506425</v>
      </c>
      <c r="H74">
        <v>4.2819387252094901E-2</v>
      </c>
      <c r="I74">
        <v>9.5689302928986503E-2</v>
      </c>
      <c r="J74">
        <v>4.2394838977131401E-2</v>
      </c>
    </row>
    <row r="77" spans="7:16" x14ac:dyDescent="0.3">
      <c r="G77" t="s">
        <v>56</v>
      </c>
    </row>
    <row r="78" spans="7:16" x14ac:dyDescent="0.3">
      <c r="G78" s="4">
        <v>7.1291088239592199E-9</v>
      </c>
      <c r="H78" s="4">
        <v>1.7733206808992601E-10</v>
      </c>
      <c r="I78" s="4">
        <v>3.9974971312032601E-10</v>
      </c>
      <c r="J78" s="4">
        <v>1.7988034820440199E-10</v>
      </c>
      <c r="M78">
        <v>0.58710576774509704</v>
      </c>
      <c r="N78">
        <v>1.4603884237517E-2</v>
      </c>
      <c r="O78">
        <v>3.2920715340834301E-2</v>
      </c>
      <c r="P78">
        <v>1.48137435607484E-2</v>
      </c>
    </row>
    <row r="79" spans="7:16" x14ac:dyDescent="0.3">
      <c r="G79">
        <v>6.7492103491316097E-2</v>
      </c>
      <c r="H79">
        <v>1.6788233406721299E-3</v>
      </c>
      <c r="I79">
        <v>3.7844770888989499E-3</v>
      </c>
      <c r="J79">
        <v>1.7029482052881701E-3</v>
      </c>
    </row>
    <row r="80" spans="7:16" x14ac:dyDescent="0.3">
      <c r="G80">
        <v>0.13483266408908601</v>
      </c>
      <c r="H80">
        <v>3.3538771478190399E-3</v>
      </c>
      <c r="I80">
        <v>7.56045673026042E-3</v>
      </c>
      <c r="J80">
        <v>3.4020727084654498E-3</v>
      </c>
    </row>
    <row r="81" spans="7:10" x14ac:dyDescent="0.3">
      <c r="G81">
        <v>0.20160026824865601</v>
      </c>
      <c r="H81">
        <v>5.0146790263420104E-3</v>
      </c>
      <c r="I81">
        <v>1.13043090500371E-2</v>
      </c>
      <c r="J81">
        <v>5.0867404813340301E-3</v>
      </c>
    </row>
    <row r="82" spans="7:10" x14ac:dyDescent="0.3">
      <c r="G82">
        <v>0.25775036110382299</v>
      </c>
      <c r="H82">
        <v>6.41137703381025E-3</v>
      </c>
      <c r="I82">
        <v>1.4452806858781E-2</v>
      </c>
      <c r="J82">
        <v>6.5035091832722301E-3</v>
      </c>
    </row>
    <row r="83" spans="7:10" x14ac:dyDescent="0.3">
      <c r="G83">
        <v>0.31596349243684801</v>
      </c>
      <c r="H83">
        <v>7.8593918171703196E-3</v>
      </c>
      <c r="I83">
        <v>1.7716985190861598E-2</v>
      </c>
      <c r="J83">
        <v>7.9723320884663804E-3</v>
      </c>
    </row>
    <row r="84" spans="7:10" x14ac:dyDescent="0.3">
      <c r="G84">
        <v>0.38624486311443601</v>
      </c>
      <c r="H84">
        <v>9.6075964130331107E-3</v>
      </c>
      <c r="I84">
        <v>2.1657864543362E-2</v>
      </c>
      <c r="J84">
        <v>9.7456585647406196E-3</v>
      </c>
    </row>
    <row r="85" spans="7:10" x14ac:dyDescent="0.3">
      <c r="G85">
        <v>0.47226719177713999</v>
      </c>
      <c r="H85">
        <v>1.1747347372143399E-2</v>
      </c>
      <c r="I85">
        <v>2.64813848534028E-2</v>
      </c>
      <c r="J85">
        <v>1.19161579658996E-2</v>
      </c>
    </row>
    <row r="86" spans="7:10" x14ac:dyDescent="0.3">
      <c r="G86">
        <v>0.57691179836780504</v>
      </c>
      <c r="H86">
        <v>1.43503157037271E-2</v>
      </c>
      <c r="I86">
        <v>3.2349110048398001E-2</v>
      </c>
      <c r="J86">
        <v>1.4556531220966199E-2</v>
      </c>
    </row>
    <row r="87" spans="7:10" x14ac:dyDescent="0.3">
      <c r="G87">
        <v>0.70155282830350996</v>
      </c>
      <c r="H87">
        <v>1.7450682404972301E-2</v>
      </c>
      <c r="I87">
        <v>3.9338092428968401E-2</v>
      </c>
      <c r="J87">
        <v>1.7701450511585001E-2</v>
      </c>
    </row>
    <row r="88" spans="7:10" x14ac:dyDescent="0.3">
      <c r="G88">
        <v>0.85055963330611295</v>
      </c>
      <c r="H88">
        <v>2.1157132333437498E-2</v>
      </c>
      <c r="I88">
        <v>4.7693334160246501E-2</v>
      </c>
      <c r="J88">
        <v>2.14611625079307E-2</v>
      </c>
    </row>
    <row r="89" spans="7:10" x14ac:dyDescent="0.3">
      <c r="G89">
        <v>1.02122369057366</v>
      </c>
      <c r="H89">
        <v>2.5402292699367099E-2</v>
      </c>
      <c r="I89">
        <v>5.7262960549364E-2</v>
      </c>
      <c r="J89">
        <v>2.5767326266308101E-2</v>
      </c>
    </row>
    <row r="90" spans="7:10" x14ac:dyDescent="0.3">
      <c r="G90">
        <v>1.20534478347139</v>
      </c>
      <c r="H90">
        <v>2.9982188306066599E-2</v>
      </c>
      <c r="I90">
        <v>6.7587161776018298E-2</v>
      </c>
      <c r="J90">
        <v>3.0413035445400999E-2</v>
      </c>
    </row>
    <row r="91" spans="7:10" x14ac:dyDescent="0.3">
      <c r="G91">
        <v>1.3792947129823701</v>
      </c>
      <c r="H91">
        <v>3.4309082663550497E-2</v>
      </c>
      <c r="I91">
        <v>7.7341036507965005E-2</v>
      </c>
      <c r="J91">
        <v>3.4802107721224197E-2</v>
      </c>
    </row>
    <row r="92" spans="7:10" x14ac:dyDescent="0.3">
      <c r="G92">
        <v>1.51148169712726</v>
      </c>
      <c r="H92">
        <v>3.7597150197911003E-2</v>
      </c>
      <c r="I92">
        <v>8.4753142325815906E-2</v>
      </c>
      <c r="J92">
        <v>3.8137425125295901E-2</v>
      </c>
    </row>
    <row r="93" spans="7:10" x14ac:dyDescent="0.3">
      <c r="G93">
        <v>1.5938330385767301</v>
      </c>
      <c r="H93">
        <v>3.9645587674434699E-2</v>
      </c>
      <c r="I93">
        <v>8.9370819784864206E-2</v>
      </c>
      <c r="J93">
        <v>4.0215298859702299E-2</v>
      </c>
    </row>
    <row r="94" spans="7:10" x14ac:dyDescent="0.3">
      <c r="G94">
        <v>1.6420253085969401</v>
      </c>
      <c r="H94">
        <v>4.0844339877502599E-2</v>
      </c>
      <c r="I94">
        <v>9.2073099493437505E-2</v>
      </c>
      <c r="J94">
        <v>4.14312772556081E-2</v>
      </c>
    </row>
    <row r="95" spans="7:10" x14ac:dyDescent="0.3">
      <c r="G95">
        <v>1.67096427081012</v>
      </c>
      <c r="H95">
        <v>4.1564178239401901E-2</v>
      </c>
      <c r="I95">
        <v>9.3695790649987398E-2</v>
      </c>
      <c r="J95">
        <v>4.2161459769036298E-2</v>
      </c>
    </row>
    <row r="96" spans="7:10" x14ac:dyDescent="0.3">
      <c r="G96">
        <v>1.68963735411146</v>
      </c>
      <c r="H96">
        <v>4.2028659363369698E-2</v>
      </c>
      <c r="I96">
        <v>9.4742844338899401E-2</v>
      </c>
      <c r="J96">
        <v>4.2632615534677801E-2</v>
      </c>
    </row>
    <row r="97" spans="7:10" x14ac:dyDescent="0.3">
      <c r="G97">
        <v>1.7020964042147899</v>
      </c>
      <c r="H97">
        <v>4.2338570346049001E-2</v>
      </c>
      <c r="I97">
        <v>9.5441459246813604E-2</v>
      </c>
      <c r="J97">
        <v>4.2946979970152899E-2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Subhamay Pramanik</dc:creator>
  <cp:lastModifiedBy>Palli</cp:lastModifiedBy>
  <dcterms:created xsi:type="dcterms:W3CDTF">2022-06-30T03:10:05Z</dcterms:created>
  <dcterms:modified xsi:type="dcterms:W3CDTF">2022-08-28T04:59:44Z</dcterms:modified>
</cp:coreProperties>
</file>