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ate1904="1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autoswiss-my.sharepoint.com/personal/info_auto_swiss/Documents/Daten/Kommunikation/Webseite/Statistiken/PW nach Marken/2020/"/>
    </mc:Choice>
  </mc:AlternateContent>
  <xr:revisionPtr revIDLastSave="10" documentId="8_{A1F439EC-E905-47F8-B92B-482227A819A7}" xr6:coauthVersionLast="45" xr6:coauthVersionMax="45" xr10:uidLastSave="{1AB0876D-E1FF-412E-8C61-4CFD1C090FDA}"/>
  <bookViews>
    <workbookView xWindow="-110" yWindow="-110" windowWidth="19420" windowHeight="10420" tabRatio="776" activeTab="11" xr2:uid="{00000000-000D-0000-FFFF-FFFF00000000}"/>
  </bookViews>
  <sheets>
    <sheet name="Jan." sheetId="1" r:id="rId1"/>
    <sheet name="Feb." sheetId="2" r:id="rId2"/>
    <sheet name="März" sheetId="3" r:id="rId3"/>
    <sheet name="April" sheetId="4" r:id="rId4"/>
    <sheet name="Mai" sheetId="5" r:id="rId5"/>
    <sheet name="Juni" sheetId="6" r:id="rId6"/>
    <sheet name="Juli" sheetId="13" r:id="rId7"/>
    <sheet name="Aug." sheetId="8" r:id="rId8"/>
    <sheet name="Sept." sheetId="9" r:id="rId9"/>
    <sheet name="Okt." sheetId="10" r:id="rId10"/>
    <sheet name="Nov." sheetId="11" r:id="rId11"/>
    <sheet name="Dez." sheetId="12" r:id="rId12"/>
  </sheets>
  <externalReferences>
    <externalReference r:id="rId13"/>
  </externalReferences>
  <definedNames>
    <definedName name="_xlnm._FilterDatabase" localSheetId="4" hidden="1">Mai!$A$10:$L$52</definedName>
    <definedName name="_xlnm.Print_Area" localSheetId="3">April!$A$1:$K$63</definedName>
    <definedName name="_xlnm.Print_Area" localSheetId="7">Aug.!$A$1:$K$63</definedName>
    <definedName name="_xlnm.Print_Area" localSheetId="11">Dez.!$A$1:$K$63</definedName>
    <definedName name="_xlnm.Print_Area" localSheetId="1">Feb.!$A$1:$K$63</definedName>
    <definedName name="_xlnm.Print_Area" localSheetId="0">Jan.!$A$1:$K$63</definedName>
    <definedName name="_xlnm.Print_Area" localSheetId="6">Juli!$A$1:$K$63</definedName>
    <definedName name="_xlnm.Print_Area" localSheetId="5">Juni!$A$1:$K$63</definedName>
    <definedName name="_xlnm.Print_Area" localSheetId="4">Mai!$A$1:$K$63</definedName>
    <definedName name="_xlnm.Print_Area" localSheetId="2">März!$A$1:$K$63</definedName>
    <definedName name="_xlnm.Print_Area" localSheetId="10">Nov.!$A$1:$K$63</definedName>
    <definedName name="_xlnm.Print_Area" localSheetId="9">Okt.!$A$1:$K$63</definedName>
    <definedName name="_xlnm.Print_Area" localSheetId="8">Sept.!$A$1:$K$63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" i="8" l="1"/>
  <c r="K50" i="13" l="1"/>
  <c r="B10" i="13"/>
  <c r="C10" i="13"/>
  <c r="D10" i="13"/>
  <c r="E10" i="13"/>
  <c r="D11" i="13"/>
  <c r="E11" i="13"/>
  <c r="F11" i="13" s="1"/>
  <c r="K11" i="13"/>
  <c r="D12" i="13"/>
  <c r="E12" i="13"/>
  <c r="K12" i="13"/>
  <c r="D13" i="13"/>
  <c r="E13" i="13"/>
  <c r="K13" i="13"/>
  <c r="D14" i="13"/>
  <c r="E14" i="13"/>
  <c r="K14" i="13"/>
  <c r="D15" i="13"/>
  <c r="E15" i="13"/>
  <c r="F15" i="13" s="1"/>
  <c r="K15" i="13"/>
  <c r="D16" i="13"/>
  <c r="E16" i="13"/>
  <c r="K16" i="13"/>
  <c r="D17" i="13"/>
  <c r="E17" i="13"/>
  <c r="K17" i="13"/>
  <c r="D18" i="13"/>
  <c r="E18" i="13"/>
  <c r="K18" i="13"/>
  <c r="D19" i="13"/>
  <c r="E19" i="13"/>
  <c r="F19" i="13" s="1"/>
  <c r="K19" i="13"/>
  <c r="D20" i="13"/>
  <c r="E20" i="13"/>
  <c r="K20" i="13"/>
  <c r="D21" i="13"/>
  <c r="E21" i="13"/>
  <c r="K21" i="13"/>
  <c r="D22" i="13"/>
  <c r="E22" i="13"/>
  <c r="K22" i="13"/>
  <c r="D23" i="13"/>
  <c r="E23" i="13"/>
  <c r="K23" i="13"/>
  <c r="D24" i="13"/>
  <c r="E24" i="13"/>
  <c r="K24" i="13"/>
  <c r="D25" i="13"/>
  <c r="E25" i="13"/>
  <c r="K25" i="13"/>
  <c r="D26" i="13"/>
  <c r="E26" i="13"/>
  <c r="K26" i="13"/>
  <c r="D27" i="13"/>
  <c r="E27" i="13"/>
  <c r="K27" i="13"/>
  <c r="D28" i="13"/>
  <c r="E28" i="13"/>
  <c r="K28" i="13"/>
  <c r="D29" i="13"/>
  <c r="E29" i="13"/>
  <c r="K29" i="13"/>
  <c r="D30" i="13"/>
  <c r="E30" i="13"/>
  <c r="K30" i="13"/>
  <c r="D31" i="13"/>
  <c r="E31" i="13"/>
  <c r="K31" i="13"/>
  <c r="D32" i="13"/>
  <c r="E32" i="13"/>
  <c r="K32" i="13"/>
  <c r="D33" i="13"/>
  <c r="E33" i="13"/>
  <c r="K33" i="13"/>
  <c r="D34" i="13"/>
  <c r="E34" i="13"/>
  <c r="K34" i="13"/>
  <c r="D35" i="13"/>
  <c r="E35" i="13"/>
  <c r="K35" i="13"/>
  <c r="D36" i="13"/>
  <c r="E36" i="13"/>
  <c r="K36" i="13"/>
  <c r="D37" i="13"/>
  <c r="E37" i="13"/>
  <c r="K37" i="13"/>
  <c r="D38" i="13"/>
  <c r="E38" i="13"/>
  <c r="K38" i="13"/>
  <c r="D39" i="13"/>
  <c r="E39" i="13"/>
  <c r="K39" i="13"/>
  <c r="D40" i="13"/>
  <c r="E40" i="13"/>
  <c r="K40" i="13"/>
  <c r="D41" i="13"/>
  <c r="E41" i="13"/>
  <c r="K41" i="13"/>
  <c r="D42" i="13"/>
  <c r="E42" i="13"/>
  <c r="K42" i="13"/>
  <c r="D43" i="13"/>
  <c r="E43" i="13"/>
  <c r="K43" i="13"/>
  <c r="D44" i="13"/>
  <c r="E44" i="13"/>
  <c r="K44" i="13"/>
  <c r="D45" i="13"/>
  <c r="E45" i="13"/>
  <c r="K45" i="13"/>
  <c r="D46" i="13"/>
  <c r="E46" i="13"/>
  <c r="K46" i="13"/>
  <c r="D47" i="13"/>
  <c r="E47" i="13"/>
  <c r="K47" i="13"/>
  <c r="D48" i="13"/>
  <c r="E48" i="13"/>
  <c r="K48" i="13"/>
  <c r="F49" i="13"/>
  <c r="K49" i="13"/>
  <c r="D54" i="13"/>
  <c r="F54" i="13" s="1"/>
  <c r="E54" i="13"/>
  <c r="K54" i="13"/>
  <c r="D55" i="13"/>
  <c r="E55" i="13"/>
  <c r="K55" i="13"/>
  <c r="D56" i="13"/>
  <c r="E56" i="13"/>
  <c r="K56" i="13"/>
  <c r="D57" i="13"/>
  <c r="E57" i="13"/>
  <c r="K57" i="13"/>
  <c r="D58" i="13"/>
  <c r="E58" i="13"/>
  <c r="K58" i="13"/>
  <c r="D59" i="13"/>
  <c r="E59" i="13"/>
  <c r="K59" i="13"/>
  <c r="D60" i="13"/>
  <c r="E60" i="13"/>
  <c r="K60" i="13"/>
  <c r="D61" i="13"/>
  <c r="E61" i="13"/>
  <c r="K61" i="13"/>
  <c r="F47" i="13" l="1"/>
  <c r="F43" i="13"/>
  <c r="F39" i="13"/>
  <c r="F35" i="13"/>
  <c r="F31" i="13"/>
  <c r="F27" i="13"/>
  <c r="F23" i="13"/>
  <c r="F45" i="13"/>
  <c r="F41" i="13"/>
  <c r="F37" i="13"/>
  <c r="F33" i="13"/>
  <c r="F29" i="13"/>
  <c r="F25" i="13"/>
  <c r="F21" i="13"/>
  <c r="F17" i="13"/>
  <c r="F13" i="13"/>
  <c r="F50" i="13"/>
  <c r="F61" i="13"/>
  <c r="F59" i="13"/>
  <c r="F57" i="13"/>
  <c r="F56" i="13"/>
  <c r="F55" i="13"/>
  <c r="F60" i="13"/>
  <c r="F58" i="13"/>
  <c r="J52" i="13"/>
  <c r="H50" i="13" s="1"/>
  <c r="E52" i="13"/>
  <c r="C37" i="13" s="1"/>
  <c r="F48" i="13"/>
  <c r="F46" i="13"/>
  <c r="F44" i="13"/>
  <c r="F42" i="13"/>
  <c r="F40" i="13"/>
  <c r="F38" i="13"/>
  <c r="F36" i="13"/>
  <c r="F34" i="13"/>
  <c r="F32" i="13"/>
  <c r="F30" i="13"/>
  <c r="F28" i="13"/>
  <c r="F26" i="13"/>
  <c r="F24" i="13"/>
  <c r="F22" i="13"/>
  <c r="F20" i="13"/>
  <c r="F18" i="13"/>
  <c r="F16" i="13"/>
  <c r="F14" i="13"/>
  <c r="F12" i="13"/>
  <c r="K57" i="12"/>
  <c r="D57" i="12"/>
  <c r="E57" i="12"/>
  <c r="K57" i="11"/>
  <c r="D57" i="11"/>
  <c r="E57" i="11"/>
  <c r="K57" i="10"/>
  <c r="D57" i="10"/>
  <c r="E57" i="10"/>
  <c r="F57" i="10" s="1"/>
  <c r="C17" i="13" l="1"/>
  <c r="C33" i="13"/>
  <c r="C13" i="13"/>
  <c r="C45" i="13"/>
  <c r="C25" i="13"/>
  <c r="C41" i="13"/>
  <c r="C29" i="13"/>
  <c r="C21" i="13"/>
  <c r="C49" i="13"/>
  <c r="C51" i="13"/>
  <c r="C12" i="13"/>
  <c r="C14" i="13"/>
  <c r="C16" i="13"/>
  <c r="C18" i="13"/>
  <c r="C20" i="13"/>
  <c r="C22" i="13"/>
  <c r="C24" i="13"/>
  <c r="C26" i="13"/>
  <c r="C28" i="13"/>
  <c r="C30" i="13"/>
  <c r="C32" i="13"/>
  <c r="C34" i="13"/>
  <c r="C36" i="13"/>
  <c r="C38" i="13"/>
  <c r="C40" i="13"/>
  <c r="C42" i="13"/>
  <c r="C44" i="13"/>
  <c r="C46" i="13"/>
  <c r="C48" i="13"/>
  <c r="C55" i="13"/>
  <c r="C56" i="13"/>
  <c r="C54" i="13"/>
  <c r="C58" i="13"/>
  <c r="C60" i="13"/>
  <c r="C57" i="13"/>
  <c r="C59" i="13"/>
  <c r="C61" i="13"/>
  <c r="C50" i="13"/>
  <c r="C11" i="13"/>
  <c r="C15" i="13"/>
  <c r="C19" i="13"/>
  <c r="C23" i="13"/>
  <c r="C27" i="13"/>
  <c r="C31" i="13"/>
  <c r="C35" i="13"/>
  <c r="C39" i="13"/>
  <c r="C43" i="13"/>
  <c r="C47" i="13"/>
  <c r="H49" i="13"/>
  <c r="H54" i="13"/>
  <c r="H11" i="13"/>
  <c r="H13" i="13"/>
  <c r="H15" i="13"/>
  <c r="H17" i="13"/>
  <c r="H19" i="13"/>
  <c r="H21" i="13"/>
  <c r="H23" i="13"/>
  <c r="H25" i="13"/>
  <c r="H27" i="13"/>
  <c r="H29" i="13"/>
  <c r="H31" i="13"/>
  <c r="H33" i="13"/>
  <c r="H35" i="13"/>
  <c r="H37" i="13"/>
  <c r="H39" i="13"/>
  <c r="H41" i="13"/>
  <c r="H43" i="13"/>
  <c r="H45" i="13"/>
  <c r="H47" i="13"/>
  <c r="H12" i="13"/>
  <c r="H14" i="13"/>
  <c r="H16" i="13"/>
  <c r="H18" i="13"/>
  <c r="H20" i="13"/>
  <c r="H22" i="13"/>
  <c r="H24" i="13"/>
  <c r="H26" i="13"/>
  <c r="H28" i="13"/>
  <c r="H30" i="13"/>
  <c r="H32" i="13"/>
  <c r="H34" i="13"/>
  <c r="H36" i="13"/>
  <c r="H38" i="13"/>
  <c r="H40" i="13"/>
  <c r="H42" i="13"/>
  <c r="H44" i="13"/>
  <c r="H46" i="13"/>
  <c r="H48" i="13"/>
  <c r="H51" i="13"/>
  <c r="H55" i="13"/>
  <c r="H56" i="13"/>
  <c r="H58" i="13"/>
  <c r="H60" i="13"/>
  <c r="H57" i="13"/>
  <c r="H59" i="13"/>
  <c r="H61" i="13"/>
  <c r="I52" i="13"/>
  <c r="F57" i="12"/>
  <c r="F57" i="11"/>
  <c r="K52" i="13" l="1"/>
  <c r="G50" i="13"/>
  <c r="D52" i="13"/>
  <c r="G12" i="13"/>
  <c r="G14" i="13"/>
  <c r="G16" i="13"/>
  <c r="G18" i="13"/>
  <c r="G20" i="13"/>
  <c r="G22" i="13"/>
  <c r="G24" i="13"/>
  <c r="G26" i="13"/>
  <c r="G28" i="13"/>
  <c r="G30" i="13"/>
  <c r="G32" i="13"/>
  <c r="G34" i="13"/>
  <c r="G36" i="13"/>
  <c r="G38" i="13"/>
  <c r="G40" i="13"/>
  <c r="G42" i="13"/>
  <c r="G44" i="13"/>
  <c r="G46" i="13"/>
  <c r="G48" i="13"/>
  <c r="G51" i="13"/>
  <c r="G49" i="13"/>
  <c r="G55" i="13"/>
  <c r="G56" i="13"/>
  <c r="G15" i="13"/>
  <c r="G23" i="13"/>
  <c r="G31" i="13"/>
  <c r="G39" i="13"/>
  <c r="G47" i="13"/>
  <c r="G54" i="13"/>
  <c r="G13" i="13"/>
  <c r="G21" i="13"/>
  <c r="G29" i="13"/>
  <c r="G37" i="13"/>
  <c r="G45" i="13"/>
  <c r="G57" i="13"/>
  <c r="G59" i="13"/>
  <c r="G61" i="13"/>
  <c r="G11" i="13"/>
  <c r="G19" i="13"/>
  <c r="G27" i="13"/>
  <c r="G35" i="13"/>
  <c r="G43" i="13"/>
  <c r="G17" i="13"/>
  <c r="G25" i="13"/>
  <c r="G33" i="13"/>
  <c r="G41" i="13"/>
  <c r="G58" i="13"/>
  <c r="G60" i="13"/>
  <c r="H52" i="13"/>
  <c r="C52" i="13"/>
  <c r="B49" i="13" l="1"/>
  <c r="B51" i="13"/>
  <c r="B54" i="13"/>
  <c r="B61" i="13"/>
  <c r="B57" i="13"/>
  <c r="B30" i="13"/>
  <c r="B40" i="13"/>
  <c r="B60" i="13"/>
  <c r="B42" i="13"/>
  <c r="B28" i="13"/>
  <c r="B45" i="13"/>
  <c r="B37" i="13"/>
  <c r="B29" i="13"/>
  <c r="B21" i="13"/>
  <c r="B13" i="13"/>
  <c r="B22" i="13"/>
  <c r="B55" i="13"/>
  <c r="B32" i="13"/>
  <c r="B34" i="13"/>
  <c r="B20" i="13"/>
  <c r="B43" i="13"/>
  <c r="B35" i="13"/>
  <c r="B27" i="13"/>
  <c r="B19" i="13"/>
  <c r="B11" i="13"/>
  <c r="B59" i="13"/>
  <c r="B46" i="13"/>
  <c r="B14" i="13"/>
  <c r="B24" i="13"/>
  <c r="B58" i="13"/>
  <c r="B26" i="13"/>
  <c r="B44" i="13"/>
  <c r="B12" i="13"/>
  <c r="B41" i="13"/>
  <c r="B33" i="13"/>
  <c r="B25" i="13"/>
  <c r="B17" i="13"/>
  <c r="B38" i="13"/>
  <c r="B56" i="13"/>
  <c r="B48" i="13"/>
  <c r="B16" i="13"/>
  <c r="B18" i="13"/>
  <c r="B36" i="13"/>
  <c r="B47" i="13"/>
  <c r="B39" i="13"/>
  <c r="B31" i="13"/>
  <c r="B23" i="13"/>
  <c r="B15" i="13"/>
  <c r="F52" i="13"/>
  <c r="G52" i="13"/>
  <c r="B50" i="13"/>
  <c r="B52" i="13" l="1"/>
  <c r="K45" i="11" l="1"/>
  <c r="K45" i="12"/>
  <c r="D45" i="11"/>
  <c r="E45" i="11"/>
  <c r="D45" i="12"/>
  <c r="E45" i="12"/>
  <c r="K12" i="11"/>
  <c r="K12" i="12"/>
  <c r="E12" i="11"/>
  <c r="E12" i="12"/>
  <c r="D12" i="11"/>
  <c r="D12" i="12"/>
  <c r="D19" i="11"/>
  <c r="E19" i="11"/>
  <c r="D19" i="12"/>
  <c r="E19" i="12"/>
  <c r="K19" i="11"/>
  <c r="K19" i="12"/>
  <c r="K60" i="10"/>
  <c r="K60" i="11"/>
  <c r="K60" i="12"/>
  <c r="E59" i="12"/>
  <c r="D59" i="12"/>
  <c r="E58" i="12"/>
  <c r="D58" i="12"/>
  <c r="E56" i="12"/>
  <c r="D56" i="12"/>
  <c r="E61" i="12"/>
  <c r="D61" i="12"/>
  <c r="E59" i="11"/>
  <c r="D59" i="11"/>
  <c r="E58" i="11"/>
  <c r="D58" i="11"/>
  <c r="E56" i="11"/>
  <c r="D56" i="11"/>
  <c r="E61" i="11"/>
  <c r="D61" i="11"/>
  <c r="E59" i="10"/>
  <c r="D59" i="10"/>
  <c r="E58" i="10"/>
  <c r="D58" i="10"/>
  <c r="E56" i="10"/>
  <c r="D56" i="10"/>
  <c r="E61" i="10"/>
  <c r="D61" i="10"/>
  <c r="K56" i="10"/>
  <c r="K61" i="10"/>
  <c r="K56" i="11"/>
  <c r="K61" i="11"/>
  <c r="K56" i="12"/>
  <c r="K61" i="12"/>
  <c r="K58" i="10"/>
  <c r="K58" i="11"/>
  <c r="K58" i="12"/>
  <c r="K59" i="10"/>
  <c r="K59" i="11"/>
  <c r="K59" i="12"/>
  <c r="D38" i="11"/>
  <c r="E38" i="11"/>
  <c r="D38" i="12"/>
  <c r="E38" i="12"/>
  <c r="D37" i="11"/>
  <c r="E37" i="11"/>
  <c r="D37" i="12"/>
  <c r="E37" i="12"/>
  <c r="D24" i="11"/>
  <c r="E24" i="11"/>
  <c r="D25" i="11"/>
  <c r="E25" i="11"/>
  <c r="D26" i="11"/>
  <c r="E26" i="11"/>
  <c r="D27" i="11"/>
  <c r="E27" i="11"/>
  <c r="D28" i="11"/>
  <c r="E28" i="11"/>
  <c r="D29" i="11"/>
  <c r="E29" i="11"/>
  <c r="D30" i="11"/>
  <c r="E30" i="11"/>
  <c r="D31" i="11"/>
  <c r="E31" i="11"/>
  <c r="D32" i="11"/>
  <c r="E32" i="11"/>
  <c r="D33" i="11"/>
  <c r="E33" i="11"/>
  <c r="D34" i="11"/>
  <c r="E34" i="11"/>
  <c r="D35" i="11"/>
  <c r="E35" i="11"/>
  <c r="D36" i="11"/>
  <c r="E36" i="11"/>
  <c r="D24" i="12"/>
  <c r="E24" i="12"/>
  <c r="D25" i="12"/>
  <c r="E25" i="12"/>
  <c r="D26" i="12"/>
  <c r="E26" i="12"/>
  <c r="D27" i="12"/>
  <c r="E27" i="12"/>
  <c r="D28" i="12"/>
  <c r="E28" i="12"/>
  <c r="D29" i="12"/>
  <c r="E29" i="12"/>
  <c r="D30" i="12"/>
  <c r="E30" i="12"/>
  <c r="D31" i="12"/>
  <c r="E31" i="12"/>
  <c r="D32" i="12"/>
  <c r="E32" i="12"/>
  <c r="D33" i="12"/>
  <c r="E33" i="12"/>
  <c r="D34" i="12"/>
  <c r="E34" i="12"/>
  <c r="D35" i="12"/>
  <c r="E35" i="12"/>
  <c r="D36" i="12"/>
  <c r="E36" i="12"/>
  <c r="I52" i="10"/>
  <c r="G57" i="10" s="1"/>
  <c r="K13" i="11"/>
  <c r="K14" i="11"/>
  <c r="K15" i="11"/>
  <c r="K16" i="11"/>
  <c r="K17" i="11"/>
  <c r="K18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6" i="11"/>
  <c r="K47" i="11"/>
  <c r="K48" i="11"/>
  <c r="K49" i="11"/>
  <c r="K13" i="12"/>
  <c r="K14" i="12"/>
  <c r="K15" i="12"/>
  <c r="K16" i="12"/>
  <c r="K17" i="12"/>
  <c r="K18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6" i="12"/>
  <c r="K47" i="12"/>
  <c r="K48" i="12"/>
  <c r="K49" i="12"/>
  <c r="K11" i="11"/>
  <c r="K11" i="12"/>
  <c r="D13" i="11"/>
  <c r="E13" i="11"/>
  <c r="D14" i="11"/>
  <c r="E14" i="11"/>
  <c r="D15" i="11"/>
  <c r="E15" i="11"/>
  <c r="D16" i="11"/>
  <c r="E16" i="11"/>
  <c r="D17" i="11"/>
  <c r="E17" i="11"/>
  <c r="D18" i="11"/>
  <c r="E18" i="11"/>
  <c r="D20" i="11"/>
  <c r="E20" i="11"/>
  <c r="D21" i="11"/>
  <c r="E21" i="11"/>
  <c r="D22" i="11"/>
  <c r="E22" i="11"/>
  <c r="D23" i="11"/>
  <c r="E23" i="11"/>
  <c r="D39" i="11"/>
  <c r="E39" i="11"/>
  <c r="D40" i="11"/>
  <c r="E40" i="11"/>
  <c r="D41" i="11"/>
  <c r="E41" i="11"/>
  <c r="D42" i="11"/>
  <c r="E42" i="11"/>
  <c r="D43" i="11"/>
  <c r="E43" i="11"/>
  <c r="D44" i="11"/>
  <c r="E44" i="11"/>
  <c r="D46" i="11"/>
  <c r="E46" i="11"/>
  <c r="D47" i="11"/>
  <c r="E47" i="11"/>
  <c r="D48" i="11"/>
  <c r="E48" i="11"/>
  <c r="F49" i="11"/>
  <c r="D13" i="12"/>
  <c r="E13" i="12"/>
  <c r="D14" i="12"/>
  <c r="E14" i="12"/>
  <c r="D15" i="12"/>
  <c r="E15" i="12"/>
  <c r="D16" i="12"/>
  <c r="E16" i="12"/>
  <c r="D17" i="12"/>
  <c r="E17" i="12"/>
  <c r="D18" i="12"/>
  <c r="E18" i="12"/>
  <c r="D20" i="12"/>
  <c r="E20" i="12"/>
  <c r="D21" i="12"/>
  <c r="E21" i="12"/>
  <c r="D22" i="12"/>
  <c r="E22" i="12"/>
  <c r="D23" i="12"/>
  <c r="E23" i="12"/>
  <c r="D39" i="12"/>
  <c r="E39" i="12"/>
  <c r="D40" i="12"/>
  <c r="E40" i="12"/>
  <c r="D41" i="12"/>
  <c r="E41" i="12"/>
  <c r="D42" i="12"/>
  <c r="E42" i="12"/>
  <c r="D43" i="12"/>
  <c r="E43" i="12"/>
  <c r="D44" i="12"/>
  <c r="E44" i="12"/>
  <c r="D46" i="12"/>
  <c r="E46" i="12"/>
  <c r="D47" i="12"/>
  <c r="E47" i="12"/>
  <c r="D48" i="12"/>
  <c r="E48" i="12"/>
  <c r="F49" i="12"/>
  <c r="D11" i="11"/>
  <c r="E11" i="11"/>
  <c r="D11" i="12"/>
  <c r="E11" i="12"/>
  <c r="E55" i="10"/>
  <c r="E55" i="11"/>
  <c r="E55" i="12"/>
  <c r="E60" i="10"/>
  <c r="E60" i="11"/>
  <c r="E60" i="12"/>
  <c r="E54" i="10"/>
  <c r="E54" i="11"/>
  <c r="E54" i="12"/>
  <c r="D55" i="10"/>
  <c r="D55" i="11"/>
  <c r="D55" i="12"/>
  <c r="D60" i="10"/>
  <c r="D60" i="11"/>
  <c r="D60" i="12"/>
  <c r="D54" i="10"/>
  <c r="D54" i="11"/>
  <c r="D54" i="12"/>
  <c r="E10" i="2"/>
  <c r="E10" i="3" s="1"/>
  <c r="D10" i="2"/>
  <c r="D10" i="3" s="1"/>
  <c r="K55" i="12"/>
  <c r="K54" i="12"/>
  <c r="C10" i="2"/>
  <c r="C10" i="3" s="1"/>
  <c r="C10" i="4" s="1"/>
  <c r="C10" i="5" s="1"/>
  <c r="C10" i="6" s="1"/>
  <c r="C10" i="9" s="1"/>
  <c r="C10" i="10" s="1"/>
  <c r="C10" i="11" s="1"/>
  <c r="C10" i="12" s="1"/>
  <c r="B10" i="2"/>
  <c r="B10" i="3" s="1"/>
  <c r="B10" i="4" s="1"/>
  <c r="B10" i="5" s="1"/>
  <c r="B10" i="6" s="1"/>
  <c r="B10" i="9" s="1"/>
  <c r="B10" i="10" s="1"/>
  <c r="B10" i="11" s="1"/>
  <c r="B10" i="12" s="1"/>
  <c r="K55" i="11"/>
  <c r="K54" i="11"/>
  <c r="K55" i="10"/>
  <c r="K54" i="10"/>
  <c r="J52" i="11"/>
  <c r="H57" i="11" s="1"/>
  <c r="F55" i="10" l="1"/>
  <c r="J52" i="8"/>
  <c r="F35" i="12"/>
  <c r="E50" i="12"/>
  <c r="E52" i="12" s="1"/>
  <c r="F23" i="11"/>
  <c r="F18" i="11"/>
  <c r="F16" i="11"/>
  <c r="F14" i="11"/>
  <c r="F35" i="11"/>
  <c r="F31" i="11"/>
  <c r="F27" i="11"/>
  <c r="F43" i="12"/>
  <c r="F37" i="12"/>
  <c r="F59" i="11"/>
  <c r="F56" i="12"/>
  <c r="F19" i="11"/>
  <c r="F25" i="12"/>
  <c r="F33" i="12"/>
  <c r="F61" i="11"/>
  <c r="F48" i="12"/>
  <c r="F39" i="12"/>
  <c r="F20" i="12"/>
  <c r="F15" i="12"/>
  <c r="F13" i="12"/>
  <c r="F32" i="12"/>
  <c r="F29" i="12"/>
  <c r="F38" i="11"/>
  <c r="F34" i="11"/>
  <c r="F23" i="12"/>
  <c r="F14" i="12"/>
  <c r="F44" i="11"/>
  <c r="F29" i="11"/>
  <c r="F56" i="11"/>
  <c r="F21" i="11"/>
  <c r="F43" i="11"/>
  <c r="F39" i="11"/>
  <c r="F20" i="11"/>
  <c r="F15" i="11"/>
  <c r="F36" i="11"/>
  <c r="F28" i="11"/>
  <c r="F24" i="11"/>
  <c r="F61" i="10"/>
  <c r="F59" i="10"/>
  <c r="F58" i="10"/>
  <c r="F60" i="10"/>
  <c r="J52" i="12"/>
  <c r="F46" i="11"/>
  <c r="F41" i="11"/>
  <c r="F17" i="11"/>
  <c r="F13" i="11"/>
  <c r="F34" i="12"/>
  <c r="F30" i="12"/>
  <c r="F26" i="12"/>
  <c r="F38" i="12"/>
  <c r="F19" i="12"/>
  <c r="F11" i="12"/>
  <c r="F59" i="12"/>
  <c r="F46" i="12"/>
  <c r="F41" i="12"/>
  <c r="F22" i="12"/>
  <c r="F47" i="12"/>
  <c r="F18" i="12"/>
  <c r="F61" i="12"/>
  <c r="F58" i="11"/>
  <c r="F37" i="11"/>
  <c r="F36" i="12"/>
  <c r="F33" i="11"/>
  <c r="F30" i="11"/>
  <c r="F28" i="12"/>
  <c r="F26" i="11"/>
  <c r="F25" i="11"/>
  <c r="F24" i="12"/>
  <c r="F17" i="12"/>
  <c r="F11" i="11"/>
  <c r="F12" i="12"/>
  <c r="F45" i="12"/>
  <c r="F56" i="10"/>
  <c r="F58" i="12"/>
  <c r="F54" i="11"/>
  <c r="F55" i="12"/>
  <c r="F45" i="11"/>
  <c r="E10" i="4"/>
  <c r="H15" i="11"/>
  <c r="H48" i="11"/>
  <c r="H55" i="11"/>
  <c r="F60" i="12"/>
  <c r="F54" i="12"/>
  <c r="F40" i="12"/>
  <c r="F16" i="12"/>
  <c r="K50" i="12"/>
  <c r="I52" i="12"/>
  <c r="F31" i="12"/>
  <c r="F27" i="12"/>
  <c r="F48" i="11"/>
  <c r="F32" i="11"/>
  <c r="F47" i="11"/>
  <c r="F42" i="11"/>
  <c r="F21" i="12"/>
  <c r="F55" i="11"/>
  <c r="F44" i="12"/>
  <c r="F22" i="11"/>
  <c r="F40" i="11"/>
  <c r="F60" i="11"/>
  <c r="G51" i="10"/>
  <c r="G55" i="10"/>
  <c r="G60" i="10"/>
  <c r="G59" i="10"/>
  <c r="G56" i="10"/>
  <c r="G54" i="10"/>
  <c r="G61" i="10"/>
  <c r="G58" i="10"/>
  <c r="F12" i="11"/>
  <c r="F54" i="10"/>
  <c r="E52" i="10"/>
  <c r="E50" i="11"/>
  <c r="E52" i="11" s="1"/>
  <c r="H59" i="11"/>
  <c r="H56" i="11"/>
  <c r="H60" i="11"/>
  <c r="H33" i="11"/>
  <c r="H21" i="11"/>
  <c r="H31" i="11"/>
  <c r="H43" i="11"/>
  <c r="H46" i="11"/>
  <c r="H18" i="11"/>
  <c r="H13" i="11"/>
  <c r="H16" i="11"/>
  <c r="H39" i="11"/>
  <c r="H34" i="11"/>
  <c r="H61" i="11"/>
  <c r="H29" i="11"/>
  <c r="H30" i="11"/>
  <c r="H32" i="11"/>
  <c r="H26" i="11"/>
  <c r="H36" i="11"/>
  <c r="H44" i="11"/>
  <c r="H42" i="11"/>
  <c r="H40" i="11"/>
  <c r="H25" i="11"/>
  <c r="H23" i="11"/>
  <c r="H54" i="11"/>
  <c r="H41" i="11"/>
  <c r="H47" i="11"/>
  <c r="H58" i="11"/>
  <c r="H35" i="11"/>
  <c r="H24" i="11"/>
  <c r="H45" i="11"/>
  <c r="H28" i="11"/>
  <c r="H27" i="11"/>
  <c r="H49" i="11"/>
  <c r="H11" i="11"/>
  <c r="H37" i="11"/>
  <c r="H22" i="11"/>
  <c r="H51" i="11"/>
  <c r="H19" i="11"/>
  <c r="H38" i="11"/>
  <c r="H20" i="11"/>
  <c r="H14" i="11"/>
  <c r="H12" i="11"/>
  <c r="H17" i="11"/>
  <c r="H50" i="11"/>
  <c r="J52" i="10"/>
  <c r="D10" i="4"/>
  <c r="F42" i="12"/>
  <c r="C55" i="12" l="1"/>
  <c r="C57" i="12"/>
  <c r="C50" i="11"/>
  <c r="C57" i="11"/>
  <c r="C51" i="10"/>
  <c r="C57" i="10"/>
  <c r="H28" i="12"/>
  <c r="H57" i="12"/>
  <c r="H57" i="10"/>
  <c r="G11" i="12"/>
  <c r="G57" i="12"/>
  <c r="H56" i="12"/>
  <c r="H51" i="8"/>
  <c r="H31" i="12"/>
  <c r="H55" i="12"/>
  <c r="H26" i="12"/>
  <c r="H12" i="12"/>
  <c r="H40" i="12"/>
  <c r="H48" i="12"/>
  <c r="H51" i="12"/>
  <c r="H60" i="12"/>
  <c r="H46" i="12"/>
  <c r="H23" i="12"/>
  <c r="H18" i="12"/>
  <c r="H15" i="12"/>
  <c r="H43" i="12"/>
  <c r="H16" i="12"/>
  <c r="H27" i="12"/>
  <c r="H32" i="12"/>
  <c r="H41" i="12"/>
  <c r="H44" i="12"/>
  <c r="H36" i="12"/>
  <c r="H61" i="12"/>
  <c r="H58" i="12"/>
  <c r="H25" i="12"/>
  <c r="H42" i="12"/>
  <c r="H22" i="12"/>
  <c r="H21" i="12"/>
  <c r="H59" i="12"/>
  <c r="H17" i="12"/>
  <c r="H50" i="12"/>
  <c r="H38" i="12"/>
  <c r="H37" i="12"/>
  <c r="H47" i="12"/>
  <c r="H19" i="12"/>
  <c r="H24" i="12"/>
  <c r="H45" i="12"/>
  <c r="H14" i="12"/>
  <c r="H11" i="12"/>
  <c r="H54" i="12"/>
  <c r="H20" i="12"/>
  <c r="H34" i="12"/>
  <c r="H29" i="12"/>
  <c r="H39" i="12"/>
  <c r="H13" i="12"/>
  <c r="H33" i="12"/>
  <c r="H35" i="12"/>
  <c r="H49" i="12"/>
  <c r="H30" i="12"/>
  <c r="G44" i="12"/>
  <c r="G61" i="12"/>
  <c r="G26" i="12"/>
  <c r="G24" i="12"/>
  <c r="G56" i="12"/>
  <c r="C27" i="12"/>
  <c r="C16" i="12"/>
  <c r="C46" i="12"/>
  <c r="C33" i="12"/>
  <c r="C54" i="12"/>
  <c r="C45" i="12"/>
  <c r="C58" i="12"/>
  <c r="C43" i="12"/>
  <c r="C60" i="12"/>
  <c r="C56" i="10"/>
  <c r="G20" i="12"/>
  <c r="G35" i="12"/>
  <c r="G18" i="12"/>
  <c r="G55" i="12"/>
  <c r="G16" i="12"/>
  <c r="G14" i="12"/>
  <c r="G25" i="12"/>
  <c r="G27" i="12"/>
  <c r="G60" i="12"/>
  <c r="G40" i="12"/>
  <c r="G49" i="12"/>
  <c r="C58" i="10"/>
  <c r="G12" i="12"/>
  <c r="G22" i="12"/>
  <c r="G43" i="12"/>
  <c r="G19" i="12"/>
  <c r="G33" i="12"/>
  <c r="G50" i="12"/>
  <c r="C54" i="10"/>
  <c r="C61" i="10"/>
  <c r="C55" i="10"/>
  <c r="G51" i="12"/>
  <c r="G32" i="12"/>
  <c r="G58" i="12"/>
  <c r="G47" i="12"/>
  <c r="G46" i="12"/>
  <c r="G29" i="12"/>
  <c r="H58" i="10"/>
  <c r="G38" i="12"/>
  <c r="G31" i="12"/>
  <c r="G23" i="12"/>
  <c r="G15" i="12"/>
  <c r="G28" i="12"/>
  <c r="G17" i="12"/>
  <c r="G39" i="12"/>
  <c r="C59" i="10"/>
  <c r="G48" i="12"/>
  <c r="G37" i="12"/>
  <c r="G30" i="12"/>
  <c r="G41" i="12"/>
  <c r="G21" i="12"/>
  <c r="K52" i="12"/>
  <c r="G13" i="12"/>
  <c r="G45" i="12"/>
  <c r="G54" i="12"/>
  <c r="C31" i="12"/>
  <c r="E10" i="5"/>
  <c r="K50" i="11"/>
  <c r="I52" i="11"/>
  <c r="D50" i="11"/>
  <c r="D52" i="11" s="1"/>
  <c r="D50" i="12"/>
  <c r="C12" i="12"/>
  <c r="C15" i="12"/>
  <c r="C35" i="12"/>
  <c r="G34" i="12"/>
  <c r="G36" i="12"/>
  <c r="G42" i="12"/>
  <c r="G59" i="12"/>
  <c r="C19" i="12"/>
  <c r="C24" i="12"/>
  <c r="C23" i="12"/>
  <c r="C47" i="12"/>
  <c r="C56" i="12"/>
  <c r="C59" i="12"/>
  <c r="C13" i="12"/>
  <c r="C17" i="12"/>
  <c r="C41" i="12"/>
  <c r="C42" i="12"/>
  <c r="C18" i="12"/>
  <c r="C22" i="12"/>
  <c r="C29" i="12"/>
  <c r="C61" i="12"/>
  <c r="C51" i="12"/>
  <c r="C26" i="12"/>
  <c r="C28" i="12"/>
  <c r="C30" i="12"/>
  <c r="C38" i="12"/>
  <c r="C37" i="12"/>
  <c r="C49" i="12"/>
  <c r="C48" i="12"/>
  <c r="C20" i="12"/>
  <c r="C11" i="12"/>
  <c r="C25" i="12"/>
  <c r="C39" i="12"/>
  <c r="C36" i="12"/>
  <c r="C50" i="12"/>
  <c r="C14" i="12"/>
  <c r="C32" i="12"/>
  <c r="C40" i="12"/>
  <c r="C34" i="12"/>
  <c r="C44" i="12"/>
  <c r="C21" i="12"/>
  <c r="G52" i="10"/>
  <c r="I52" i="8"/>
  <c r="E52" i="8"/>
  <c r="H61" i="10"/>
  <c r="H55" i="10"/>
  <c r="K52" i="10"/>
  <c r="H60" i="10"/>
  <c r="H54" i="10"/>
  <c r="H59" i="10"/>
  <c r="H56" i="10"/>
  <c r="H51" i="10"/>
  <c r="D10" i="5"/>
  <c r="H52" i="11"/>
  <c r="C60" i="10"/>
  <c r="C45" i="11"/>
  <c r="C40" i="11"/>
  <c r="C30" i="11"/>
  <c r="C39" i="11"/>
  <c r="C43" i="11"/>
  <c r="C59" i="11"/>
  <c r="C47" i="11"/>
  <c r="C12" i="11"/>
  <c r="C37" i="11"/>
  <c r="C29" i="11"/>
  <c r="C48" i="11"/>
  <c r="C42" i="11"/>
  <c r="C23" i="11"/>
  <c r="C24" i="11"/>
  <c r="C32" i="11"/>
  <c r="C18" i="11"/>
  <c r="C26" i="11"/>
  <c r="C61" i="11"/>
  <c r="C38" i="11"/>
  <c r="C58" i="11"/>
  <c r="C11" i="11"/>
  <c r="C51" i="11"/>
  <c r="C25" i="11"/>
  <c r="C35" i="11"/>
  <c r="C41" i="11"/>
  <c r="C13" i="11"/>
  <c r="C46" i="11"/>
  <c r="C27" i="11"/>
  <c r="C55" i="11"/>
  <c r="C14" i="11"/>
  <c r="C22" i="11"/>
  <c r="C60" i="11"/>
  <c r="C54" i="11"/>
  <c r="C21" i="11"/>
  <c r="C49" i="11"/>
  <c r="C16" i="11"/>
  <c r="C36" i="11"/>
  <c r="C17" i="11"/>
  <c r="C44" i="11"/>
  <c r="C15" i="11"/>
  <c r="C33" i="11"/>
  <c r="C28" i="11"/>
  <c r="C34" i="11"/>
  <c r="C20" i="11"/>
  <c r="C19" i="11"/>
  <c r="C31" i="11"/>
  <c r="C56" i="11"/>
  <c r="B44" i="11" l="1"/>
  <c r="B57" i="11"/>
  <c r="G50" i="11"/>
  <c r="G57" i="11"/>
  <c r="H52" i="8"/>
  <c r="H52" i="12"/>
  <c r="C52" i="10"/>
  <c r="G52" i="12"/>
  <c r="F50" i="11"/>
  <c r="B12" i="11"/>
  <c r="B41" i="11"/>
  <c r="B34" i="11"/>
  <c r="B21" i="11"/>
  <c r="B26" i="11"/>
  <c r="B45" i="11"/>
  <c r="B19" i="11"/>
  <c r="B47" i="11"/>
  <c r="B16" i="11"/>
  <c r="B35" i="11"/>
  <c r="B54" i="11"/>
  <c r="B55" i="11"/>
  <c r="B51" i="11"/>
  <c r="B37" i="11"/>
  <c r="B48" i="11"/>
  <c r="B31" i="11"/>
  <c r="B30" i="11"/>
  <c r="B15" i="11"/>
  <c r="B28" i="11"/>
  <c r="B13" i="11"/>
  <c r="B22" i="11"/>
  <c r="B11" i="11"/>
  <c r="B49" i="11"/>
  <c r="B40" i="11"/>
  <c r="B18" i="11"/>
  <c r="B58" i="11"/>
  <c r="B39" i="11"/>
  <c r="B23" i="11"/>
  <c r="B20" i="11"/>
  <c r="B43" i="11"/>
  <c r="B32" i="11"/>
  <c r="F52" i="11"/>
  <c r="B59" i="11"/>
  <c r="B25" i="11"/>
  <c r="B50" i="11"/>
  <c r="B42" i="11"/>
  <c r="B61" i="11"/>
  <c r="B46" i="11"/>
  <c r="B60" i="11"/>
  <c r="B38" i="11"/>
  <c r="B27" i="11"/>
  <c r="B14" i="11"/>
  <c r="B17" i="11"/>
  <c r="B29" i="11"/>
  <c r="B33" i="11"/>
  <c r="B24" i="11"/>
  <c r="B56" i="11"/>
  <c r="B36" i="11"/>
  <c r="H52" i="10"/>
  <c r="C52" i="12"/>
  <c r="F50" i="12"/>
  <c r="D52" i="12"/>
  <c r="B57" i="12" s="1"/>
  <c r="E10" i="6"/>
  <c r="G12" i="11"/>
  <c r="G19" i="11"/>
  <c r="G26" i="11"/>
  <c r="G61" i="11"/>
  <c r="G11" i="11"/>
  <c r="G18" i="11"/>
  <c r="G54" i="11"/>
  <c r="G47" i="11"/>
  <c r="G20" i="11"/>
  <c r="G30" i="11"/>
  <c r="G55" i="11"/>
  <c r="G31" i="11"/>
  <c r="G37" i="11"/>
  <c r="G25" i="11"/>
  <c r="G39" i="11"/>
  <c r="G38" i="11"/>
  <c r="G14" i="11"/>
  <c r="G48" i="11"/>
  <c r="G40" i="11"/>
  <c r="G13" i="11"/>
  <c r="G32" i="11"/>
  <c r="G56" i="11"/>
  <c r="G45" i="11"/>
  <c r="G27" i="11"/>
  <c r="K52" i="11"/>
  <c r="G41" i="11"/>
  <c r="G43" i="11"/>
  <c r="G36" i="11"/>
  <c r="G44" i="11"/>
  <c r="G22" i="11"/>
  <c r="G35" i="11"/>
  <c r="G21" i="11"/>
  <c r="G23" i="11"/>
  <c r="G33" i="11"/>
  <c r="G46" i="11"/>
  <c r="G24" i="11"/>
  <c r="G51" i="11"/>
  <c r="G60" i="11"/>
  <c r="G28" i="11"/>
  <c r="G15" i="11"/>
  <c r="G29" i="11"/>
  <c r="G17" i="11"/>
  <c r="G16" i="11"/>
  <c r="G59" i="11"/>
  <c r="G34" i="11"/>
  <c r="G42" i="11"/>
  <c r="G58" i="11"/>
  <c r="D52" i="10"/>
  <c r="B51" i="8"/>
  <c r="F52" i="8"/>
  <c r="G51" i="8"/>
  <c r="K52" i="8"/>
  <c r="C51" i="8"/>
  <c r="D10" i="6"/>
  <c r="C52" i="11"/>
  <c r="B57" i="10" l="1"/>
  <c r="B52" i="11"/>
  <c r="G52" i="11"/>
  <c r="B37" i="12"/>
  <c r="B39" i="12"/>
  <c r="B54" i="12"/>
  <c r="B26" i="12"/>
  <c r="B32" i="12"/>
  <c r="B29" i="12"/>
  <c r="B56" i="12"/>
  <c r="B41" i="12"/>
  <c r="B22" i="12"/>
  <c r="B48" i="12"/>
  <c r="B51" i="12"/>
  <c r="B36" i="12"/>
  <c r="B19" i="12"/>
  <c r="B12" i="12"/>
  <c r="B30" i="12"/>
  <c r="B33" i="12"/>
  <c r="B31" i="12"/>
  <c r="B43" i="12"/>
  <c r="B25" i="12"/>
  <c r="B11" i="12"/>
  <c r="B45" i="12"/>
  <c r="B23" i="12"/>
  <c r="B28" i="12"/>
  <c r="B27" i="12"/>
  <c r="B17" i="12"/>
  <c r="B14" i="12"/>
  <c r="B40" i="12"/>
  <c r="B61" i="12"/>
  <c r="B58" i="12"/>
  <c r="B49" i="12"/>
  <c r="B42" i="12"/>
  <c r="B18" i="12"/>
  <c r="B15" i="12"/>
  <c r="B60" i="12"/>
  <c r="B35" i="12"/>
  <c r="B38" i="12"/>
  <c r="F52" i="12"/>
  <c r="B55" i="12"/>
  <c r="B44" i="12"/>
  <c r="B16" i="12"/>
  <c r="B34" i="12"/>
  <c r="B20" i="12"/>
  <c r="B21" i="12"/>
  <c r="B13" i="12"/>
  <c r="B24" i="12"/>
  <c r="B59" i="12"/>
  <c r="B47" i="12"/>
  <c r="B46" i="12"/>
  <c r="B50" i="12"/>
  <c r="B56" i="10"/>
  <c r="B60" i="10"/>
  <c r="F52" i="10"/>
  <c r="B54" i="10"/>
  <c r="B58" i="10"/>
  <c r="B59" i="10"/>
  <c r="B61" i="10"/>
  <c r="B55" i="10"/>
  <c r="B51" i="10"/>
  <c r="B52" i="8"/>
  <c r="G52" i="8"/>
  <c r="C52" i="8"/>
  <c r="B52" i="12" l="1"/>
  <c r="B52" i="10"/>
  <c r="E10" i="9" l="1"/>
  <c r="D10" i="9"/>
  <c r="E10" i="10" l="1"/>
  <c r="D10" i="10"/>
  <c r="E10" i="11" l="1"/>
  <c r="D10" i="11"/>
  <c r="E10" i="12" l="1"/>
  <c r="D10" i="12"/>
</calcChain>
</file>

<file path=xl/sharedStrings.xml><?xml version="1.0" encoding="utf-8"?>
<sst xmlns="http://schemas.openxmlformats.org/spreadsheetml/2006/main" count="805" uniqueCount="109">
  <si>
    <t xml:space="preserve">                                                  </t>
  </si>
  <si>
    <t>Immatrikulationen von neuen Personenwagen  (CH+FL)</t>
  </si>
  <si>
    <t>Mises en circulation des voitures de tourisme neuves (CH+FL)</t>
  </si>
  <si>
    <t>Marken</t>
  </si>
  <si>
    <t>+/- %</t>
  </si>
  <si>
    <t>Alfa Romeo</t>
  </si>
  <si>
    <t>Aston Martin</t>
  </si>
  <si>
    <t>Audi</t>
  </si>
  <si>
    <t>BMW</t>
  </si>
  <si>
    <t>BMW Alpina</t>
  </si>
  <si>
    <t>Citroën</t>
  </si>
  <si>
    <t>Dacia</t>
  </si>
  <si>
    <t>Fiat</t>
  </si>
  <si>
    <t>Ford</t>
  </si>
  <si>
    <t>Honda</t>
  </si>
  <si>
    <t xml:space="preserve">Hyundai </t>
  </si>
  <si>
    <t>Jeep</t>
  </si>
  <si>
    <t>Kia</t>
  </si>
  <si>
    <t>Lexus</t>
  </si>
  <si>
    <t>Maserati</t>
  </si>
  <si>
    <t>Mazda</t>
  </si>
  <si>
    <t>Mercedes</t>
  </si>
  <si>
    <t>Mitsubishi</t>
  </si>
  <si>
    <t>Nissan</t>
  </si>
  <si>
    <t>Opel</t>
  </si>
  <si>
    <t>Peugeot</t>
  </si>
  <si>
    <t>Porsche</t>
  </si>
  <si>
    <t>Renault</t>
  </si>
  <si>
    <t>Seat</t>
  </si>
  <si>
    <t>Smart</t>
  </si>
  <si>
    <t>Subaru</t>
  </si>
  <si>
    <t>Suzuki</t>
  </si>
  <si>
    <t>Toyota</t>
  </si>
  <si>
    <t>Volkswagen</t>
  </si>
  <si>
    <t>Volvo</t>
  </si>
  <si>
    <t>Diverse Marken</t>
  </si>
  <si>
    <t>GESAMT-TOTAL</t>
  </si>
  <si>
    <t xml:space="preserve"> </t>
  </si>
  <si>
    <t>Marktanteil [%]</t>
  </si>
  <si>
    <t>Jaguar</t>
  </si>
  <si>
    <t>Tesla</t>
  </si>
  <si>
    <t>4 x 4</t>
  </si>
  <si>
    <t>Elektrisch</t>
  </si>
  <si>
    <t>CNG</t>
  </si>
  <si>
    <t>Wasserstoff / Elektr.</t>
  </si>
  <si>
    <t>ALTERNATIV-ANTRIEB</t>
  </si>
  <si>
    <t>DIESEL</t>
  </si>
  <si>
    <t>Alpine</t>
  </si>
  <si>
    <t xml:space="preserve">  Kum. 19</t>
  </si>
  <si>
    <t>DS Automobiles</t>
  </si>
  <si>
    <t>Škoda</t>
  </si>
  <si>
    <t>Mini</t>
  </si>
  <si>
    <t>Land Rover</t>
  </si>
  <si>
    <t>SsangYong</t>
  </si>
  <si>
    <t>Januar 2020</t>
  </si>
  <si>
    <t>janvier 2020</t>
  </si>
  <si>
    <t>Januar - Februar 2020</t>
  </si>
  <si>
    <t>janvier - février 2020</t>
  </si>
  <si>
    <t>Januar - März 2020</t>
  </si>
  <si>
    <t>janvier - mars 2020</t>
  </si>
  <si>
    <t>Januar - April 2020</t>
  </si>
  <si>
    <t>janvier - avril 2020</t>
  </si>
  <si>
    <t>Januar - Mai 2020</t>
  </si>
  <si>
    <t>janvier - mai 2020</t>
  </si>
  <si>
    <t>Januar - Juni 2020</t>
  </si>
  <si>
    <t>janvier - juin 2020</t>
  </si>
  <si>
    <t>Januar - Juli 2020</t>
  </si>
  <si>
    <t>janvier - juillet 2020</t>
  </si>
  <si>
    <t>Januar - August 2020</t>
  </si>
  <si>
    <t>janvier - août 2020</t>
  </si>
  <si>
    <t>Januar - September 2020</t>
  </si>
  <si>
    <t>janvier - septembre 2020</t>
  </si>
  <si>
    <t>Januar - Oktober 2020</t>
  </si>
  <si>
    <t>janvier - octobre 2020</t>
  </si>
  <si>
    <t>Januar - November 2020</t>
  </si>
  <si>
    <t>janvier - novembre 2020</t>
  </si>
  <si>
    <t>Januar - Dezember 2020</t>
  </si>
  <si>
    <t>janvier - décembre 2020</t>
  </si>
  <si>
    <t xml:space="preserve">  Kum. 20</t>
  </si>
  <si>
    <t xml:space="preserve"> Kum. 19</t>
  </si>
  <si>
    <t>Stichtag: 31. August 2020  lc</t>
  </si>
  <si>
    <t>Stichtag: 31. Juli 2020  lc</t>
  </si>
  <si>
    <t>Stichtag: 30. Juni 2020  lc</t>
  </si>
  <si>
    <t>Stichtag: 31. Mai 2020  lc</t>
  </si>
  <si>
    <t>Stichtag: 30. April 2020  lc</t>
  </si>
  <si>
    <t>Stichtag: 31. März 2020  lc</t>
  </si>
  <si>
    <t>Stichtag: 29. Februar 20  lc</t>
  </si>
  <si>
    <t>Stichtag: 31. Januar 2020  lc</t>
  </si>
  <si>
    <t>Stichtag: 30. September 2020  lc</t>
  </si>
  <si>
    <t>Stichtag: 31. Oktober 2020 lc</t>
  </si>
  <si>
    <t>Stichtag: 30. November 2020 lc</t>
  </si>
  <si>
    <t>Stichtag: 31. Dezember 2020 lc</t>
  </si>
  <si>
    <t>Quelle, source: auto-schweiz ASTRA/OFROU / MOFIS 03.02.2020</t>
  </si>
  <si>
    <t>Hybrid HEV</t>
  </si>
  <si>
    <r>
      <t xml:space="preserve">Plug-In </t>
    </r>
    <r>
      <rPr>
        <b/>
        <sz val="11"/>
        <color rgb="FFFF0000"/>
        <rFont val="Calibri"/>
        <family val="2"/>
      </rPr>
      <t>PHEV*</t>
    </r>
    <r>
      <rPr>
        <sz val="11"/>
        <rFont val="Calibri"/>
        <family val="2"/>
      </rPr>
      <t>+REX</t>
    </r>
  </si>
  <si>
    <t>PHEV* inkl. Parallel-, ohne Direktimport / incl. importation parallèle, exclu. importation directe</t>
  </si>
  <si>
    <t>Quelle, source: auto-schweiz ASTRA/OFROU / MOFIS 02.03.2020</t>
  </si>
  <si>
    <t>Quelle, source: auto-schweiz ASTRA/OFROU / MOFIS 01.04.2020</t>
  </si>
  <si>
    <t>Quelle, source: auto-schweiz ASTRA/OFROU / MOFIS 01.05.2020</t>
  </si>
  <si>
    <t>Quelle, source: auto-schweiz ASTRA/OFROU / MOFIS 01.06.2020</t>
  </si>
  <si>
    <t>Quelle, source: auto-schweiz ASTRA/OFROU / MOFIS 01.07.2020</t>
  </si>
  <si>
    <t>Hybrid</t>
  </si>
  <si>
    <t>Quelle, source: auto-schweiz ASTRA/OFROU / MOFIS 03.08.2020</t>
  </si>
  <si>
    <t>Quelle, source: auto-schweiz ASTRA/OFROU / MOFIS 01.09.2020</t>
  </si>
  <si>
    <t>Quelle, source: auto-schweiz ASTRA/OFROU / MOFIS 01.10.2020</t>
  </si>
  <si>
    <t>Quelle, source: auto-schweiz ASTRA/OFROU / MOFIS 02.11.2020</t>
  </si>
  <si>
    <t>Quelle, source: auto-schweiz ASTRA/OFROU / MOFIS 02.12.2020</t>
  </si>
  <si>
    <t>Quelle, source: auto-schweiz ASTRA/OFROU / MOFIS 04.01.2021</t>
  </si>
  <si>
    <t>Immatrikulationen von neuen Personenwagen (CH+FL)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</si>
</sst>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dd/\ mmmm\ yyyy"/>
    <numFmt numFmtId="166" formatCode="mmm/\ yy"/>
    <numFmt numFmtId="167" formatCode="[Green]#,##0.0;[Red]\-#,##0.0"/>
    <numFmt numFmtId="168" formatCode="0.0"/>
    <numFmt numFmtId="169" formatCode="0.0%"/>
    <numFmt numFmtId="170" formatCode="[Color10]#,##0.0;[Red]\-#,##0.0"/>
  </numFmts>
  <fonts count="19" x14ac:knownFonts="1">
    <font>
      <sz val="10"/>
      <name val="Helv"/>
    </font>
    <font>
      <sz val="8"/>
      <name val="Helv"/>
    </font>
    <font>
      <b/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b/>
      <i/>
      <sz val="11"/>
      <color indexed="48"/>
      <name val="Calibri"/>
      <family val="2"/>
    </font>
    <font>
      <sz val="11"/>
      <name val="Calibri"/>
      <family val="2"/>
    </font>
    <font>
      <i/>
      <sz val="11"/>
      <color indexed="48"/>
      <name val="Calibri"/>
      <family val="2"/>
    </font>
    <font>
      <i/>
      <sz val="10"/>
      <color indexed="48"/>
      <name val="Calibri"/>
      <family val="2"/>
    </font>
    <font>
      <b/>
      <i/>
      <sz val="12"/>
      <color indexed="48"/>
      <name val="Calibri"/>
      <family val="2"/>
    </font>
    <font>
      <sz val="9"/>
      <name val="Calibri"/>
      <family val="2"/>
    </font>
    <font>
      <b/>
      <strike/>
      <sz val="12"/>
      <name val="Calibri"/>
      <family val="2"/>
    </font>
    <font>
      <sz val="10"/>
      <name val="Helv"/>
    </font>
    <font>
      <sz val="8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267">
    <xf numFmtId="0" fontId="0" fillId="0" borderId="0" xfId="0"/>
    <xf numFmtId="0" fontId="4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6" fillId="0" borderId="0" xfId="0" applyFont="1"/>
    <xf numFmtId="164" fontId="4" fillId="0" borderId="0" xfId="0" applyNumberFormat="1" applyFont="1"/>
    <xf numFmtId="166" fontId="6" fillId="0" borderId="1" xfId="0" applyNumberFormat="1" applyFont="1" applyBorder="1" applyAlignment="1">
      <alignment horizontal="right"/>
    </xf>
    <xf numFmtId="166" fontId="7" fillId="0" borderId="2" xfId="0" applyNumberFormat="1" applyFont="1" applyBorder="1" applyAlignment="1">
      <alignment horizontal="right"/>
    </xf>
    <xf numFmtId="166" fontId="6" fillId="0" borderId="3" xfId="0" applyNumberFormat="1" applyFont="1" applyBorder="1" applyAlignment="1">
      <alignment horizontal="right"/>
    </xf>
    <xf numFmtId="166" fontId="7" fillId="0" borderId="4" xfId="0" applyNumberFormat="1" applyFont="1" applyBorder="1" applyAlignment="1">
      <alignment horizontal="right"/>
    </xf>
    <xf numFmtId="164" fontId="6" fillId="0" borderId="5" xfId="0" applyNumberFormat="1" applyFont="1" applyBorder="1" applyAlignment="1">
      <alignment horizontal="right"/>
    </xf>
    <xf numFmtId="0" fontId="6" fillId="0" borderId="2" xfId="0" applyNumberFormat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2" fontId="6" fillId="0" borderId="5" xfId="0" applyNumberFormat="1" applyFont="1" applyBorder="1" applyAlignment="1">
      <alignment horizontal="right"/>
    </xf>
    <xf numFmtId="0" fontId="8" fillId="0" borderId="0" xfId="0" applyFont="1"/>
    <xf numFmtId="168" fontId="8" fillId="0" borderId="6" xfId="0" applyNumberFormat="1" applyFont="1" applyFill="1" applyBorder="1" applyAlignment="1">
      <alignment horizontal="right"/>
    </xf>
    <xf numFmtId="168" fontId="9" fillId="0" borderId="0" xfId="0" applyNumberFormat="1" applyFont="1" applyFill="1" applyBorder="1" applyAlignment="1">
      <alignment horizontal="right"/>
    </xf>
    <xf numFmtId="170" fontId="6" fillId="0" borderId="8" xfId="0" applyNumberFormat="1" applyFont="1" applyFill="1" applyBorder="1" applyAlignment="1">
      <alignment horizontal="right"/>
    </xf>
    <xf numFmtId="168" fontId="8" fillId="0" borderId="0" xfId="0" applyNumberFormat="1" applyFont="1" applyFill="1" applyAlignment="1">
      <alignment horizontal="right"/>
    </xf>
    <xf numFmtId="168" fontId="9" fillId="0" borderId="0" xfId="0" applyNumberFormat="1" applyFont="1" applyFill="1" applyAlignment="1">
      <alignment horizontal="right"/>
    </xf>
    <xf numFmtId="170" fontId="6" fillId="0" borderId="8" xfId="0" applyNumberFormat="1" applyFont="1" applyFill="1" applyBorder="1"/>
    <xf numFmtId="3" fontId="8" fillId="0" borderId="6" xfId="0" applyNumberFormat="1" applyFont="1" applyFill="1" applyBorder="1"/>
    <xf numFmtId="3" fontId="8" fillId="0" borderId="6" xfId="0" applyNumberFormat="1" applyFont="1" applyFill="1" applyBorder="1" applyAlignment="1">
      <alignment horizontal="right"/>
    </xf>
    <xf numFmtId="3" fontId="9" fillId="0" borderId="0" xfId="0" applyNumberFormat="1" applyFont="1" applyFill="1" applyAlignment="1">
      <alignment horizontal="right"/>
    </xf>
    <xf numFmtId="3" fontId="9" fillId="0" borderId="0" xfId="0" applyNumberFormat="1" applyFont="1" applyFill="1"/>
    <xf numFmtId="3" fontId="8" fillId="0" borderId="6" xfId="0" applyNumberFormat="1" applyFont="1" applyFill="1" applyBorder="1" applyAlignment="1">
      <alignment horizontal="left"/>
    </xf>
    <xf numFmtId="0" fontId="8" fillId="0" borderId="6" xfId="0" applyFont="1" applyFill="1" applyBorder="1"/>
    <xf numFmtId="168" fontId="9" fillId="0" borderId="4" xfId="0" applyNumberFormat="1" applyFont="1" applyFill="1" applyBorder="1" applyAlignment="1">
      <alignment horizontal="right"/>
    </xf>
    <xf numFmtId="3" fontId="2" fillId="0" borderId="3" xfId="0" applyNumberFormat="1" applyFont="1" applyFill="1" applyBorder="1" applyAlignment="1">
      <alignment horizontal="right"/>
    </xf>
    <xf numFmtId="3" fontId="11" fillId="0" borderId="4" xfId="0" applyNumberFormat="1" applyFont="1" applyFill="1" applyBorder="1" applyAlignment="1">
      <alignment horizontal="right"/>
    </xf>
    <xf numFmtId="170" fontId="2" fillId="0" borderId="5" xfId="0" applyNumberFormat="1" applyFont="1" applyFill="1" applyBorder="1" applyAlignment="1">
      <alignment horizontal="right"/>
    </xf>
    <xf numFmtId="168" fontId="8" fillId="0" borderId="4" xfId="0" applyNumberFormat="1" applyFont="1" applyFill="1" applyBorder="1" applyAlignment="1">
      <alignment horizontal="right"/>
    </xf>
    <xf numFmtId="3" fontId="2" fillId="0" borderId="3" xfId="0" applyNumberFormat="1" applyFont="1" applyFill="1" applyBorder="1"/>
    <xf numFmtId="170" fontId="2" fillId="0" borderId="5" xfId="0" applyNumberFormat="1" applyFont="1" applyFill="1" applyBorder="1"/>
    <xf numFmtId="0" fontId="4" fillId="0" borderId="0" xfId="0" applyFont="1" applyFill="1"/>
    <xf numFmtId="168" fontId="8" fillId="0" borderId="0" xfId="0" applyNumberFormat="1" applyFont="1" applyFill="1"/>
    <xf numFmtId="168" fontId="9" fillId="0" borderId="0" xfId="0" applyNumberFormat="1" applyFont="1" applyFill="1"/>
    <xf numFmtId="164" fontId="8" fillId="0" borderId="0" xfId="0" applyNumberFormat="1" applyFont="1" applyFill="1" applyAlignment="1">
      <alignment horizontal="right"/>
    </xf>
    <xf numFmtId="164" fontId="9" fillId="0" borderId="0" xfId="0" applyNumberFormat="1" applyFont="1" applyFill="1" applyAlignment="1">
      <alignment horizontal="right"/>
    </xf>
    <xf numFmtId="2" fontId="3" fillId="0" borderId="0" xfId="0" applyNumberFormat="1" applyFont="1"/>
    <xf numFmtId="2" fontId="4" fillId="0" borderId="0" xfId="0" applyNumberFormat="1" applyFont="1"/>
    <xf numFmtId="3" fontId="4" fillId="0" borderId="0" xfId="0" applyNumberFormat="1" applyFont="1"/>
    <xf numFmtId="0" fontId="4" fillId="0" borderId="0" xfId="0" applyFont="1" applyBorder="1"/>
    <xf numFmtId="0" fontId="2" fillId="0" borderId="0" xfId="0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6" fillId="0" borderId="0" xfId="0" applyFont="1" applyBorder="1"/>
    <xf numFmtId="17" fontId="3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2" fontId="5" fillId="0" borderId="0" xfId="0" applyNumberFormat="1" applyFont="1" applyBorder="1" applyAlignment="1">
      <alignment horizontal="right"/>
    </xf>
    <xf numFmtId="2" fontId="3" fillId="0" borderId="0" xfId="0" applyNumberFormat="1" applyFont="1" applyBorder="1"/>
    <xf numFmtId="0" fontId="6" fillId="0" borderId="0" xfId="0" applyNumberFormat="1" applyFont="1" applyBorder="1"/>
    <xf numFmtId="164" fontId="4" fillId="0" borderId="0" xfId="0" applyNumberFormat="1" applyFont="1" applyBorder="1"/>
    <xf numFmtId="164" fontId="3" fillId="0" borderId="0" xfId="0" applyNumberFormat="1" applyFont="1" applyBorder="1" applyAlignment="1">
      <alignment horizontal="left"/>
    </xf>
    <xf numFmtId="165" fontId="4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Continuous"/>
    </xf>
    <xf numFmtId="2" fontId="4" fillId="0" borderId="0" xfId="0" applyNumberFormat="1" applyFont="1" applyBorder="1"/>
    <xf numFmtId="17" fontId="3" fillId="0" borderId="0" xfId="0" quotePrefix="1" applyNumberFormat="1" applyFont="1" applyBorder="1" applyAlignment="1">
      <alignment horizontal="right"/>
    </xf>
    <xf numFmtId="0" fontId="4" fillId="2" borderId="0" xfId="0" applyFont="1" applyFill="1"/>
    <xf numFmtId="164" fontId="4" fillId="0" borderId="0" xfId="0" applyNumberFormat="1" applyFont="1" applyFill="1"/>
    <xf numFmtId="166" fontId="6" fillId="0" borderId="1" xfId="0" applyNumberFormat="1" applyFont="1" applyFill="1" applyBorder="1" applyAlignment="1">
      <alignment horizontal="right"/>
    </xf>
    <xf numFmtId="166" fontId="7" fillId="0" borderId="2" xfId="0" applyNumberFormat="1" applyFont="1" applyFill="1" applyBorder="1" applyAlignment="1">
      <alignment horizontal="right"/>
    </xf>
    <xf numFmtId="166" fontId="6" fillId="0" borderId="3" xfId="0" applyNumberFormat="1" applyFont="1" applyFill="1" applyBorder="1" applyAlignment="1">
      <alignment horizontal="right"/>
    </xf>
    <xf numFmtId="166" fontId="7" fillId="0" borderId="4" xfId="0" applyNumberFormat="1" applyFont="1" applyFill="1" applyBorder="1" applyAlignment="1">
      <alignment horizontal="right"/>
    </xf>
    <xf numFmtId="164" fontId="6" fillId="0" borderId="5" xfId="0" applyNumberFormat="1" applyFont="1" applyFill="1" applyBorder="1" applyAlignment="1">
      <alignment horizontal="right"/>
    </xf>
    <xf numFmtId="0" fontId="6" fillId="0" borderId="2" xfId="0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horizontal="right"/>
    </xf>
    <xf numFmtId="2" fontId="6" fillId="0" borderId="5" xfId="0" applyNumberFormat="1" applyFont="1" applyFill="1" applyBorder="1" applyAlignment="1">
      <alignment horizontal="right"/>
    </xf>
    <xf numFmtId="0" fontId="8" fillId="2" borderId="0" xfId="0" applyFont="1" applyFill="1"/>
    <xf numFmtId="3" fontId="4" fillId="0" borderId="0" xfId="0" applyNumberFormat="1" applyFont="1" applyFill="1"/>
    <xf numFmtId="164" fontId="4" fillId="2" borderId="0" xfId="0" applyNumberFormat="1" applyFont="1" applyFill="1"/>
    <xf numFmtId="0" fontId="6" fillId="0" borderId="9" xfId="0" applyFont="1" applyBorder="1"/>
    <xf numFmtId="0" fontId="3" fillId="0" borderId="0" xfId="0" applyFont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164" fontId="3" fillId="0" borderId="0" xfId="0" applyNumberFormat="1" applyFont="1" applyFill="1" applyBorder="1"/>
    <xf numFmtId="0" fontId="4" fillId="0" borderId="0" xfId="0" applyFont="1" applyFill="1" applyBorder="1"/>
    <xf numFmtId="1" fontId="5" fillId="0" borderId="0" xfId="0" applyNumberFormat="1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0" fontId="6" fillId="0" borderId="0" xfId="0" applyFont="1" applyFill="1" applyBorder="1"/>
    <xf numFmtId="17" fontId="3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/>
    <xf numFmtId="164" fontId="4" fillId="0" borderId="0" xfId="0" applyNumberFormat="1" applyFont="1" applyFill="1" applyBorder="1"/>
    <xf numFmtId="164" fontId="6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13" fillId="0" borderId="0" xfId="0" applyFont="1" applyBorder="1"/>
    <xf numFmtId="168" fontId="8" fillId="0" borderId="4" xfId="0" applyNumberFormat="1" applyFont="1" applyFill="1" applyBorder="1"/>
    <xf numFmtId="168" fontId="9" fillId="0" borderId="4" xfId="0" applyNumberFormat="1" applyFont="1" applyFill="1" applyBorder="1"/>
    <xf numFmtId="164" fontId="8" fillId="0" borderId="4" xfId="0" applyNumberFormat="1" applyFont="1" applyFill="1" applyBorder="1" applyAlignment="1">
      <alignment horizontal="right"/>
    </xf>
    <xf numFmtId="164" fontId="9" fillId="0" borderId="4" xfId="0" applyNumberFormat="1" applyFont="1" applyFill="1" applyBorder="1" applyAlignment="1">
      <alignment horizontal="right"/>
    </xf>
    <xf numFmtId="170" fontId="6" fillId="0" borderId="5" xfId="0" applyNumberFormat="1" applyFont="1" applyFill="1" applyBorder="1"/>
    <xf numFmtId="3" fontId="7" fillId="0" borderId="4" xfId="0" applyNumberFormat="1" applyFont="1" applyFill="1" applyBorder="1" applyAlignment="1">
      <alignment horizontal="right"/>
    </xf>
    <xf numFmtId="3" fontId="7" fillId="0" borderId="4" xfId="0" applyNumberFormat="1" applyFont="1" applyFill="1" applyBorder="1"/>
    <xf numFmtId="166" fontId="7" fillId="0" borderId="5" xfId="0" applyNumberFormat="1" applyFont="1" applyBorder="1" applyAlignment="1">
      <alignment horizontal="right"/>
    </xf>
    <xf numFmtId="0" fontId="6" fillId="0" borderId="4" xfId="0" applyNumberFormat="1" applyFont="1" applyBorder="1" applyAlignment="1">
      <alignment horizontal="right"/>
    </xf>
    <xf numFmtId="3" fontId="8" fillId="3" borderId="6" xfId="0" applyNumberFormat="1" applyFont="1" applyFill="1" applyBorder="1" applyAlignment="1">
      <alignment horizontal="left"/>
    </xf>
    <xf numFmtId="168" fontId="9" fillId="3" borderId="0" xfId="0" applyNumberFormat="1" applyFont="1" applyFill="1" applyBorder="1" applyAlignment="1">
      <alignment horizontal="right"/>
    </xf>
    <xf numFmtId="3" fontId="8" fillId="3" borderId="6" xfId="0" applyNumberFormat="1" applyFont="1" applyFill="1" applyBorder="1" applyAlignment="1">
      <alignment horizontal="right"/>
    </xf>
    <xf numFmtId="3" fontId="9" fillId="3" borderId="0" xfId="0" applyNumberFormat="1" applyFont="1" applyFill="1" applyAlignment="1">
      <alignment horizontal="right"/>
    </xf>
    <xf numFmtId="170" fontId="6" fillId="3" borderId="8" xfId="0" applyNumberFormat="1" applyFont="1" applyFill="1" applyBorder="1" applyAlignment="1">
      <alignment horizontal="right"/>
    </xf>
    <xf numFmtId="168" fontId="8" fillId="3" borderId="0" xfId="0" applyNumberFormat="1" applyFont="1" applyFill="1" applyAlignment="1">
      <alignment horizontal="right"/>
    </xf>
    <xf numFmtId="168" fontId="9" fillId="3" borderId="0" xfId="0" applyNumberFormat="1" applyFont="1" applyFill="1" applyAlignment="1">
      <alignment horizontal="right"/>
    </xf>
    <xf numFmtId="3" fontId="8" fillId="3" borderId="6" xfId="0" applyNumberFormat="1" applyFont="1" applyFill="1" applyBorder="1"/>
    <xf numFmtId="3" fontId="9" fillId="3" borderId="0" xfId="0" applyNumberFormat="1" applyFont="1" applyFill="1"/>
    <xf numFmtId="170" fontId="6" fillId="3" borderId="8" xfId="0" applyNumberFormat="1" applyFont="1" applyFill="1" applyBorder="1"/>
    <xf numFmtId="0" fontId="8" fillId="3" borderId="6" xfId="0" applyFont="1" applyFill="1" applyBorder="1"/>
    <xf numFmtId="168" fontId="8" fillId="3" borderId="6" xfId="0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0" xfId="0" applyNumberFormat="1" applyFont="1" applyFill="1" applyBorder="1"/>
    <xf numFmtId="168" fontId="8" fillId="3" borderId="6" xfId="0" applyNumberFormat="1" applyFont="1" applyFill="1" applyBorder="1"/>
    <xf numFmtId="168" fontId="8" fillId="3" borderId="7" xfId="0" applyNumberFormat="1" applyFont="1" applyFill="1" applyBorder="1" applyAlignment="1">
      <alignment horizontal="right"/>
    </xf>
    <xf numFmtId="0" fontId="8" fillId="0" borderId="0" xfId="0" applyFont="1" applyFill="1"/>
    <xf numFmtId="166" fontId="6" fillId="4" borderId="1" xfId="0" applyNumberFormat="1" applyFont="1" applyFill="1" applyBorder="1" applyAlignment="1">
      <alignment horizontal="right"/>
    </xf>
    <xf numFmtId="166" fontId="7" fillId="4" borderId="2" xfId="0" applyNumberFormat="1" applyFont="1" applyFill="1" applyBorder="1" applyAlignment="1">
      <alignment horizontal="right"/>
    </xf>
    <xf numFmtId="17" fontId="3" fillId="4" borderId="0" xfId="0" quotePrefix="1" applyNumberFormat="1" applyFont="1" applyFill="1" applyBorder="1" applyAlignment="1">
      <alignment horizontal="right"/>
    </xf>
    <xf numFmtId="164" fontId="6" fillId="4" borderId="0" xfId="0" applyNumberFormat="1" applyFont="1" applyFill="1" applyBorder="1" applyAlignment="1">
      <alignment horizontal="left"/>
    </xf>
    <xf numFmtId="3" fontId="8" fillId="5" borderId="6" xfId="0" applyNumberFormat="1" applyFont="1" applyFill="1" applyBorder="1"/>
    <xf numFmtId="168" fontId="8" fillId="5" borderId="6" xfId="0" applyNumberFormat="1" applyFont="1" applyFill="1" applyBorder="1" applyAlignment="1">
      <alignment horizontal="right"/>
    </xf>
    <xf numFmtId="168" fontId="9" fillId="5" borderId="0" xfId="0" applyNumberFormat="1" applyFont="1" applyFill="1" applyBorder="1" applyAlignment="1">
      <alignment horizontal="right"/>
    </xf>
    <xf numFmtId="3" fontId="8" fillId="5" borderId="6" xfId="0" applyNumberFormat="1" applyFont="1" applyFill="1" applyBorder="1" applyAlignment="1">
      <alignment horizontal="right"/>
    </xf>
    <xf numFmtId="3" fontId="9" fillId="5" borderId="0" xfId="0" applyNumberFormat="1" applyFont="1" applyFill="1" applyAlignment="1">
      <alignment horizontal="right"/>
    </xf>
    <xf numFmtId="170" fontId="6" fillId="5" borderId="8" xfId="0" applyNumberFormat="1" applyFont="1" applyFill="1" applyBorder="1" applyAlignment="1">
      <alignment horizontal="right"/>
    </xf>
    <xf numFmtId="168" fontId="8" fillId="5" borderId="0" xfId="0" applyNumberFormat="1" applyFont="1" applyFill="1" applyAlignment="1">
      <alignment horizontal="right"/>
    </xf>
    <xf numFmtId="168" fontId="9" fillId="5" borderId="0" xfId="0" applyNumberFormat="1" applyFont="1" applyFill="1" applyAlignment="1">
      <alignment horizontal="right"/>
    </xf>
    <xf numFmtId="3" fontId="9" fillId="5" borderId="0" xfId="0" applyNumberFormat="1" applyFont="1" applyFill="1"/>
    <xf numFmtId="170" fontId="6" fillId="5" borderId="8" xfId="0" applyNumberFormat="1" applyFont="1" applyFill="1" applyBorder="1"/>
    <xf numFmtId="0" fontId="4" fillId="5" borderId="6" xfId="0" applyFont="1" applyFill="1" applyBorder="1"/>
    <xf numFmtId="169" fontId="8" fillId="5" borderId="6" xfId="0" applyNumberFormat="1" applyFont="1" applyFill="1" applyBorder="1" applyAlignment="1">
      <alignment horizontal="right"/>
    </xf>
    <xf numFmtId="169" fontId="9" fillId="5" borderId="0" xfId="0" applyNumberFormat="1" applyFont="1" applyFill="1" applyAlignment="1">
      <alignment horizontal="right"/>
    </xf>
    <xf numFmtId="3" fontId="4" fillId="5" borderId="6" xfId="0" applyNumberFormat="1" applyFont="1" applyFill="1" applyBorder="1" applyAlignment="1">
      <alignment horizontal="right"/>
    </xf>
    <xf numFmtId="3" fontId="10" fillId="5" borderId="0" xfId="0" applyNumberFormat="1" applyFont="1" applyFill="1" applyAlignment="1">
      <alignment horizontal="right"/>
    </xf>
    <xf numFmtId="170" fontId="3" fillId="5" borderId="8" xfId="0" applyNumberFormat="1" applyFont="1" applyFill="1" applyBorder="1" applyAlignment="1">
      <alignment horizontal="right"/>
    </xf>
    <xf numFmtId="169" fontId="8" fillId="5" borderId="0" xfId="0" applyNumberFormat="1" applyFont="1" applyFill="1" applyAlignment="1">
      <alignment horizontal="right"/>
    </xf>
    <xf numFmtId="3" fontId="4" fillId="5" borderId="6" xfId="0" applyNumberFormat="1" applyFont="1" applyFill="1" applyBorder="1"/>
    <xf numFmtId="3" fontId="10" fillId="5" borderId="0" xfId="0" applyNumberFormat="1" applyFont="1" applyFill="1"/>
    <xf numFmtId="170" fontId="3" fillId="5" borderId="8" xfId="0" applyNumberFormat="1" applyFont="1" applyFill="1" applyBorder="1"/>
    <xf numFmtId="0" fontId="8" fillId="5" borderId="6" xfId="0" applyFont="1" applyFill="1" applyBorder="1"/>
    <xf numFmtId="0" fontId="15" fillId="0" borderId="0" xfId="0" applyFont="1"/>
    <xf numFmtId="169" fontId="8" fillId="5" borderId="0" xfId="0" applyNumberFormat="1" applyFont="1" applyFill="1" applyBorder="1" applyAlignment="1">
      <alignment horizontal="right"/>
    </xf>
    <xf numFmtId="168" fontId="8" fillId="0" borderId="0" xfId="0" applyNumberFormat="1" applyFont="1" applyFill="1" applyBorder="1" applyAlignment="1">
      <alignment horizontal="right"/>
    </xf>
    <xf numFmtId="168" fontId="8" fillId="5" borderId="0" xfId="0" applyNumberFormat="1" applyFont="1" applyFill="1" applyBorder="1" applyAlignment="1">
      <alignment horizontal="right"/>
    </xf>
    <xf numFmtId="0" fontId="2" fillId="0" borderId="9" xfId="0" applyFont="1" applyFill="1" applyBorder="1"/>
    <xf numFmtId="0" fontId="4" fillId="5" borderId="7" xfId="0" applyFont="1" applyFill="1" applyBorder="1"/>
    <xf numFmtId="0" fontId="6" fillId="0" borderId="3" xfId="0" applyNumberFormat="1" applyFont="1" applyBorder="1" applyAlignment="1">
      <alignment horizontal="right"/>
    </xf>
    <xf numFmtId="0" fontId="6" fillId="0" borderId="10" xfId="0" applyFont="1" applyBorder="1"/>
    <xf numFmtId="0" fontId="6" fillId="0" borderId="10" xfId="0" applyFont="1" applyFill="1" applyBorder="1"/>
    <xf numFmtId="168" fontId="8" fillId="5" borderId="4" xfId="0" applyNumberFormat="1" applyFont="1" applyFill="1" applyBorder="1" applyAlignment="1">
      <alignment horizontal="right"/>
    </xf>
    <xf numFmtId="168" fontId="9" fillId="5" borderId="4" xfId="0" applyNumberFormat="1" applyFont="1" applyFill="1" applyBorder="1" applyAlignment="1">
      <alignment horizontal="right"/>
    </xf>
    <xf numFmtId="170" fontId="6" fillId="5" borderId="5" xfId="0" applyNumberFormat="1" applyFont="1" applyFill="1" applyBorder="1" applyAlignment="1">
      <alignment horizontal="right"/>
    </xf>
    <xf numFmtId="3" fontId="7" fillId="5" borderId="4" xfId="0" applyNumberFormat="1" applyFont="1" applyFill="1" applyBorder="1"/>
    <xf numFmtId="170" fontId="6" fillId="5" borderId="5" xfId="0" applyNumberFormat="1" applyFont="1" applyFill="1" applyBorder="1"/>
    <xf numFmtId="168" fontId="8" fillId="5" borderId="4" xfId="1" applyNumberFormat="1" applyFont="1" applyFill="1" applyBorder="1" applyAlignment="1">
      <alignment horizontal="right"/>
    </xf>
    <xf numFmtId="3" fontId="6" fillId="5" borderId="3" xfId="0" applyNumberFormat="1" applyFont="1" applyFill="1" applyBorder="1"/>
    <xf numFmtId="3" fontId="6" fillId="0" borderId="6" xfId="0" applyNumberFormat="1" applyFont="1" applyFill="1" applyBorder="1"/>
    <xf numFmtId="3" fontId="7" fillId="0" borderId="0" xfId="0" applyNumberFormat="1" applyFont="1" applyFill="1" applyBorder="1"/>
    <xf numFmtId="3" fontId="6" fillId="0" borderId="6" xfId="0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3" fontId="6" fillId="5" borderId="3" xfId="0" applyNumberFormat="1" applyFont="1" applyFill="1" applyBorder="1" applyAlignment="1">
      <alignment horizontal="right"/>
    </xf>
    <xf numFmtId="3" fontId="7" fillId="5" borderId="4" xfId="0" applyNumberFormat="1" applyFont="1" applyFill="1" applyBorder="1" applyAlignment="1">
      <alignment horizontal="right"/>
    </xf>
    <xf numFmtId="3" fontId="6" fillId="0" borderId="6" xfId="0" applyNumberFormat="1" applyFont="1" applyFill="1" applyBorder="1" applyAlignment="1">
      <alignment horizontal="left"/>
    </xf>
    <xf numFmtId="0" fontId="6" fillId="5" borderId="3" xfId="0" applyFont="1" applyFill="1" applyBorder="1"/>
    <xf numFmtId="0" fontId="6" fillId="0" borderId="6" xfId="0" applyFont="1" applyFill="1" applyBorder="1"/>
    <xf numFmtId="3" fontId="6" fillId="0" borderId="4" xfId="0" applyNumberFormat="1" applyFont="1" applyFill="1" applyBorder="1" applyAlignment="1">
      <alignment horizontal="right"/>
    </xf>
    <xf numFmtId="170" fontId="6" fillId="0" borderId="4" xfId="0" applyNumberFormat="1" applyFont="1" applyFill="1" applyBorder="1" applyAlignment="1">
      <alignment horizontal="right"/>
    </xf>
    <xf numFmtId="3" fontId="6" fillId="0" borderId="4" xfId="0" applyNumberFormat="1" applyFont="1" applyFill="1" applyBorder="1"/>
    <xf numFmtId="0" fontId="16" fillId="0" borderId="3" xfId="0" applyFont="1" applyFill="1" applyBorder="1"/>
    <xf numFmtId="168" fontId="17" fillId="0" borderId="4" xfId="0" applyNumberFormat="1" applyFont="1" applyFill="1" applyBorder="1" applyAlignment="1">
      <alignment horizontal="right"/>
    </xf>
    <xf numFmtId="168" fontId="18" fillId="0" borderId="4" xfId="0" applyNumberFormat="1" applyFont="1" applyFill="1" applyBorder="1" applyAlignment="1">
      <alignment horizontal="right"/>
    </xf>
    <xf numFmtId="3" fontId="9" fillId="5" borderId="0" xfId="0" applyNumberFormat="1" applyFont="1" applyFill="1" applyBorder="1" applyAlignment="1">
      <alignment horizontal="right"/>
    </xf>
    <xf numFmtId="3" fontId="9" fillId="5" borderId="0" xfId="0" applyNumberFormat="1" applyFont="1" applyFill="1" applyBorder="1"/>
    <xf numFmtId="0" fontId="15" fillId="5" borderId="3" xfId="0" applyFont="1" applyFill="1" applyBorder="1"/>
    <xf numFmtId="0" fontId="15" fillId="5" borderId="4" xfId="0" applyFont="1" applyFill="1" applyBorder="1"/>
    <xf numFmtId="0" fontId="15" fillId="5" borderId="4" xfId="0" applyNumberFormat="1" applyFont="1" applyFill="1" applyBorder="1"/>
    <xf numFmtId="2" fontId="15" fillId="5" borderId="5" xfId="0" applyNumberFormat="1" applyFont="1" applyFill="1" applyBorder="1" applyAlignment="1">
      <alignment horizontal="right"/>
    </xf>
    <xf numFmtId="168" fontId="8" fillId="0" borderId="0" xfId="0" applyNumberFormat="1" applyFont="1" applyFill="1" applyBorder="1"/>
    <xf numFmtId="168" fontId="9" fillId="0" borderId="0" xfId="0" applyNumberFormat="1" applyFont="1" applyFill="1" applyBorder="1"/>
    <xf numFmtId="164" fontId="8" fillId="0" borderId="0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168" fontId="8" fillId="5" borderId="0" xfId="0" applyNumberFormat="1" applyFont="1" applyFill="1"/>
    <xf numFmtId="168" fontId="9" fillId="5" borderId="0" xfId="0" applyNumberFormat="1" applyFont="1" applyFill="1"/>
    <xf numFmtId="164" fontId="8" fillId="5" borderId="0" xfId="0" applyNumberFormat="1" applyFont="1" applyFill="1" applyAlignment="1">
      <alignment horizontal="right"/>
    </xf>
    <xf numFmtId="164" fontId="9" fillId="5" borderId="0" xfId="0" applyNumberFormat="1" applyFont="1" applyFill="1" applyAlignment="1">
      <alignment horizontal="right"/>
    </xf>
    <xf numFmtId="0" fontId="4" fillId="5" borderId="0" xfId="0" applyFont="1" applyFill="1"/>
    <xf numFmtId="164" fontId="4" fillId="5" borderId="0" xfId="0" applyNumberFormat="1" applyFont="1" applyFill="1" applyAlignment="1">
      <alignment horizontal="right"/>
    </xf>
    <xf numFmtId="168" fontId="8" fillId="5" borderId="4" xfId="0" applyNumberFormat="1" applyFont="1" applyFill="1" applyBorder="1"/>
    <xf numFmtId="168" fontId="9" fillId="5" borderId="4" xfId="0" applyNumberFormat="1" applyFont="1" applyFill="1" applyBorder="1"/>
    <xf numFmtId="164" fontId="8" fillId="5" borderId="4" xfId="0" applyNumberFormat="1" applyFont="1" applyFill="1" applyBorder="1" applyAlignment="1">
      <alignment horizontal="right"/>
    </xf>
    <xf numFmtId="164" fontId="9" fillId="5" borderId="4" xfId="0" applyNumberFormat="1" applyFont="1" applyFill="1" applyBorder="1" applyAlignment="1">
      <alignment horizontal="right"/>
    </xf>
    <xf numFmtId="0" fontId="4" fillId="5" borderId="3" xfId="0" applyFont="1" applyFill="1" applyBorder="1"/>
    <xf numFmtId="0" fontId="4" fillId="5" borderId="4" xfId="0" applyFont="1" applyFill="1" applyBorder="1"/>
    <xf numFmtId="0" fontId="4" fillId="5" borderId="4" xfId="0" applyNumberFormat="1" applyFont="1" applyFill="1" applyBorder="1"/>
    <xf numFmtId="0" fontId="12" fillId="5" borderId="4" xfId="0" applyFont="1" applyFill="1" applyBorder="1"/>
    <xf numFmtId="2" fontId="12" fillId="5" borderId="5" xfId="0" applyNumberFormat="1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167" fontId="3" fillId="5" borderId="0" xfId="0" applyNumberFormat="1" applyFont="1" applyFill="1" applyAlignment="1">
      <alignment horizontal="right"/>
    </xf>
    <xf numFmtId="3" fontId="6" fillId="5" borderId="6" xfId="0" applyNumberFormat="1" applyFont="1" applyFill="1" applyBorder="1"/>
    <xf numFmtId="3" fontId="7" fillId="5" borderId="0" xfId="0" applyNumberFormat="1" applyFont="1" applyFill="1" applyBorder="1"/>
    <xf numFmtId="3" fontId="4" fillId="5" borderId="0" xfId="0" applyNumberFormat="1" applyFont="1" applyFill="1" applyBorder="1"/>
    <xf numFmtId="0" fontId="4" fillId="5" borderId="11" xfId="0" applyFont="1" applyFill="1" applyBorder="1"/>
    <xf numFmtId="3" fontId="4" fillId="5" borderId="11" xfId="0" applyNumberFormat="1" applyFont="1" applyFill="1" applyBorder="1" applyAlignment="1">
      <alignment horizontal="right"/>
    </xf>
    <xf numFmtId="3" fontId="10" fillId="5" borderId="11" xfId="0" applyNumberFormat="1" applyFont="1" applyFill="1" applyBorder="1" applyAlignment="1">
      <alignment horizontal="right"/>
    </xf>
    <xf numFmtId="170" fontId="3" fillId="5" borderId="11" xfId="0" applyNumberFormat="1" applyFont="1" applyFill="1" applyBorder="1" applyAlignment="1">
      <alignment horizontal="right"/>
    </xf>
    <xf numFmtId="164" fontId="4" fillId="5" borderId="11" xfId="0" applyNumberFormat="1" applyFont="1" applyFill="1" applyBorder="1" applyAlignment="1">
      <alignment horizontal="right"/>
    </xf>
    <xf numFmtId="3" fontId="8" fillId="0" borderId="0" xfId="0" applyNumberFormat="1" applyFont="1"/>
    <xf numFmtId="0" fontId="2" fillId="0" borderId="3" xfId="0" applyFont="1" applyFill="1" applyBorder="1"/>
    <xf numFmtId="168" fontId="8" fillId="0" borderId="3" xfId="0" applyNumberFormat="1" applyFont="1" applyFill="1" applyBorder="1" applyAlignment="1">
      <alignment horizontal="right"/>
    </xf>
    <xf numFmtId="168" fontId="8" fillId="0" borderId="6" xfId="0" applyNumberFormat="1" applyFont="1" applyFill="1" applyBorder="1"/>
    <xf numFmtId="168" fontId="8" fillId="5" borderId="3" xfId="0" applyNumberFormat="1" applyFont="1" applyFill="1" applyBorder="1"/>
    <xf numFmtId="168" fontId="8" fillId="5" borderId="6" xfId="0" applyNumberFormat="1" applyFont="1" applyFill="1" applyBorder="1"/>
    <xf numFmtId="164" fontId="6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68" fontId="9" fillId="0" borderId="8" xfId="0" applyNumberFormat="1" applyFont="1" applyFill="1" applyBorder="1" applyAlignment="1">
      <alignment horizontal="right"/>
    </xf>
    <xf numFmtId="170" fontId="6" fillId="0" borderId="5" xfId="0" applyNumberFormat="1" applyFont="1" applyBorder="1"/>
    <xf numFmtId="3" fontId="7" fillId="0" borderId="4" xfId="0" applyNumberFormat="1" applyFont="1" applyBorder="1"/>
    <xf numFmtId="3" fontId="6" fillId="0" borderId="4" xfId="0" applyNumberFormat="1" applyFont="1" applyBorder="1"/>
    <xf numFmtId="164" fontId="9" fillId="0" borderId="4" xfId="0" applyNumberFormat="1" applyFont="1" applyBorder="1" applyAlignment="1">
      <alignment horizontal="right"/>
    </xf>
    <xf numFmtId="164" fontId="8" fillId="0" borderId="4" xfId="0" applyNumberFormat="1" applyFont="1" applyBorder="1" applyAlignment="1">
      <alignment horizontal="right"/>
    </xf>
    <xf numFmtId="170" fontId="6" fillId="0" borderId="4" xfId="0" applyNumberFormat="1" applyFont="1" applyBorder="1" applyAlignment="1">
      <alignment horizontal="right"/>
    </xf>
    <xf numFmtId="3" fontId="7" fillId="0" borderId="4" xfId="0" applyNumberFormat="1" applyFont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68" fontId="9" fillId="0" borderId="4" xfId="0" applyNumberFormat="1" applyFont="1" applyBorder="1"/>
    <xf numFmtId="168" fontId="8" fillId="0" borderId="4" xfId="0" applyNumberFormat="1" applyFont="1" applyBorder="1"/>
    <xf numFmtId="0" fontId="16" fillId="0" borderId="3" xfId="0" applyFont="1" applyBorder="1"/>
    <xf numFmtId="170" fontId="6" fillId="0" borderId="8" xfId="0" applyNumberFormat="1" applyFont="1" applyBorder="1"/>
    <xf numFmtId="3" fontId="9" fillId="0" borderId="0" xfId="0" applyNumberFormat="1" applyFont="1"/>
    <xf numFmtId="3" fontId="8" fillId="0" borderId="6" xfId="0" applyNumberFormat="1" applyFont="1" applyBorder="1"/>
    <xf numFmtId="164" fontId="9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70" fontId="6" fillId="0" borderId="8" xfId="0" applyNumberFormat="1" applyFont="1" applyBorder="1" applyAlignment="1">
      <alignment horizontal="right"/>
    </xf>
    <xf numFmtId="3" fontId="9" fillId="0" borderId="0" xfId="0" applyNumberFormat="1" applyFont="1" applyAlignment="1">
      <alignment horizontal="right"/>
    </xf>
    <xf numFmtId="3" fontId="8" fillId="0" borderId="6" xfId="0" applyNumberFormat="1" applyFont="1" applyBorder="1" applyAlignment="1">
      <alignment horizontal="right"/>
    </xf>
    <xf numFmtId="168" fontId="9" fillId="0" borderId="0" xfId="0" applyNumberFormat="1" applyFont="1"/>
    <xf numFmtId="168" fontId="8" fillId="0" borderId="0" xfId="0" applyNumberFormat="1" applyFont="1"/>
    <xf numFmtId="0" fontId="8" fillId="0" borderId="6" xfId="0" applyFont="1" applyBorder="1"/>
    <xf numFmtId="3" fontId="7" fillId="0" borderId="0" xfId="0" applyNumberFormat="1" applyFont="1"/>
    <xf numFmtId="3" fontId="6" fillId="0" borderId="6" xfId="0" applyNumberFormat="1" applyFont="1" applyBorder="1"/>
    <xf numFmtId="3" fontId="7" fillId="0" borderId="0" xfId="0" applyNumberFormat="1" applyFont="1" applyAlignment="1">
      <alignment horizontal="right"/>
    </xf>
    <xf numFmtId="3" fontId="6" fillId="0" borderId="6" xfId="0" applyNumberFormat="1" applyFont="1" applyBorder="1" applyAlignment="1">
      <alignment horizontal="right"/>
    </xf>
    <xf numFmtId="0" fontId="6" fillId="0" borderId="6" xfId="0" applyFont="1" applyBorder="1"/>
    <xf numFmtId="170" fontId="2" fillId="0" borderId="5" xfId="0" applyNumberFormat="1" applyFont="1" applyBorder="1"/>
    <xf numFmtId="3" fontId="11" fillId="0" borderId="4" xfId="0" applyNumberFormat="1" applyFont="1" applyBorder="1" applyAlignment="1">
      <alignment horizontal="right"/>
    </xf>
    <xf numFmtId="3" fontId="2" fillId="0" borderId="3" xfId="0" applyNumberFormat="1" applyFont="1" applyBorder="1"/>
    <xf numFmtId="168" fontId="9" fillId="0" borderId="4" xfId="0" applyNumberFormat="1" applyFont="1" applyBorder="1" applyAlignment="1">
      <alignment horizontal="right"/>
    </xf>
    <xf numFmtId="168" fontId="8" fillId="0" borderId="4" xfId="0" applyNumberFormat="1" applyFont="1" applyBorder="1" applyAlignment="1">
      <alignment horizontal="right"/>
    </xf>
    <xf numFmtId="170" fontId="2" fillId="0" borderId="5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2" fillId="0" borderId="9" xfId="0" applyFont="1" applyBorder="1"/>
    <xf numFmtId="168" fontId="9" fillId="0" borderId="0" xfId="0" applyNumberFormat="1" applyFont="1" applyAlignment="1">
      <alignment horizontal="right"/>
    </xf>
    <xf numFmtId="168" fontId="8" fillId="0" borderId="0" xfId="0" applyNumberFormat="1" applyFont="1" applyAlignment="1">
      <alignment horizontal="right"/>
    </xf>
    <xf numFmtId="168" fontId="8" fillId="0" borderId="6" xfId="0" applyNumberFormat="1" applyFont="1" applyBorder="1" applyAlignment="1">
      <alignment horizontal="right"/>
    </xf>
    <xf numFmtId="3" fontId="8" fillId="0" borderId="6" xfId="0" applyNumberFormat="1" applyFont="1" applyBorder="1" applyAlignment="1">
      <alignment horizontal="left"/>
    </xf>
    <xf numFmtId="0" fontId="6" fillId="0" borderId="2" xfId="0" applyFont="1" applyBorder="1" applyAlignment="1">
      <alignment horizontal="right"/>
    </xf>
    <xf numFmtId="0" fontId="3" fillId="0" borderId="0" xfId="0" applyFont="1" applyAlignment="1">
      <alignment horizontal="centerContinuous"/>
    </xf>
    <xf numFmtId="165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7" fontId="3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3366FF"/>
      <color rgb="FFE3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266700</xdr:colOff>
      <xdr:row>1</xdr:row>
      <xdr:rowOff>142875</xdr:rowOff>
    </xdr:to>
    <xdr:pic>
      <xdr:nvPicPr>
        <xdr:cNvPr id="1180" name="Picture 32" descr="autoCH_Logo_Claim_rgb_hr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17049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95250</xdr:colOff>
      <xdr:row>0</xdr:row>
      <xdr:rowOff>38100</xdr:rowOff>
    </xdr:from>
    <xdr:to>
      <xdr:col>10</xdr:col>
      <xdr:colOff>523875</xdr:colOff>
      <xdr:row>2</xdr:row>
      <xdr:rowOff>276225</xdr:rowOff>
    </xdr:to>
    <xdr:pic>
      <xdr:nvPicPr>
        <xdr:cNvPr id="1181" name="Picture 2" descr="NummernSchilderBETab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8100"/>
          <a:ext cx="1104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9</xdr:col>
      <xdr:colOff>95250</xdr:colOff>
      <xdr:row>0</xdr:row>
      <xdr:rowOff>38100</xdr:rowOff>
    </xdr:from>
    <xdr:ext cx="1104900" cy="828675"/>
    <xdr:pic>
      <xdr:nvPicPr>
        <xdr:cNvPr id="5" name="Picture 2" descr="NummernSchilderBETab">
          <a:extLst>
            <a:ext uri="{FF2B5EF4-FFF2-40B4-BE49-F238E27FC236}">
              <a16:creationId xmlns:a16="http://schemas.microsoft.com/office/drawing/2014/main" id="{7F290B14-31CE-4DCC-BB38-3E7A7138D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8100"/>
          <a:ext cx="1104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95250</xdr:colOff>
      <xdr:row>0</xdr:row>
      <xdr:rowOff>47625</xdr:rowOff>
    </xdr:from>
    <xdr:to>
      <xdr:col>10</xdr:col>
      <xdr:colOff>520700</xdr:colOff>
      <xdr:row>2</xdr:row>
      <xdr:rowOff>285750</xdr:rowOff>
    </xdr:to>
    <xdr:pic>
      <xdr:nvPicPr>
        <xdr:cNvPr id="10396" name="Picture 2" descr="NummernSchilderBETab">
          <a:extLst>
            <a:ext uri="{FF2B5EF4-FFF2-40B4-BE49-F238E27FC236}">
              <a16:creationId xmlns:a16="http://schemas.microsoft.com/office/drawing/2014/main" id="{00000000-0008-0000-1100-00009C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7625"/>
          <a:ext cx="1104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228600</xdr:colOff>
      <xdr:row>1</xdr:row>
      <xdr:rowOff>123825</xdr:rowOff>
    </xdr:to>
    <xdr:pic>
      <xdr:nvPicPr>
        <xdr:cNvPr id="10397" name="Picture 32" descr="autoCH_Logo_Claim_rgb_hr">
          <a:extLst>
            <a:ext uri="{FF2B5EF4-FFF2-40B4-BE49-F238E27FC236}">
              <a16:creationId xmlns:a16="http://schemas.microsoft.com/office/drawing/2014/main" id="{00000000-0008-0000-1100-00009D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81175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0</xdr:row>
      <xdr:rowOff>57150</xdr:rowOff>
    </xdr:from>
    <xdr:to>
      <xdr:col>10</xdr:col>
      <xdr:colOff>504825</xdr:colOff>
      <xdr:row>2</xdr:row>
      <xdr:rowOff>295275</xdr:rowOff>
    </xdr:to>
    <xdr:pic>
      <xdr:nvPicPr>
        <xdr:cNvPr id="11421" name="Picture 2" descr="NummernSchilderBETab">
          <a:extLst>
            <a:ext uri="{FF2B5EF4-FFF2-40B4-BE49-F238E27FC236}">
              <a16:creationId xmlns:a16="http://schemas.microsoft.com/office/drawing/2014/main" id="{00000000-0008-0000-1200-00009D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57150"/>
          <a:ext cx="1104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0</xdr:row>
      <xdr:rowOff>47625</xdr:rowOff>
    </xdr:from>
    <xdr:to>
      <xdr:col>1</xdr:col>
      <xdr:colOff>276225</xdr:colOff>
      <xdr:row>2</xdr:row>
      <xdr:rowOff>0</xdr:rowOff>
    </xdr:to>
    <xdr:pic>
      <xdr:nvPicPr>
        <xdr:cNvPr id="11422" name="Picture 32" descr="autoCH_Logo_Claim_rgb_hr">
          <a:extLst>
            <a:ext uri="{FF2B5EF4-FFF2-40B4-BE49-F238E27FC236}">
              <a16:creationId xmlns:a16="http://schemas.microsoft.com/office/drawing/2014/main" id="{00000000-0008-0000-1200-00009E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7049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0</xdr:row>
      <xdr:rowOff>38100</xdr:rowOff>
    </xdr:from>
    <xdr:to>
      <xdr:col>10</xdr:col>
      <xdr:colOff>514350</xdr:colOff>
      <xdr:row>2</xdr:row>
      <xdr:rowOff>276225</xdr:rowOff>
    </xdr:to>
    <xdr:pic>
      <xdr:nvPicPr>
        <xdr:cNvPr id="12447" name="Picture 2" descr="NummernSchilderBETab">
          <a:extLst>
            <a:ext uri="{FF2B5EF4-FFF2-40B4-BE49-F238E27FC236}">
              <a16:creationId xmlns:a16="http://schemas.microsoft.com/office/drawing/2014/main" id="{00000000-0008-0000-1300-00009F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38100"/>
          <a:ext cx="1104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228600</xdr:colOff>
      <xdr:row>1</xdr:row>
      <xdr:rowOff>123825</xdr:rowOff>
    </xdr:to>
    <xdr:pic>
      <xdr:nvPicPr>
        <xdr:cNvPr id="12448" name="Picture 33" descr="autoCH_Logo_Claim_rgb_hr">
          <a:extLst>
            <a:ext uri="{FF2B5EF4-FFF2-40B4-BE49-F238E27FC236}">
              <a16:creationId xmlns:a16="http://schemas.microsoft.com/office/drawing/2014/main" id="{00000000-0008-0000-1300-0000A0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049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1</xdr:col>
      <xdr:colOff>247650</xdr:colOff>
      <xdr:row>1</xdr:row>
      <xdr:rowOff>142875</xdr:rowOff>
    </xdr:to>
    <xdr:pic>
      <xdr:nvPicPr>
        <xdr:cNvPr id="2204" name="Picture 32" descr="autoCH_Logo_Claim_rgb_hr">
          <a:extLst>
            <a:ext uri="{FF2B5EF4-FFF2-40B4-BE49-F238E27FC236}">
              <a16:creationId xmlns:a16="http://schemas.microsoft.com/office/drawing/2014/main" id="{00000000-0008-0000-01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17049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104775</xdr:colOff>
      <xdr:row>0</xdr:row>
      <xdr:rowOff>28575</xdr:rowOff>
    </xdr:from>
    <xdr:to>
      <xdr:col>10</xdr:col>
      <xdr:colOff>533400</xdr:colOff>
      <xdr:row>2</xdr:row>
      <xdr:rowOff>266700</xdr:rowOff>
    </xdr:to>
    <xdr:pic>
      <xdr:nvPicPr>
        <xdr:cNvPr id="2205" name="Picture 2" descr="NummernSchilderBETab">
          <a:extLst>
            <a:ext uri="{FF2B5EF4-FFF2-40B4-BE49-F238E27FC236}">
              <a16:creationId xmlns:a16="http://schemas.microsoft.com/office/drawing/2014/main" id="{00000000-0008-0000-01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28575"/>
          <a:ext cx="1104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9</xdr:col>
      <xdr:colOff>104775</xdr:colOff>
      <xdr:row>0</xdr:row>
      <xdr:rowOff>28575</xdr:rowOff>
    </xdr:from>
    <xdr:ext cx="1104900" cy="828675"/>
    <xdr:pic>
      <xdr:nvPicPr>
        <xdr:cNvPr id="5" name="Picture 2" descr="NummernSchilderBETab">
          <a:extLst>
            <a:ext uri="{FF2B5EF4-FFF2-40B4-BE49-F238E27FC236}">
              <a16:creationId xmlns:a16="http://schemas.microsoft.com/office/drawing/2014/main" id="{8CBCAC2C-DBC6-4E7B-9867-7EE485092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28575"/>
          <a:ext cx="1104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1</xdr:col>
      <xdr:colOff>257175</xdr:colOff>
      <xdr:row>1</xdr:row>
      <xdr:rowOff>161925</xdr:rowOff>
    </xdr:to>
    <xdr:pic>
      <xdr:nvPicPr>
        <xdr:cNvPr id="3228" name="Picture 32" descr="autoCH_Logo_Claim_rgb_hr">
          <a:extLst>
            <a:ext uri="{FF2B5EF4-FFF2-40B4-BE49-F238E27FC236}">
              <a16:creationId xmlns:a16="http://schemas.microsoft.com/office/drawing/2014/main" id="{00000000-0008-0000-03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17049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95250</xdr:colOff>
      <xdr:row>0</xdr:row>
      <xdr:rowOff>28575</xdr:rowOff>
    </xdr:from>
    <xdr:to>
      <xdr:col>10</xdr:col>
      <xdr:colOff>523875</xdr:colOff>
      <xdr:row>2</xdr:row>
      <xdr:rowOff>266700</xdr:rowOff>
    </xdr:to>
    <xdr:pic>
      <xdr:nvPicPr>
        <xdr:cNvPr id="3229" name="Picture 2" descr="NummernSchilderBETab">
          <a:extLst>
            <a:ext uri="{FF2B5EF4-FFF2-40B4-BE49-F238E27FC236}">
              <a16:creationId xmlns:a16="http://schemas.microsoft.com/office/drawing/2014/main" id="{00000000-0008-0000-03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575"/>
          <a:ext cx="1104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9</xdr:col>
      <xdr:colOff>95250</xdr:colOff>
      <xdr:row>0</xdr:row>
      <xdr:rowOff>28575</xdr:rowOff>
    </xdr:from>
    <xdr:ext cx="1104900" cy="828675"/>
    <xdr:pic>
      <xdr:nvPicPr>
        <xdr:cNvPr id="5" name="Picture 2" descr="NummernSchilderBETab">
          <a:extLst>
            <a:ext uri="{FF2B5EF4-FFF2-40B4-BE49-F238E27FC236}">
              <a16:creationId xmlns:a16="http://schemas.microsoft.com/office/drawing/2014/main" id="{34CFF8BE-BA76-4512-9DA5-A9A92749A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575"/>
          <a:ext cx="1104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1</xdr:col>
      <xdr:colOff>266700</xdr:colOff>
      <xdr:row>1</xdr:row>
      <xdr:rowOff>152400</xdr:rowOff>
    </xdr:to>
    <xdr:pic>
      <xdr:nvPicPr>
        <xdr:cNvPr id="4252" name="Picture 32" descr="autoCH_Logo_Claim_rgb_hr">
          <a:extLst>
            <a:ext uri="{FF2B5EF4-FFF2-40B4-BE49-F238E27FC236}">
              <a16:creationId xmlns:a16="http://schemas.microsoft.com/office/drawing/2014/main" id="{00000000-0008-0000-0500-00009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8575"/>
          <a:ext cx="17049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95250</xdr:colOff>
      <xdr:row>0</xdr:row>
      <xdr:rowOff>47625</xdr:rowOff>
    </xdr:from>
    <xdr:to>
      <xdr:col>10</xdr:col>
      <xdr:colOff>523875</xdr:colOff>
      <xdr:row>2</xdr:row>
      <xdr:rowOff>285750</xdr:rowOff>
    </xdr:to>
    <xdr:pic>
      <xdr:nvPicPr>
        <xdr:cNvPr id="4253" name="Picture 2" descr="NummernSchilderBETab">
          <a:extLst>
            <a:ext uri="{FF2B5EF4-FFF2-40B4-BE49-F238E27FC236}">
              <a16:creationId xmlns:a16="http://schemas.microsoft.com/office/drawing/2014/main" id="{00000000-0008-0000-0500-00009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7625"/>
          <a:ext cx="1104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9</xdr:col>
      <xdr:colOff>95250</xdr:colOff>
      <xdr:row>0</xdr:row>
      <xdr:rowOff>47625</xdr:rowOff>
    </xdr:from>
    <xdr:ext cx="1104900" cy="828675"/>
    <xdr:pic>
      <xdr:nvPicPr>
        <xdr:cNvPr id="5" name="Picture 2" descr="NummernSchilderBETab">
          <a:extLst>
            <a:ext uri="{FF2B5EF4-FFF2-40B4-BE49-F238E27FC236}">
              <a16:creationId xmlns:a16="http://schemas.microsoft.com/office/drawing/2014/main" id="{C4D4252F-6C1D-4129-8DF0-FEF011E5C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7625"/>
          <a:ext cx="1104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28575</xdr:rowOff>
    </xdr:from>
    <xdr:to>
      <xdr:col>1</xdr:col>
      <xdr:colOff>276225</xdr:colOff>
      <xdr:row>1</xdr:row>
      <xdr:rowOff>152400</xdr:rowOff>
    </xdr:to>
    <xdr:pic>
      <xdr:nvPicPr>
        <xdr:cNvPr id="5276" name="Picture 32" descr="autoCH_Logo_Claim_rgb_hr">
          <a:extLst>
            <a:ext uri="{FF2B5EF4-FFF2-40B4-BE49-F238E27FC236}">
              <a16:creationId xmlns:a16="http://schemas.microsoft.com/office/drawing/2014/main" id="{00000000-0008-0000-0700-00009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17049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85725</xdr:colOff>
      <xdr:row>0</xdr:row>
      <xdr:rowOff>38100</xdr:rowOff>
    </xdr:from>
    <xdr:to>
      <xdr:col>10</xdr:col>
      <xdr:colOff>514350</xdr:colOff>
      <xdr:row>2</xdr:row>
      <xdr:rowOff>276225</xdr:rowOff>
    </xdr:to>
    <xdr:pic>
      <xdr:nvPicPr>
        <xdr:cNvPr id="5277" name="Picture 2" descr="NummernSchilderBETab">
          <a:extLst>
            <a:ext uri="{FF2B5EF4-FFF2-40B4-BE49-F238E27FC236}">
              <a16:creationId xmlns:a16="http://schemas.microsoft.com/office/drawing/2014/main" id="{00000000-0008-0000-0700-00009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38100"/>
          <a:ext cx="1104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9</xdr:col>
      <xdr:colOff>85725</xdr:colOff>
      <xdr:row>0</xdr:row>
      <xdr:rowOff>38100</xdr:rowOff>
    </xdr:from>
    <xdr:ext cx="1104900" cy="828675"/>
    <xdr:pic>
      <xdr:nvPicPr>
        <xdr:cNvPr id="5" name="Picture 2" descr="NummernSchilderBETab">
          <a:extLst>
            <a:ext uri="{FF2B5EF4-FFF2-40B4-BE49-F238E27FC236}">
              <a16:creationId xmlns:a16="http://schemas.microsoft.com/office/drawing/2014/main" id="{EA970C7E-7C07-4917-AE42-2DE56EBDA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38100"/>
          <a:ext cx="1104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1</xdr:col>
      <xdr:colOff>254000</xdr:colOff>
      <xdr:row>1</xdr:row>
      <xdr:rowOff>152400</xdr:rowOff>
    </xdr:to>
    <xdr:pic>
      <xdr:nvPicPr>
        <xdr:cNvPr id="6299" name="Picture 31" descr="autoCH_Logo_Claim_rgb_hr">
          <a:extLst>
            <a:ext uri="{FF2B5EF4-FFF2-40B4-BE49-F238E27FC236}">
              <a16:creationId xmlns:a16="http://schemas.microsoft.com/office/drawing/2014/main" id="{00000000-0008-0000-0900-00009B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17049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104775</xdr:colOff>
      <xdr:row>0</xdr:row>
      <xdr:rowOff>38100</xdr:rowOff>
    </xdr:from>
    <xdr:to>
      <xdr:col>10</xdr:col>
      <xdr:colOff>533400</xdr:colOff>
      <xdr:row>2</xdr:row>
      <xdr:rowOff>273050</xdr:rowOff>
    </xdr:to>
    <xdr:pic>
      <xdr:nvPicPr>
        <xdr:cNvPr id="6300" name="Picture 2" descr="NummernSchilderBETab">
          <a:extLst>
            <a:ext uri="{FF2B5EF4-FFF2-40B4-BE49-F238E27FC236}">
              <a16:creationId xmlns:a16="http://schemas.microsoft.com/office/drawing/2014/main" id="{00000000-0008-0000-0900-00009C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38100"/>
          <a:ext cx="1104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9</xdr:col>
      <xdr:colOff>104775</xdr:colOff>
      <xdr:row>0</xdr:row>
      <xdr:rowOff>38100</xdr:rowOff>
    </xdr:from>
    <xdr:ext cx="1104900" cy="825500"/>
    <xdr:pic>
      <xdr:nvPicPr>
        <xdr:cNvPr id="5" name="Picture 2" descr="NummernSchilderBETab">
          <a:extLst>
            <a:ext uri="{FF2B5EF4-FFF2-40B4-BE49-F238E27FC236}">
              <a16:creationId xmlns:a16="http://schemas.microsoft.com/office/drawing/2014/main" id="{E67B995D-3F39-4D8B-87E7-1861BF711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38100"/>
          <a:ext cx="1104900" cy="82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28575</xdr:rowOff>
    </xdr:from>
    <xdr:ext cx="1778000" cy="542925"/>
    <xdr:pic>
      <xdr:nvPicPr>
        <xdr:cNvPr id="2" name="Picture 31" descr="autoCH_Logo_Claim_rgb_hr">
          <a:extLst>
            <a:ext uri="{FF2B5EF4-FFF2-40B4-BE49-F238E27FC236}">
              <a16:creationId xmlns:a16="http://schemas.microsoft.com/office/drawing/2014/main" id="{609D10C5-EC3E-4A0D-88E5-F74F655F8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17780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104775</xdr:colOff>
      <xdr:row>0</xdr:row>
      <xdr:rowOff>19050</xdr:rowOff>
    </xdr:from>
    <xdr:ext cx="1139825" cy="835025"/>
    <xdr:pic>
      <xdr:nvPicPr>
        <xdr:cNvPr id="3" name="Picture 2" descr="NummernSchilderBETab">
          <a:extLst>
            <a:ext uri="{FF2B5EF4-FFF2-40B4-BE49-F238E27FC236}">
              <a16:creationId xmlns:a16="http://schemas.microsoft.com/office/drawing/2014/main" id="{4349EC82-C470-4BDD-A87B-5D1B2BF47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5675" y="19050"/>
          <a:ext cx="1139825" cy="83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1</xdr:col>
      <xdr:colOff>266700</xdr:colOff>
      <xdr:row>1</xdr:row>
      <xdr:rowOff>152400</xdr:rowOff>
    </xdr:to>
    <xdr:pic>
      <xdr:nvPicPr>
        <xdr:cNvPr id="8347" name="Picture 31" descr="autoCH_Logo_Claim_rgb_hr">
          <a:extLst>
            <a:ext uri="{FF2B5EF4-FFF2-40B4-BE49-F238E27FC236}">
              <a16:creationId xmlns:a16="http://schemas.microsoft.com/office/drawing/2014/main" id="{00000000-0008-0000-0D00-00009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8575"/>
          <a:ext cx="17049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85725</xdr:colOff>
      <xdr:row>0</xdr:row>
      <xdr:rowOff>19050</xdr:rowOff>
    </xdr:from>
    <xdr:to>
      <xdr:col>10</xdr:col>
      <xdr:colOff>514350</xdr:colOff>
      <xdr:row>2</xdr:row>
      <xdr:rowOff>257175</xdr:rowOff>
    </xdr:to>
    <xdr:pic>
      <xdr:nvPicPr>
        <xdr:cNvPr id="8348" name="Picture 2" descr="NummernSchilderBETab">
          <a:extLst>
            <a:ext uri="{FF2B5EF4-FFF2-40B4-BE49-F238E27FC236}">
              <a16:creationId xmlns:a16="http://schemas.microsoft.com/office/drawing/2014/main" id="{00000000-0008-0000-0D00-00009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19050"/>
          <a:ext cx="1104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228600</xdr:colOff>
      <xdr:row>1</xdr:row>
      <xdr:rowOff>123825</xdr:rowOff>
    </xdr:to>
    <xdr:pic>
      <xdr:nvPicPr>
        <xdr:cNvPr id="9371" name="Picture 31" descr="autoCH_Logo_Claim_rgb_hr">
          <a:extLst>
            <a:ext uri="{FF2B5EF4-FFF2-40B4-BE49-F238E27FC236}">
              <a16:creationId xmlns:a16="http://schemas.microsoft.com/office/drawing/2014/main" id="{00000000-0008-0000-1000-00009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049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0</xdr:row>
      <xdr:rowOff>28575</xdr:rowOff>
    </xdr:from>
    <xdr:to>
      <xdr:col>10</xdr:col>
      <xdr:colOff>542925</xdr:colOff>
      <xdr:row>2</xdr:row>
      <xdr:rowOff>266700</xdr:rowOff>
    </xdr:to>
    <xdr:pic>
      <xdr:nvPicPr>
        <xdr:cNvPr id="9372" name="Picture 2" descr="NummernSchilderBETab">
          <a:extLst>
            <a:ext uri="{FF2B5EF4-FFF2-40B4-BE49-F238E27FC236}">
              <a16:creationId xmlns:a16="http://schemas.microsoft.com/office/drawing/2014/main" id="{00000000-0008-0000-1000-00009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7950" y="28575"/>
          <a:ext cx="1104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olnik\AppData\Local\Microsoft\Windows\INetCache\Content.Outlook\FTIQAN8L\MOFISPW2020mitRang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."/>
      <sheetName val="Feb."/>
      <sheetName val="März"/>
      <sheetName val="April"/>
      <sheetName val="Mai"/>
      <sheetName val="Juni"/>
      <sheetName val="Aug."/>
      <sheetName val="Sept."/>
      <sheetName val="Okt."/>
      <sheetName val="Nov."/>
      <sheetName val="Dez."/>
      <sheetName val="RanglisteJan"/>
      <sheetName val="Rangliste Feb"/>
      <sheetName val="Rangliste Maerz"/>
      <sheetName val="Rangliste April"/>
      <sheetName val="Rangliste Mai"/>
      <sheetName val="Rangliste Juni"/>
      <sheetName val="Rangliste Juli"/>
      <sheetName val="Rangliste Aug"/>
      <sheetName val="Rangliste Sept"/>
      <sheetName val="Rangliste Okt"/>
      <sheetName val="Rangliste Nov"/>
      <sheetName val="Rangliste Dez"/>
    </sheetNames>
    <sheetDataSet>
      <sheetData sheetId="0"/>
      <sheetData sheetId="1"/>
      <sheetData sheetId="2"/>
      <sheetData sheetId="3"/>
      <sheetData sheetId="4"/>
      <sheetData sheetId="5">
        <row r="10">
          <cell r="B10">
            <v>42524</v>
          </cell>
          <cell r="C10">
            <v>42159</v>
          </cell>
          <cell r="D10">
            <v>42524</v>
          </cell>
          <cell r="E10">
            <v>42159</v>
          </cell>
        </row>
        <row r="11">
          <cell r="I11">
            <v>823</v>
          </cell>
          <cell r="J11">
            <v>1581</v>
          </cell>
        </row>
        <row r="12">
          <cell r="I12">
            <v>45</v>
          </cell>
          <cell r="J12">
            <v>125</v>
          </cell>
        </row>
        <row r="13">
          <cell r="I13">
            <v>47</v>
          </cell>
          <cell r="J13">
            <v>115</v>
          </cell>
        </row>
        <row r="14">
          <cell r="I14">
            <v>5809</v>
          </cell>
          <cell r="J14">
            <v>8974</v>
          </cell>
        </row>
        <row r="15">
          <cell r="I15">
            <v>9589</v>
          </cell>
          <cell r="J15">
            <v>12050</v>
          </cell>
        </row>
        <row r="16">
          <cell r="I16">
            <v>24</v>
          </cell>
          <cell r="J16">
            <v>24</v>
          </cell>
        </row>
        <row r="17">
          <cell r="I17">
            <v>1522</v>
          </cell>
          <cell r="J17">
            <v>3087</v>
          </cell>
        </row>
        <row r="18">
          <cell r="I18">
            <v>2812</v>
          </cell>
          <cell r="J18">
            <v>4080</v>
          </cell>
        </row>
        <row r="19">
          <cell r="I19">
            <v>267</v>
          </cell>
          <cell r="J19">
            <v>306</v>
          </cell>
        </row>
        <row r="20">
          <cell r="I20">
            <v>2801</v>
          </cell>
          <cell r="J20">
            <v>4403</v>
          </cell>
        </row>
        <row r="21">
          <cell r="I21">
            <v>4142</v>
          </cell>
          <cell r="J21">
            <v>6966</v>
          </cell>
        </row>
        <row r="22">
          <cell r="I22">
            <v>451</v>
          </cell>
          <cell r="J22">
            <v>1800</v>
          </cell>
        </row>
        <row r="23">
          <cell r="I23">
            <v>2817</v>
          </cell>
          <cell r="J23">
            <v>4213</v>
          </cell>
        </row>
        <row r="24">
          <cell r="I24">
            <v>450</v>
          </cell>
          <cell r="J24">
            <v>1314</v>
          </cell>
        </row>
        <row r="25">
          <cell r="I25">
            <v>1548</v>
          </cell>
          <cell r="J25">
            <v>2675</v>
          </cell>
        </row>
        <row r="26">
          <cell r="I26">
            <v>1459</v>
          </cell>
          <cell r="J26">
            <v>2219</v>
          </cell>
        </row>
        <row r="27">
          <cell r="I27">
            <v>1120</v>
          </cell>
          <cell r="J27">
            <v>2083</v>
          </cell>
        </row>
        <row r="28">
          <cell r="I28">
            <v>295</v>
          </cell>
          <cell r="J28">
            <v>389</v>
          </cell>
        </row>
        <row r="29">
          <cell r="I29">
            <v>103</v>
          </cell>
          <cell r="J29">
            <v>201</v>
          </cell>
        </row>
        <row r="30">
          <cell r="I30">
            <v>1827</v>
          </cell>
          <cell r="J30">
            <v>2990</v>
          </cell>
        </row>
        <row r="31">
          <cell r="I31">
            <v>10164</v>
          </cell>
          <cell r="J31">
            <v>12740</v>
          </cell>
        </row>
        <row r="32">
          <cell r="I32">
            <v>2243</v>
          </cell>
          <cell r="J32">
            <v>2387</v>
          </cell>
        </row>
        <row r="33">
          <cell r="I33">
            <v>1834</v>
          </cell>
          <cell r="J33">
            <v>2226</v>
          </cell>
        </row>
        <row r="34">
          <cell r="I34">
            <v>1227</v>
          </cell>
          <cell r="J34">
            <v>2718</v>
          </cell>
        </row>
        <row r="35">
          <cell r="I35">
            <v>2273</v>
          </cell>
          <cell r="J35">
            <v>5651</v>
          </cell>
        </row>
        <row r="36">
          <cell r="I36">
            <v>2346</v>
          </cell>
          <cell r="J36">
            <v>4887</v>
          </cell>
        </row>
        <row r="37">
          <cell r="I37">
            <v>1769</v>
          </cell>
          <cell r="J37">
            <v>1549</v>
          </cell>
        </row>
        <row r="38">
          <cell r="I38">
            <v>4860</v>
          </cell>
          <cell r="J38">
            <v>5883</v>
          </cell>
        </row>
        <row r="39">
          <cell r="I39">
            <v>5327</v>
          </cell>
          <cell r="J39">
            <v>7280</v>
          </cell>
        </row>
        <row r="40">
          <cell r="I40">
            <v>8393</v>
          </cell>
          <cell r="J40">
            <v>12469</v>
          </cell>
        </row>
        <row r="41">
          <cell r="I41">
            <v>196</v>
          </cell>
          <cell r="J41">
            <v>1121</v>
          </cell>
        </row>
        <row r="42">
          <cell r="I42">
            <v>5</v>
          </cell>
          <cell r="J42">
            <v>259</v>
          </cell>
        </row>
        <row r="43">
          <cell r="I43">
            <v>799</v>
          </cell>
          <cell r="J43">
            <v>2159</v>
          </cell>
        </row>
        <row r="44">
          <cell r="I44">
            <v>1819</v>
          </cell>
          <cell r="J44">
            <v>4216</v>
          </cell>
        </row>
        <row r="45">
          <cell r="I45">
            <v>1938</v>
          </cell>
          <cell r="J45">
            <v>2989</v>
          </cell>
        </row>
        <row r="46">
          <cell r="I46">
            <v>4136</v>
          </cell>
          <cell r="J46">
            <v>5471</v>
          </cell>
        </row>
        <row r="47">
          <cell r="I47">
            <v>11578</v>
          </cell>
          <cell r="J47">
            <v>17804</v>
          </cell>
        </row>
        <row r="48">
          <cell r="I48">
            <v>3641</v>
          </cell>
          <cell r="J48">
            <v>4594</v>
          </cell>
        </row>
        <row r="54">
          <cell r="I54">
            <v>53106</v>
          </cell>
          <cell r="J54">
            <v>79242</v>
          </cell>
        </row>
        <row r="55">
          <cell r="I55">
            <v>23940</v>
          </cell>
          <cell r="J55">
            <v>42811</v>
          </cell>
        </row>
        <row r="56">
          <cell r="I56">
            <v>11803</v>
          </cell>
          <cell r="J56">
            <v>8714</v>
          </cell>
        </row>
        <row r="57">
          <cell r="I57">
            <v>4410</v>
          </cell>
          <cell r="J57">
            <v>1523</v>
          </cell>
        </row>
        <row r="58">
          <cell r="I58">
            <v>5688</v>
          </cell>
          <cell r="J58">
            <v>5943</v>
          </cell>
        </row>
        <row r="59">
          <cell r="I59">
            <v>370</v>
          </cell>
          <cell r="J59">
            <v>514</v>
          </cell>
        </row>
        <row r="60">
          <cell r="I60">
            <v>19</v>
          </cell>
          <cell r="J60">
            <v>5</v>
          </cell>
        </row>
        <row r="61">
          <cell r="I61">
            <v>22294</v>
          </cell>
          <cell r="J61">
            <v>16700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M65"/>
  <sheetViews>
    <sheetView view="pageBreakPreview" topLeftCell="A49" zoomScaleNormal="100" zoomScaleSheetLayoutView="100" workbookViewId="0">
      <selection activeCell="I67" sqref="I67"/>
    </sheetView>
  </sheetViews>
  <sheetFormatPr baseColWidth="10" defaultColWidth="11.453125" defaultRowHeight="13" x14ac:dyDescent="0.3"/>
  <cols>
    <col min="1" max="1" width="22.1796875" style="1" customWidth="1"/>
    <col min="2" max="3" width="8.1796875" style="1" customWidth="1"/>
    <col min="4" max="5" width="10.1796875" style="1" customWidth="1"/>
    <col min="6" max="6" width="8.26953125" style="6" customWidth="1"/>
    <col min="7" max="8" width="8.81640625" style="6" customWidth="1"/>
    <col min="9" max="10" width="10.1796875" style="1" customWidth="1"/>
    <col min="11" max="11" width="8.26953125" style="1" customWidth="1"/>
    <col min="12" max="16384" width="11.453125" style="1"/>
  </cols>
  <sheetData>
    <row r="1" spans="1:11" ht="33" customHeight="1" x14ac:dyDescent="0.35">
      <c r="A1" s="44"/>
      <c r="B1" s="44"/>
      <c r="C1" s="44"/>
      <c r="D1" s="45"/>
      <c r="E1" s="45"/>
      <c r="F1" s="46"/>
      <c r="G1" s="46"/>
      <c r="H1" s="46"/>
      <c r="I1" s="45"/>
      <c r="J1" s="43"/>
      <c r="K1" s="50"/>
    </row>
    <row r="2" spans="1:11" ht="14.15" customHeight="1" x14ac:dyDescent="0.35">
      <c r="A2" s="44"/>
      <c r="B2" s="44"/>
      <c r="C2" s="44"/>
      <c r="D2" s="45"/>
      <c r="E2" s="45"/>
      <c r="F2" s="46"/>
      <c r="G2" s="46"/>
      <c r="H2" s="46"/>
      <c r="I2" s="45"/>
      <c r="J2" s="45"/>
      <c r="K2" s="51"/>
    </row>
    <row r="3" spans="1:11" ht="38.25" customHeight="1" x14ac:dyDescent="0.3">
      <c r="A3" s="45" t="s">
        <v>0</v>
      </c>
      <c r="B3" s="45"/>
      <c r="C3" s="45"/>
      <c r="D3" s="45"/>
      <c r="E3" s="45"/>
      <c r="F3" s="46"/>
      <c r="G3" s="46"/>
      <c r="H3" s="46"/>
      <c r="I3" s="45"/>
      <c r="J3" s="45"/>
      <c r="K3" s="52"/>
    </row>
    <row r="4" spans="1:11" ht="15" customHeight="1" x14ac:dyDescent="0.35">
      <c r="A4" s="47" t="s">
        <v>1</v>
      </c>
      <c r="B4" s="47"/>
      <c r="C4" s="47"/>
      <c r="D4" s="47"/>
      <c r="E4" s="47"/>
      <c r="F4" s="46"/>
      <c r="G4" s="46"/>
      <c r="H4" s="46"/>
      <c r="I4" s="43"/>
      <c r="J4" s="43"/>
      <c r="K4" s="117" t="s">
        <v>54</v>
      </c>
    </row>
    <row r="5" spans="1:11" ht="15" customHeight="1" x14ac:dyDescent="0.35">
      <c r="A5" s="47" t="s">
        <v>2</v>
      </c>
      <c r="B5" s="47"/>
      <c r="C5" s="47"/>
      <c r="D5" s="47"/>
      <c r="E5" s="47"/>
      <c r="F5" s="53"/>
      <c r="G5" s="54"/>
      <c r="H5" s="54"/>
      <c r="I5" s="43"/>
      <c r="J5" s="43"/>
      <c r="K5" s="59" t="s">
        <v>55</v>
      </c>
    </row>
    <row r="6" spans="1:11" ht="3" customHeight="1" x14ac:dyDescent="0.3">
      <c r="A6" s="45"/>
      <c r="B6" s="45"/>
      <c r="C6" s="45"/>
      <c r="D6" s="45"/>
      <c r="E6" s="45"/>
      <c r="F6" s="46"/>
      <c r="G6" s="46"/>
      <c r="H6" s="46"/>
      <c r="I6" s="45"/>
      <c r="J6" s="45"/>
      <c r="K6" s="52"/>
    </row>
    <row r="7" spans="1:11" ht="14.25" customHeight="1" x14ac:dyDescent="0.35">
      <c r="A7" s="118" t="s">
        <v>87</v>
      </c>
      <c r="B7" s="49"/>
      <c r="C7" s="49"/>
      <c r="D7" s="45"/>
      <c r="E7" s="45"/>
      <c r="F7" s="55"/>
      <c r="G7" s="55"/>
      <c r="H7" s="55"/>
      <c r="I7" s="56"/>
      <c r="J7" s="215"/>
      <c r="K7" s="58"/>
    </row>
    <row r="8" spans="1:11" ht="7.5" customHeight="1" x14ac:dyDescent="0.35">
      <c r="A8" s="49"/>
      <c r="B8" s="49"/>
      <c r="C8" s="49"/>
      <c r="D8" s="45"/>
      <c r="E8" s="45"/>
      <c r="F8" s="55"/>
      <c r="G8" s="55"/>
      <c r="H8" s="55"/>
      <c r="I8" s="56"/>
      <c r="J8" s="215"/>
      <c r="K8" s="58"/>
    </row>
    <row r="9" spans="1:11" ht="14.25" customHeight="1" x14ac:dyDescent="0.35">
      <c r="A9" s="49"/>
      <c r="B9" s="212" t="s">
        <v>38</v>
      </c>
      <c r="C9" s="212"/>
      <c r="D9" s="45"/>
      <c r="E9" s="45"/>
      <c r="F9" s="55"/>
      <c r="G9" s="212" t="s">
        <v>38</v>
      </c>
      <c r="H9" s="212"/>
      <c r="I9" s="56"/>
      <c r="J9" s="215"/>
      <c r="K9" s="58"/>
    </row>
    <row r="10" spans="1:11" s="15" customFormat="1" ht="15" customHeight="1" x14ac:dyDescent="0.35">
      <c r="A10" s="147" t="s">
        <v>3</v>
      </c>
      <c r="B10" s="115">
        <v>42369</v>
      </c>
      <c r="C10" s="116">
        <v>42004</v>
      </c>
      <c r="D10" s="9">
        <v>42369</v>
      </c>
      <c r="E10" s="10">
        <v>42004</v>
      </c>
      <c r="F10" s="11" t="s">
        <v>4</v>
      </c>
      <c r="G10" s="12" t="s">
        <v>78</v>
      </c>
      <c r="H10" s="8" t="s">
        <v>48</v>
      </c>
      <c r="I10" s="146" t="s">
        <v>78</v>
      </c>
      <c r="J10" s="10" t="s">
        <v>48</v>
      </c>
      <c r="K10" s="14" t="s">
        <v>4</v>
      </c>
    </row>
    <row r="11" spans="1:11" ht="14.5" x14ac:dyDescent="0.35">
      <c r="A11" s="98" t="s">
        <v>5</v>
      </c>
      <c r="B11" s="113">
        <v>0.85160740898445819</v>
      </c>
      <c r="C11" s="99">
        <v>1.285175099135254</v>
      </c>
      <c r="D11" s="100">
        <v>160</v>
      </c>
      <c r="E11" s="101">
        <v>269</v>
      </c>
      <c r="F11" s="102">
        <v>-40.520446096654275</v>
      </c>
      <c r="G11" s="103">
        <v>0.85160740898445819</v>
      </c>
      <c r="H11" s="104">
        <v>1.285175099135254</v>
      </c>
      <c r="I11" s="105">
        <v>160</v>
      </c>
      <c r="J11" s="106">
        <v>269</v>
      </c>
      <c r="K11" s="107">
        <v>-40.520446096654275</v>
      </c>
    </row>
    <row r="12" spans="1:11" ht="14.5" x14ac:dyDescent="0.35">
      <c r="A12" s="26" t="s">
        <v>47</v>
      </c>
      <c r="B12" s="16">
        <v>4.2580370449222908E-2</v>
      </c>
      <c r="C12" s="17">
        <v>4.7776025990158143E-2</v>
      </c>
      <c r="D12" s="23">
        <v>8</v>
      </c>
      <c r="E12" s="24">
        <v>10</v>
      </c>
      <c r="F12" s="18">
        <v>-20</v>
      </c>
      <c r="G12" s="19">
        <v>4.2580370449222908E-2</v>
      </c>
      <c r="H12" s="20">
        <v>4.7776025990158143E-2</v>
      </c>
      <c r="I12" s="22">
        <v>8</v>
      </c>
      <c r="J12" s="25">
        <v>10</v>
      </c>
      <c r="K12" s="21">
        <v>-20</v>
      </c>
    </row>
    <row r="13" spans="1:11" ht="14.5" x14ac:dyDescent="0.35">
      <c r="A13" s="105" t="s">
        <v>6</v>
      </c>
      <c r="B13" s="109">
        <v>6.9193101979987223E-2</v>
      </c>
      <c r="C13" s="99">
        <v>5.7331231188189766E-2</v>
      </c>
      <c r="D13" s="100">
        <v>13</v>
      </c>
      <c r="E13" s="101">
        <v>12</v>
      </c>
      <c r="F13" s="102">
        <v>8.3333333333333286</v>
      </c>
      <c r="G13" s="103">
        <v>6.9193101979987223E-2</v>
      </c>
      <c r="H13" s="104">
        <v>5.7331231188189766E-2</v>
      </c>
      <c r="I13" s="105">
        <v>13</v>
      </c>
      <c r="J13" s="106">
        <v>12</v>
      </c>
      <c r="K13" s="107">
        <v>8.3333333333333286</v>
      </c>
    </row>
    <row r="14" spans="1:11" ht="14.5" x14ac:dyDescent="0.35">
      <c r="A14" s="27" t="s">
        <v>7</v>
      </c>
      <c r="B14" s="16">
        <v>5.269320843091335</v>
      </c>
      <c r="C14" s="17">
        <v>5.6519038746357078</v>
      </c>
      <c r="D14" s="23">
        <v>990</v>
      </c>
      <c r="E14" s="24">
        <v>1183</v>
      </c>
      <c r="F14" s="18">
        <v>-16.314454775993241</v>
      </c>
      <c r="G14" s="19">
        <v>5.269320843091335</v>
      </c>
      <c r="H14" s="20">
        <v>5.6519038746357078</v>
      </c>
      <c r="I14" s="22">
        <v>990</v>
      </c>
      <c r="J14" s="25">
        <v>1183</v>
      </c>
      <c r="K14" s="21">
        <v>-16.314454775993241</v>
      </c>
    </row>
    <row r="15" spans="1:11" ht="14.5" x14ac:dyDescent="0.35">
      <c r="A15" s="108" t="s">
        <v>8</v>
      </c>
      <c r="B15" s="109">
        <v>9.9904194166489262</v>
      </c>
      <c r="C15" s="99">
        <v>7.5629449142420331</v>
      </c>
      <c r="D15" s="100">
        <v>1877</v>
      </c>
      <c r="E15" s="101">
        <v>1583</v>
      </c>
      <c r="F15" s="102">
        <v>18.572331017056229</v>
      </c>
      <c r="G15" s="103">
        <v>9.9904194166489262</v>
      </c>
      <c r="H15" s="104">
        <v>7.5629449142420331</v>
      </c>
      <c r="I15" s="105">
        <v>1877</v>
      </c>
      <c r="J15" s="106">
        <v>1583</v>
      </c>
      <c r="K15" s="107">
        <v>18.572331017056229</v>
      </c>
    </row>
    <row r="16" spans="1:11" ht="14.5" x14ac:dyDescent="0.35">
      <c r="A16" s="27" t="s">
        <v>9</v>
      </c>
      <c r="B16" s="16">
        <v>2.6612731530764318E-2</v>
      </c>
      <c r="C16" s="17">
        <v>0</v>
      </c>
      <c r="D16" s="23">
        <v>5</v>
      </c>
      <c r="E16" s="24">
        <v>0</v>
      </c>
      <c r="F16" s="18" t="s">
        <v>37</v>
      </c>
      <c r="G16" s="19">
        <v>2.6612731530764318E-2</v>
      </c>
      <c r="H16" s="20">
        <v>0</v>
      </c>
      <c r="I16" s="22">
        <v>5</v>
      </c>
      <c r="J16" s="25">
        <v>0</v>
      </c>
      <c r="K16" s="21" t="s">
        <v>37</v>
      </c>
    </row>
    <row r="17" spans="1:11" ht="14.5" x14ac:dyDescent="0.35">
      <c r="A17" s="98" t="s">
        <v>10</v>
      </c>
      <c r="B17" s="109">
        <v>0.88354268682137527</v>
      </c>
      <c r="C17" s="99">
        <v>2.0257035019827048</v>
      </c>
      <c r="D17" s="100">
        <v>166</v>
      </c>
      <c r="E17" s="101">
        <v>424</v>
      </c>
      <c r="F17" s="102">
        <v>-60.849056603773583</v>
      </c>
      <c r="G17" s="103">
        <v>0.88354268682137527</v>
      </c>
      <c r="H17" s="104">
        <v>2.0257035019827048</v>
      </c>
      <c r="I17" s="105">
        <v>166</v>
      </c>
      <c r="J17" s="106">
        <v>424</v>
      </c>
      <c r="K17" s="107">
        <v>-60.849056603773583</v>
      </c>
    </row>
    <row r="18" spans="1:11" ht="14.5" x14ac:dyDescent="0.35">
      <c r="A18" s="22" t="s">
        <v>11</v>
      </c>
      <c r="B18" s="16">
        <v>2.6027251437087502</v>
      </c>
      <c r="C18" s="17">
        <v>3.2201041517366589</v>
      </c>
      <c r="D18" s="23">
        <v>489</v>
      </c>
      <c r="E18" s="24">
        <v>674</v>
      </c>
      <c r="F18" s="18">
        <v>-27.448071216617208</v>
      </c>
      <c r="G18" s="19">
        <v>2.6027251437087502</v>
      </c>
      <c r="H18" s="20">
        <v>3.2201041517366589</v>
      </c>
      <c r="I18" s="22">
        <v>489</v>
      </c>
      <c r="J18" s="25">
        <v>674</v>
      </c>
      <c r="K18" s="21">
        <v>-27.448071216617208</v>
      </c>
    </row>
    <row r="19" spans="1:11" ht="14.5" x14ac:dyDescent="0.35">
      <c r="A19" s="98" t="s">
        <v>49</v>
      </c>
      <c r="B19" s="109">
        <v>0.18628912071535023</v>
      </c>
      <c r="C19" s="99">
        <v>0.27710095074291718</v>
      </c>
      <c r="D19" s="100">
        <v>35</v>
      </c>
      <c r="E19" s="101">
        <v>58</v>
      </c>
      <c r="F19" s="102">
        <v>-39.655172413793103</v>
      </c>
      <c r="G19" s="103">
        <v>0.18628912071535023</v>
      </c>
      <c r="H19" s="104">
        <v>0.27710095074291718</v>
      </c>
      <c r="I19" s="105">
        <v>35</v>
      </c>
      <c r="J19" s="106">
        <v>58</v>
      </c>
      <c r="K19" s="107">
        <v>-39.655172413793103</v>
      </c>
    </row>
    <row r="20" spans="1:11" ht="14.5" x14ac:dyDescent="0.35">
      <c r="A20" s="26" t="s">
        <v>12</v>
      </c>
      <c r="B20" s="16">
        <v>3.3372365339578458</v>
      </c>
      <c r="C20" s="17">
        <v>2.8187855334193301</v>
      </c>
      <c r="D20" s="23">
        <v>627</v>
      </c>
      <c r="E20" s="24">
        <v>590</v>
      </c>
      <c r="F20" s="18">
        <v>6.2711864406779654</v>
      </c>
      <c r="G20" s="19">
        <v>3.3372365339578458</v>
      </c>
      <c r="H20" s="20">
        <v>2.8187855334193301</v>
      </c>
      <c r="I20" s="22">
        <v>627</v>
      </c>
      <c r="J20" s="25">
        <v>590</v>
      </c>
      <c r="K20" s="21">
        <v>6.2711864406779654</v>
      </c>
    </row>
    <row r="21" spans="1:11" ht="14.5" x14ac:dyDescent="0.35">
      <c r="A21" s="112" t="s">
        <v>13</v>
      </c>
      <c r="B21" s="109">
        <v>3.0338513945071321</v>
      </c>
      <c r="C21" s="99">
        <v>4.6533849314414022</v>
      </c>
      <c r="D21" s="100">
        <v>570</v>
      </c>
      <c r="E21" s="101">
        <v>974</v>
      </c>
      <c r="F21" s="102">
        <v>-41.478439425051334</v>
      </c>
      <c r="G21" s="103">
        <v>3.0338513945071321</v>
      </c>
      <c r="H21" s="104">
        <v>4.6533849314414022</v>
      </c>
      <c r="I21" s="105">
        <v>570</v>
      </c>
      <c r="J21" s="106">
        <v>974</v>
      </c>
      <c r="K21" s="107">
        <v>-41.478439425051334</v>
      </c>
    </row>
    <row r="22" spans="1:11" ht="14.5" x14ac:dyDescent="0.35">
      <c r="A22" s="26" t="s">
        <v>14</v>
      </c>
      <c r="B22" s="16">
        <v>0.44177134341068763</v>
      </c>
      <c r="C22" s="17">
        <v>1.0415173665854474</v>
      </c>
      <c r="D22" s="23">
        <v>83</v>
      </c>
      <c r="E22" s="24">
        <v>218</v>
      </c>
      <c r="F22" s="18">
        <v>-61.926605504587158</v>
      </c>
      <c r="G22" s="19">
        <v>0.44177134341068763</v>
      </c>
      <c r="H22" s="20">
        <v>1.0415173665854474</v>
      </c>
      <c r="I22" s="22">
        <v>83</v>
      </c>
      <c r="J22" s="25">
        <v>218</v>
      </c>
      <c r="K22" s="21">
        <v>-61.926605504587158</v>
      </c>
    </row>
    <row r="23" spans="1:11" ht="14.5" x14ac:dyDescent="0.35">
      <c r="A23" s="98" t="s">
        <v>15</v>
      </c>
      <c r="B23" s="109">
        <v>2.7783691718117947</v>
      </c>
      <c r="C23" s="99">
        <v>2.7566766996321248</v>
      </c>
      <c r="D23" s="100">
        <v>522</v>
      </c>
      <c r="E23" s="101">
        <v>577</v>
      </c>
      <c r="F23" s="102">
        <v>-9.5320623916811087</v>
      </c>
      <c r="G23" s="103">
        <v>2.7783691718117947</v>
      </c>
      <c r="H23" s="104">
        <v>2.7566766996321248</v>
      </c>
      <c r="I23" s="105">
        <v>522</v>
      </c>
      <c r="J23" s="106">
        <v>577</v>
      </c>
      <c r="K23" s="107">
        <v>-9.5320623916811087</v>
      </c>
    </row>
    <row r="24" spans="1:11" ht="14.5" x14ac:dyDescent="0.35">
      <c r="A24" s="26" t="s">
        <v>39</v>
      </c>
      <c r="B24" s="16">
        <v>0.50031935277836925</v>
      </c>
      <c r="C24" s="17">
        <v>0.92685490420906791</v>
      </c>
      <c r="D24" s="23">
        <v>94</v>
      </c>
      <c r="E24" s="24">
        <v>194</v>
      </c>
      <c r="F24" s="18">
        <v>-51.546391752577321</v>
      </c>
      <c r="G24" s="19">
        <v>0.50031935277836925</v>
      </c>
      <c r="H24" s="20">
        <v>0.92685490420906791</v>
      </c>
      <c r="I24" s="22">
        <v>94</v>
      </c>
      <c r="J24" s="25">
        <v>194</v>
      </c>
      <c r="K24" s="21">
        <v>-51.546391752577321</v>
      </c>
    </row>
    <row r="25" spans="1:11" ht="14.5" x14ac:dyDescent="0.35">
      <c r="A25" s="105" t="s">
        <v>16</v>
      </c>
      <c r="B25" s="109">
        <v>1.9267617628273364</v>
      </c>
      <c r="C25" s="99">
        <v>1.7151593330466772</v>
      </c>
      <c r="D25" s="100">
        <v>362</v>
      </c>
      <c r="E25" s="101">
        <v>359</v>
      </c>
      <c r="F25" s="102">
        <v>0.8356545961002837</v>
      </c>
      <c r="G25" s="103">
        <v>1.9267617628273364</v>
      </c>
      <c r="H25" s="104">
        <v>1.7151593330466772</v>
      </c>
      <c r="I25" s="105">
        <v>362</v>
      </c>
      <c r="J25" s="106">
        <v>359</v>
      </c>
      <c r="K25" s="107">
        <v>0.8356545961002837</v>
      </c>
    </row>
    <row r="26" spans="1:11" ht="14.5" x14ac:dyDescent="0.35">
      <c r="A26" s="27" t="s">
        <v>17</v>
      </c>
      <c r="B26" s="16">
        <v>1.2401532893336171</v>
      </c>
      <c r="C26" s="17">
        <v>1.3425063303234437</v>
      </c>
      <c r="D26" s="23">
        <v>233</v>
      </c>
      <c r="E26" s="24">
        <v>281</v>
      </c>
      <c r="F26" s="18">
        <v>-17.081850533807824</v>
      </c>
      <c r="G26" s="19">
        <v>1.2401532893336171</v>
      </c>
      <c r="H26" s="20">
        <v>1.3425063303234437</v>
      </c>
      <c r="I26" s="22">
        <v>233</v>
      </c>
      <c r="J26" s="25">
        <v>281</v>
      </c>
      <c r="K26" s="21">
        <v>-17.081850533807824</v>
      </c>
    </row>
    <row r="27" spans="1:11" ht="14.5" x14ac:dyDescent="0.35">
      <c r="A27" s="108" t="s">
        <v>52</v>
      </c>
      <c r="B27" s="109">
        <v>1.0911219927613369</v>
      </c>
      <c r="C27" s="99">
        <v>1.4953896134919498</v>
      </c>
      <c r="D27" s="100">
        <v>205</v>
      </c>
      <c r="E27" s="101">
        <v>313</v>
      </c>
      <c r="F27" s="102">
        <v>-34.504792332268366</v>
      </c>
      <c r="G27" s="103">
        <v>1.0911219927613369</v>
      </c>
      <c r="H27" s="104">
        <v>1.4953896134919498</v>
      </c>
      <c r="I27" s="105">
        <v>205</v>
      </c>
      <c r="J27" s="106">
        <v>313</v>
      </c>
      <c r="K27" s="107">
        <v>-34.504792332268366</v>
      </c>
    </row>
    <row r="28" spans="1:11" ht="14.5" x14ac:dyDescent="0.35">
      <c r="A28" s="27" t="s">
        <v>18</v>
      </c>
      <c r="B28" s="16">
        <v>0.23951458377687887</v>
      </c>
      <c r="C28" s="17">
        <v>0.25799054034685392</v>
      </c>
      <c r="D28" s="23">
        <v>45</v>
      </c>
      <c r="E28" s="24">
        <v>54</v>
      </c>
      <c r="F28" s="18">
        <v>-16.666666666666671</v>
      </c>
      <c r="G28" s="19">
        <v>0.23951458377687887</v>
      </c>
      <c r="H28" s="20">
        <v>0.25799054034685392</v>
      </c>
      <c r="I28" s="22">
        <v>45</v>
      </c>
      <c r="J28" s="25">
        <v>54</v>
      </c>
      <c r="K28" s="21">
        <v>-16.666666666666671</v>
      </c>
    </row>
    <row r="29" spans="1:11" ht="14.5" x14ac:dyDescent="0.35">
      <c r="A29" s="98" t="s">
        <v>19</v>
      </c>
      <c r="B29" s="109">
        <v>0.1596763891845859</v>
      </c>
      <c r="C29" s="99">
        <v>0.12421766757441118</v>
      </c>
      <c r="D29" s="100">
        <v>30</v>
      </c>
      <c r="E29" s="101">
        <v>26</v>
      </c>
      <c r="F29" s="102">
        <v>15.384615384615387</v>
      </c>
      <c r="G29" s="103">
        <v>0.1596763891845859</v>
      </c>
      <c r="H29" s="104">
        <v>0.12421766757441118</v>
      </c>
      <c r="I29" s="105">
        <v>30</v>
      </c>
      <c r="J29" s="106">
        <v>26</v>
      </c>
      <c r="K29" s="107">
        <v>15.384615384615387</v>
      </c>
    </row>
    <row r="30" spans="1:11" ht="14.5" x14ac:dyDescent="0.35">
      <c r="A30" s="22" t="s">
        <v>20</v>
      </c>
      <c r="B30" s="16">
        <v>1.7777304662550564</v>
      </c>
      <c r="C30" s="17">
        <v>1.9635946681954994</v>
      </c>
      <c r="D30" s="23">
        <v>334</v>
      </c>
      <c r="E30" s="24">
        <v>411</v>
      </c>
      <c r="F30" s="18">
        <v>-18.734793187347933</v>
      </c>
      <c r="G30" s="19">
        <v>1.7777304662550564</v>
      </c>
      <c r="H30" s="20">
        <v>1.9635946681954994</v>
      </c>
      <c r="I30" s="22">
        <v>334</v>
      </c>
      <c r="J30" s="25">
        <v>411</v>
      </c>
      <c r="K30" s="21">
        <v>-18.734793187347933</v>
      </c>
    </row>
    <row r="31" spans="1:11" ht="14.5" x14ac:dyDescent="0.35">
      <c r="A31" s="98" t="s">
        <v>21</v>
      </c>
      <c r="B31" s="109">
        <v>9.7242921013412822</v>
      </c>
      <c r="C31" s="99">
        <v>8.499355023649132</v>
      </c>
      <c r="D31" s="100">
        <v>1827</v>
      </c>
      <c r="E31" s="101">
        <v>1779</v>
      </c>
      <c r="F31" s="102">
        <v>2.6981450252951049</v>
      </c>
      <c r="G31" s="103">
        <v>9.7242921013412822</v>
      </c>
      <c r="H31" s="104">
        <v>8.499355023649132</v>
      </c>
      <c r="I31" s="105">
        <v>1827</v>
      </c>
      <c r="J31" s="106">
        <v>1779</v>
      </c>
      <c r="K31" s="107">
        <v>2.6981450252951049</v>
      </c>
    </row>
    <row r="32" spans="1:11" ht="14.5" x14ac:dyDescent="0.35">
      <c r="A32" s="26" t="s">
        <v>51</v>
      </c>
      <c r="B32" s="16">
        <v>2.2833723653395785</v>
      </c>
      <c r="C32" s="17">
        <v>1.6960489226506139</v>
      </c>
      <c r="D32" s="23">
        <v>429</v>
      </c>
      <c r="E32" s="24">
        <v>355</v>
      </c>
      <c r="F32" s="18">
        <v>20.845070422535215</v>
      </c>
      <c r="G32" s="19">
        <v>2.2833723653395785</v>
      </c>
      <c r="H32" s="20">
        <v>1.6960489226506139</v>
      </c>
      <c r="I32" s="22">
        <v>429</v>
      </c>
      <c r="J32" s="25">
        <v>355</v>
      </c>
      <c r="K32" s="21">
        <v>20.845070422535215</v>
      </c>
    </row>
    <row r="33" spans="1:11" ht="14.5" x14ac:dyDescent="0.35">
      <c r="A33" s="112" t="s">
        <v>22</v>
      </c>
      <c r="B33" s="109">
        <v>1.4157973174366618</v>
      </c>
      <c r="C33" s="99">
        <v>1.5001672160909656</v>
      </c>
      <c r="D33" s="100">
        <v>266</v>
      </c>
      <c r="E33" s="101">
        <v>314</v>
      </c>
      <c r="F33" s="102">
        <v>-15.28662420382166</v>
      </c>
      <c r="G33" s="103">
        <v>1.4157973174366618</v>
      </c>
      <c r="H33" s="104">
        <v>1.5001672160909656</v>
      </c>
      <c r="I33" s="105">
        <v>266</v>
      </c>
      <c r="J33" s="106">
        <v>314</v>
      </c>
      <c r="K33" s="107">
        <v>-15.28662420382166</v>
      </c>
    </row>
    <row r="34" spans="1:11" ht="14.5" x14ac:dyDescent="0.35">
      <c r="A34" s="26" t="s">
        <v>23</v>
      </c>
      <c r="B34" s="16">
        <v>1.1177347242921014</v>
      </c>
      <c r="C34" s="17">
        <v>1.6482728966604558</v>
      </c>
      <c r="D34" s="23">
        <v>210</v>
      </c>
      <c r="E34" s="24">
        <v>345</v>
      </c>
      <c r="F34" s="18">
        <v>-39.130434782608695</v>
      </c>
      <c r="G34" s="19">
        <v>1.1177347242921014</v>
      </c>
      <c r="H34" s="20">
        <v>1.6482728966604558</v>
      </c>
      <c r="I34" s="22">
        <v>210</v>
      </c>
      <c r="J34" s="25">
        <v>345</v>
      </c>
      <c r="K34" s="21">
        <v>-39.130434782608695</v>
      </c>
    </row>
    <row r="35" spans="1:11" ht="14.5" x14ac:dyDescent="0.35">
      <c r="A35" s="98" t="s">
        <v>24</v>
      </c>
      <c r="B35" s="109">
        <v>2.1077283372365341</v>
      </c>
      <c r="C35" s="99">
        <v>2.2502508241364483</v>
      </c>
      <c r="D35" s="100">
        <v>396</v>
      </c>
      <c r="E35" s="101">
        <v>471</v>
      </c>
      <c r="F35" s="102">
        <v>-15.923566878980893</v>
      </c>
      <c r="G35" s="103">
        <v>2.1077283372365341</v>
      </c>
      <c r="H35" s="104">
        <v>2.2502508241364483</v>
      </c>
      <c r="I35" s="105">
        <v>396</v>
      </c>
      <c r="J35" s="106">
        <v>471</v>
      </c>
      <c r="K35" s="107">
        <v>-15.923566878980893</v>
      </c>
    </row>
    <row r="36" spans="1:11" ht="14.5" x14ac:dyDescent="0.35">
      <c r="A36" s="27" t="s">
        <v>25</v>
      </c>
      <c r="B36" s="16">
        <v>1.9906323185011712</v>
      </c>
      <c r="C36" s="17">
        <v>3.8316372844106827</v>
      </c>
      <c r="D36" s="23">
        <v>374</v>
      </c>
      <c r="E36" s="24">
        <v>802</v>
      </c>
      <c r="F36" s="18">
        <v>-53.366583541147129</v>
      </c>
      <c r="G36" s="19">
        <v>1.9906323185011712</v>
      </c>
      <c r="H36" s="20">
        <v>3.8316372844106827</v>
      </c>
      <c r="I36" s="22">
        <v>374</v>
      </c>
      <c r="J36" s="25">
        <v>802</v>
      </c>
      <c r="K36" s="21">
        <v>-53.366583541147129</v>
      </c>
    </row>
    <row r="37" spans="1:11" ht="14.5" x14ac:dyDescent="0.35">
      <c r="A37" s="98" t="s">
        <v>26</v>
      </c>
      <c r="B37" s="109">
        <v>1.5062806046412605</v>
      </c>
      <c r="C37" s="99">
        <v>0.58286751707992934</v>
      </c>
      <c r="D37" s="100">
        <v>283</v>
      </c>
      <c r="E37" s="101">
        <v>122</v>
      </c>
      <c r="F37" s="102">
        <v>131.96721311475409</v>
      </c>
      <c r="G37" s="103">
        <v>1.5062806046412605</v>
      </c>
      <c r="H37" s="104">
        <v>0.58286751707992934</v>
      </c>
      <c r="I37" s="105">
        <v>283</v>
      </c>
      <c r="J37" s="106">
        <v>122</v>
      </c>
      <c r="K37" s="107">
        <v>131.96721311475409</v>
      </c>
    </row>
    <row r="38" spans="1:11" ht="14.5" x14ac:dyDescent="0.35">
      <c r="A38" s="22" t="s">
        <v>27</v>
      </c>
      <c r="B38" s="16">
        <v>4.8648073238237171</v>
      </c>
      <c r="C38" s="17">
        <v>3.0672208685681523</v>
      </c>
      <c r="D38" s="23">
        <v>914</v>
      </c>
      <c r="E38" s="24">
        <v>642</v>
      </c>
      <c r="F38" s="18">
        <v>42.36760124610592</v>
      </c>
      <c r="G38" s="19">
        <v>4.8648073238237171</v>
      </c>
      <c r="H38" s="20">
        <v>3.0672208685681523</v>
      </c>
      <c r="I38" s="22">
        <v>914</v>
      </c>
      <c r="J38" s="25">
        <v>642</v>
      </c>
      <c r="K38" s="21">
        <v>42.36760124610592</v>
      </c>
    </row>
    <row r="39" spans="1:11" ht="14.5" x14ac:dyDescent="0.35">
      <c r="A39" s="105" t="s">
        <v>28</v>
      </c>
      <c r="B39" s="109">
        <v>5.428997232275921</v>
      </c>
      <c r="C39" s="99">
        <v>3.1723281257465006</v>
      </c>
      <c r="D39" s="100">
        <v>1020</v>
      </c>
      <c r="E39" s="101">
        <v>664</v>
      </c>
      <c r="F39" s="102">
        <v>53.614457831325296</v>
      </c>
      <c r="G39" s="103">
        <v>5.428997232275921</v>
      </c>
      <c r="H39" s="104">
        <v>3.1723281257465006</v>
      </c>
      <c r="I39" s="105">
        <v>1020</v>
      </c>
      <c r="J39" s="106">
        <v>664</v>
      </c>
      <c r="K39" s="107">
        <v>53.614457831325296</v>
      </c>
    </row>
    <row r="40" spans="1:11" ht="14.5" x14ac:dyDescent="0.35">
      <c r="A40" s="22" t="s">
        <v>50</v>
      </c>
      <c r="B40" s="16">
        <v>7.8986587183308492</v>
      </c>
      <c r="C40" s="17">
        <v>8.3369165352825956</v>
      </c>
      <c r="D40" s="23">
        <v>1484</v>
      </c>
      <c r="E40" s="24">
        <v>1745</v>
      </c>
      <c r="F40" s="18">
        <v>-14.957020057306593</v>
      </c>
      <c r="G40" s="19">
        <v>7.8986587183308492</v>
      </c>
      <c r="H40" s="20">
        <v>8.3369165352825956</v>
      </c>
      <c r="I40" s="23">
        <v>1484</v>
      </c>
      <c r="J40" s="24">
        <v>1745</v>
      </c>
      <c r="K40" s="21">
        <v>-14.957020057306593</v>
      </c>
    </row>
    <row r="41" spans="1:11" ht="14.5" x14ac:dyDescent="0.35">
      <c r="A41" s="98" t="s">
        <v>29</v>
      </c>
      <c r="B41" s="109">
        <v>0.18628912071535023</v>
      </c>
      <c r="C41" s="99">
        <v>0.66886436386221393</v>
      </c>
      <c r="D41" s="100">
        <v>35</v>
      </c>
      <c r="E41" s="101">
        <v>140</v>
      </c>
      <c r="F41" s="102">
        <v>-75</v>
      </c>
      <c r="G41" s="103">
        <v>0.18628912071535023</v>
      </c>
      <c r="H41" s="104">
        <v>0.66886436386221393</v>
      </c>
      <c r="I41" s="105">
        <v>35</v>
      </c>
      <c r="J41" s="106">
        <v>140</v>
      </c>
      <c r="K41" s="107">
        <v>-75</v>
      </c>
    </row>
    <row r="42" spans="1:11" ht="14.5" x14ac:dyDescent="0.35">
      <c r="A42" s="26" t="s">
        <v>53</v>
      </c>
      <c r="B42" s="16">
        <v>0</v>
      </c>
      <c r="C42" s="17">
        <v>0.21976971955472743</v>
      </c>
      <c r="D42" s="23">
        <v>0</v>
      </c>
      <c r="E42" s="24">
        <v>46</v>
      </c>
      <c r="F42" s="18">
        <v>-100</v>
      </c>
      <c r="G42" s="19">
        <v>0</v>
      </c>
      <c r="H42" s="20">
        <v>0.21976971955472743</v>
      </c>
      <c r="I42" s="22">
        <v>0</v>
      </c>
      <c r="J42" s="25">
        <v>46</v>
      </c>
      <c r="K42" s="21">
        <v>-100</v>
      </c>
    </row>
    <row r="43" spans="1:11" ht="14.5" x14ac:dyDescent="0.35">
      <c r="A43" s="98" t="s">
        <v>30</v>
      </c>
      <c r="B43" s="109">
        <v>0.61209282520757924</v>
      </c>
      <c r="C43" s="99">
        <v>1.748602551239788</v>
      </c>
      <c r="D43" s="100">
        <v>115</v>
      </c>
      <c r="E43" s="101">
        <v>366</v>
      </c>
      <c r="F43" s="102">
        <v>-68.579234972677597</v>
      </c>
      <c r="G43" s="103">
        <v>0.61209282520757924</v>
      </c>
      <c r="H43" s="104">
        <v>1.748602551239788</v>
      </c>
      <c r="I43" s="105">
        <v>115</v>
      </c>
      <c r="J43" s="106">
        <v>366</v>
      </c>
      <c r="K43" s="107">
        <v>-68.579234972677597</v>
      </c>
    </row>
    <row r="44" spans="1:11" ht="14.5" x14ac:dyDescent="0.35">
      <c r="A44" s="26" t="s">
        <v>31</v>
      </c>
      <c r="B44" s="16">
        <v>1.3359591228443688</v>
      </c>
      <c r="C44" s="17">
        <v>2.2932492475275907</v>
      </c>
      <c r="D44" s="23">
        <v>251</v>
      </c>
      <c r="E44" s="24">
        <v>480</v>
      </c>
      <c r="F44" s="18">
        <v>-47.708333333333336</v>
      </c>
      <c r="G44" s="19">
        <v>1.3359591228443688</v>
      </c>
      <c r="H44" s="20">
        <v>2.2932492475275907</v>
      </c>
      <c r="I44" s="22">
        <v>251</v>
      </c>
      <c r="J44" s="25">
        <v>480</v>
      </c>
      <c r="K44" s="21">
        <v>-47.708333333333336</v>
      </c>
    </row>
    <row r="45" spans="1:11" ht="14.5" x14ac:dyDescent="0.35">
      <c r="A45" s="98" t="s">
        <v>40</v>
      </c>
      <c r="B45" s="109">
        <v>1.0804769001490313</v>
      </c>
      <c r="C45" s="99">
        <v>0.18154889876260094</v>
      </c>
      <c r="D45" s="100">
        <v>203</v>
      </c>
      <c r="E45" s="101">
        <v>38</v>
      </c>
      <c r="F45" s="102">
        <v>434.21052631578948</v>
      </c>
      <c r="G45" s="103">
        <v>1.0804769001490313</v>
      </c>
      <c r="H45" s="104">
        <v>0.18154889876260094</v>
      </c>
      <c r="I45" s="105">
        <v>203</v>
      </c>
      <c r="J45" s="106">
        <v>38</v>
      </c>
      <c r="K45" s="107">
        <v>434.21052631578948</v>
      </c>
    </row>
    <row r="46" spans="1:11" ht="14.5" x14ac:dyDescent="0.35">
      <c r="A46" s="27" t="s">
        <v>32</v>
      </c>
      <c r="B46" s="16">
        <v>4.4123908878007239</v>
      </c>
      <c r="C46" s="17">
        <v>3.4589842816874494</v>
      </c>
      <c r="D46" s="23">
        <v>829</v>
      </c>
      <c r="E46" s="24">
        <v>724</v>
      </c>
      <c r="F46" s="18">
        <v>14.502762430939228</v>
      </c>
      <c r="G46" s="19">
        <v>4.4123908878007239</v>
      </c>
      <c r="H46" s="20">
        <v>3.4589842816874494</v>
      </c>
      <c r="I46" s="22">
        <v>829</v>
      </c>
      <c r="J46" s="25">
        <v>724</v>
      </c>
      <c r="K46" s="21">
        <v>14.502762430939228</v>
      </c>
    </row>
    <row r="47" spans="1:11" ht="14.5" x14ac:dyDescent="0.35">
      <c r="A47" s="98" t="s">
        <v>33</v>
      </c>
      <c r="B47" s="109">
        <v>11.67234404939323</v>
      </c>
      <c r="C47" s="99">
        <v>12.756198939372224</v>
      </c>
      <c r="D47" s="100">
        <v>2193</v>
      </c>
      <c r="E47" s="101">
        <v>2670</v>
      </c>
      <c r="F47" s="102">
        <v>-17.865168539325836</v>
      </c>
      <c r="G47" s="103">
        <v>11.67234404939323</v>
      </c>
      <c r="H47" s="104">
        <v>12.756198939372224</v>
      </c>
      <c r="I47" s="105">
        <v>2193</v>
      </c>
      <c r="J47" s="106">
        <v>2670</v>
      </c>
      <c r="K47" s="107">
        <v>-17.865168539325836</v>
      </c>
    </row>
    <row r="48" spans="1:11" ht="14.5" x14ac:dyDescent="0.35">
      <c r="A48" s="26" t="s">
        <v>34</v>
      </c>
      <c r="B48" s="16">
        <v>5.3225463061528639</v>
      </c>
      <c r="C48" s="17">
        <v>4.2138454923319477</v>
      </c>
      <c r="D48" s="23">
        <v>1000</v>
      </c>
      <c r="E48" s="24">
        <v>882</v>
      </c>
      <c r="F48" s="18">
        <v>13.378684807256235</v>
      </c>
      <c r="G48" s="19">
        <v>5.3225463061528639</v>
      </c>
      <c r="H48" s="20">
        <v>4.2138454923319477</v>
      </c>
      <c r="I48" s="22">
        <v>1000</v>
      </c>
      <c r="J48" s="25">
        <v>882</v>
      </c>
      <c r="K48" s="21">
        <v>13.378684807256235</v>
      </c>
    </row>
    <row r="49" spans="1:13" ht="3" customHeight="1" x14ac:dyDescent="0.35">
      <c r="A49" s="119"/>
      <c r="B49" s="120">
        <v>0</v>
      </c>
      <c r="C49" s="121">
        <v>0</v>
      </c>
      <c r="D49" s="122"/>
      <c r="E49" s="123"/>
      <c r="F49" s="124" t="s">
        <v>37</v>
      </c>
      <c r="G49" s="125">
        <v>0</v>
      </c>
      <c r="H49" s="126">
        <v>0</v>
      </c>
      <c r="I49" s="119"/>
      <c r="J49" s="127"/>
      <c r="K49" s="128" t="s">
        <v>37</v>
      </c>
    </row>
    <row r="50" spans="1:13" ht="14.25" customHeight="1" x14ac:dyDescent="0.35">
      <c r="A50" s="22" t="s">
        <v>35</v>
      </c>
      <c r="B50" s="16">
        <v>0.59080263998296778</v>
      </c>
      <c r="C50" s="17">
        <v>0.64975395346615072</v>
      </c>
      <c r="D50" s="23">
        <v>111</v>
      </c>
      <c r="E50" s="24">
        <v>136</v>
      </c>
      <c r="F50" s="18">
        <v>-18.382352941176464</v>
      </c>
      <c r="G50" s="19">
        <v>0.59080263998296778</v>
      </c>
      <c r="H50" s="20">
        <v>0.64975395346615072</v>
      </c>
      <c r="I50" s="22">
        <v>111</v>
      </c>
      <c r="J50" s="25">
        <v>136</v>
      </c>
      <c r="K50" s="21">
        <v>-18.382352941176464</v>
      </c>
    </row>
    <row r="51" spans="1:13" ht="3" customHeight="1" x14ac:dyDescent="0.35">
      <c r="A51" s="129"/>
      <c r="B51" s="130">
        <v>0</v>
      </c>
      <c r="C51" s="131">
        <v>0</v>
      </c>
      <c r="D51" s="132"/>
      <c r="E51" s="133"/>
      <c r="F51" s="134"/>
      <c r="G51" s="135">
        <v>0</v>
      </c>
      <c r="H51" s="131">
        <v>0</v>
      </c>
      <c r="I51" s="136"/>
      <c r="J51" s="137"/>
      <c r="K51" s="138"/>
    </row>
    <row r="52" spans="1:13" ht="21.75" customHeight="1" x14ac:dyDescent="0.35">
      <c r="A52" s="144" t="s">
        <v>36</v>
      </c>
      <c r="B52" s="32">
        <v>100.00000000000001</v>
      </c>
      <c r="C52" s="28">
        <v>100</v>
      </c>
      <c r="D52" s="29">
        <v>18788</v>
      </c>
      <c r="E52" s="30">
        <v>20931</v>
      </c>
      <c r="F52" s="31">
        <v>-10.238402369690888</v>
      </c>
      <c r="G52" s="32">
        <v>100.00000000000001</v>
      </c>
      <c r="H52" s="28">
        <v>100</v>
      </c>
      <c r="I52" s="33">
        <v>18788</v>
      </c>
      <c r="J52" s="30">
        <v>20931</v>
      </c>
      <c r="K52" s="34">
        <v>-10.238402369690888</v>
      </c>
      <c r="M52" s="42"/>
    </row>
    <row r="53" spans="1:13" ht="3" customHeight="1" x14ac:dyDescent="0.35">
      <c r="A53" s="145"/>
      <c r="B53" s="141"/>
      <c r="C53" s="131"/>
      <c r="D53" s="132"/>
      <c r="E53" s="133"/>
      <c r="F53" s="134"/>
      <c r="G53" s="135"/>
      <c r="H53" s="131"/>
      <c r="I53" s="136"/>
      <c r="J53" s="137"/>
      <c r="K53" s="138"/>
    </row>
    <row r="54" spans="1:13" s="15" customFormat="1" ht="14.5" x14ac:dyDescent="0.35">
      <c r="A54" s="162" t="s">
        <v>41</v>
      </c>
      <c r="B54" s="142">
        <v>54.050457738982324</v>
      </c>
      <c r="C54" s="17">
        <v>51.010462949691849</v>
      </c>
      <c r="D54" s="158">
        <v>10155</v>
      </c>
      <c r="E54" s="159">
        <v>10677</v>
      </c>
      <c r="F54" s="18">
        <v>-4.8890137679123313</v>
      </c>
      <c r="G54" s="142">
        <v>54.050457738982324</v>
      </c>
      <c r="H54" s="17">
        <v>51.010462949691849</v>
      </c>
      <c r="I54" s="156">
        <v>10155</v>
      </c>
      <c r="J54" s="157">
        <v>10677</v>
      </c>
      <c r="K54" s="21">
        <v>-4.8890137679123313</v>
      </c>
    </row>
    <row r="55" spans="1:13" s="15" customFormat="1" ht="14.5" x14ac:dyDescent="0.35">
      <c r="A55" s="163" t="s">
        <v>46</v>
      </c>
      <c r="B55" s="154">
        <v>25.601447732595272</v>
      </c>
      <c r="C55" s="150">
        <v>32.03382542640103</v>
      </c>
      <c r="D55" s="160">
        <v>4810</v>
      </c>
      <c r="E55" s="161">
        <v>6705</v>
      </c>
      <c r="F55" s="151">
        <v>-28.262490678598056</v>
      </c>
      <c r="G55" s="149">
        <v>25.601447732595272</v>
      </c>
      <c r="H55" s="150">
        <v>32.03382542640103</v>
      </c>
      <c r="I55" s="155">
        <v>4810</v>
      </c>
      <c r="J55" s="152">
        <v>6705</v>
      </c>
      <c r="K55" s="153">
        <v>-28.262490678598056</v>
      </c>
    </row>
    <row r="56" spans="1:13" s="15" customFormat="1" ht="14.5" x14ac:dyDescent="0.35">
      <c r="A56" s="27" t="s">
        <v>93</v>
      </c>
      <c r="B56" s="142">
        <v>11.736214605067063</v>
      </c>
      <c r="C56" s="17">
        <v>4.8110458172089245</v>
      </c>
      <c r="D56" s="23">
        <v>2205</v>
      </c>
      <c r="E56" s="24">
        <v>1007</v>
      </c>
      <c r="F56" s="18">
        <v>118.96722939424032</v>
      </c>
      <c r="G56" s="19">
        <v>11.736214605067063</v>
      </c>
      <c r="H56" s="20">
        <v>4.8110458172089245</v>
      </c>
      <c r="I56" s="22">
        <v>2205</v>
      </c>
      <c r="J56" s="111">
        <v>1007</v>
      </c>
      <c r="K56" s="21">
        <v>118.96722939424032</v>
      </c>
    </row>
    <row r="57" spans="1:13" s="15" customFormat="1" ht="14.5" x14ac:dyDescent="0.35">
      <c r="A57" s="139" t="s">
        <v>94</v>
      </c>
      <c r="B57" s="143">
        <v>2.581434958484139</v>
      </c>
      <c r="C57" s="121">
        <v>1.2947303043332854</v>
      </c>
      <c r="D57" s="122">
        <v>485</v>
      </c>
      <c r="E57" s="123">
        <v>271</v>
      </c>
      <c r="F57" s="124">
        <v>78.966789667896677</v>
      </c>
      <c r="G57" s="125">
        <v>2.581434958484139</v>
      </c>
      <c r="H57" s="126">
        <v>1.2947303043332854</v>
      </c>
      <c r="I57" s="119">
        <v>485</v>
      </c>
      <c r="J57" s="172">
        <v>271</v>
      </c>
      <c r="K57" s="128">
        <v>78.966789667896677</v>
      </c>
    </row>
    <row r="58" spans="1:13" s="15" customFormat="1" ht="14.5" x14ac:dyDescent="0.35">
      <c r="A58" s="26" t="s">
        <v>42</v>
      </c>
      <c r="B58" s="142">
        <v>4.1462635724930808</v>
      </c>
      <c r="C58" s="17">
        <v>2.0734795279728635</v>
      </c>
      <c r="D58" s="23">
        <v>779</v>
      </c>
      <c r="E58" s="24">
        <v>434</v>
      </c>
      <c r="F58" s="18">
        <v>79.493087557603701</v>
      </c>
      <c r="G58" s="19">
        <v>4.1462635724930808</v>
      </c>
      <c r="H58" s="20">
        <v>2.0734795279728635</v>
      </c>
      <c r="I58" s="22">
        <v>779</v>
      </c>
      <c r="J58" s="25">
        <v>434</v>
      </c>
      <c r="K58" s="21">
        <v>79.493087557603701</v>
      </c>
    </row>
    <row r="59" spans="1:13" s="15" customFormat="1" ht="14.5" x14ac:dyDescent="0.35">
      <c r="A59" s="139" t="s">
        <v>43</v>
      </c>
      <c r="B59" s="143">
        <v>0.79305939961677663</v>
      </c>
      <c r="C59" s="126">
        <v>5.7331231188189766E-2</v>
      </c>
      <c r="D59" s="122">
        <v>149</v>
      </c>
      <c r="E59" s="123">
        <v>12</v>
      </c>
      <c r="F59" s="124">
        <v>1141.6666666666667</v>
      </c>
      <c r="G59" s="125">
        <v>0.79305939961677663</v>
      </c>
      <c r="H59" s="126">
        <v>5.7331231188189766E-2</v>
      </c>
      <c r="I59" s="119">
        <v>149</v>
      </c>
      <c r="J59" s="127">
        <v>12</v>
      </c>
      <c r="K59" s="128">
        <v>1141.6666666666667</v>
      </c>
      <c r="M59" s="206"/>
    </row>
    <row r="60" spans="1:13" s="15" customFormat="1" ht="14.5" x14ac:dyDescent="0.35">
      <c r="A60" s="26" t="s">
        <v>44</v>
      </c>
      <c r="B60" s="142">
        <v>5.3225463061528637E-2</v>
      </c>
      <c r="C60" s="17">
        <v>0</v>
      </c>
      <c r="D60" s="23">
        <v>10</v>
      </c>
      <c r="E60" s="24">
        <v>0</v>
      </c>
      <c r="F60" s="18" t="s">
        <v>37</v>
      </c>
      <c r="G60" s="19">
        <v>5.3225463061528637E-2</v>
      </c>
      <c r="H60" s="20">
        <v>0</v>
      </c>
      <c r="I60" s="22">
        <v>10</v>
      </c>
      <c r="J60" s="25">
        <v>0</v>
      </c>
      <c r="K60" s="21" t="s">
        <v>37</v>
      </c>
    </row>
    <row r="61" spans="1:13" s="15" customFormat="1" ht="14.5" x14ac:dyDescent="0.35">
      <c r="A61" s="163" t="s">
        <v>45</v>
      </c>
      <c r="B61" s="149">
        <v>19.31019799872259</v>
      </c>
      <c r="C61" s="150">
        <v>8.2365868807032623</v>
      </c>
      <c r="D61" s="160">
        <v>3628</v>
      </c>
      <c r="E61" s="161">
        <v>1724</v>
      </c>
      <c r="F61" s="151">
        <v>110.44083526682132</v>
      </c>
      <c r="G61" s="149">
        <v>19.31019799872259</v>
      </c>
      <c r="H61" s="150">
        <v>8.2365868807032623</v>
      </c>
      <c r="I61" s="155">
        <v>3628</v>
      </c>
      <c r="J61" s="152">
        <v>1724</v>
      </c>
      <c r="K61" s="153">
        <v>110.44083526682132</v>
      </c>
    </row>
    <row r="62" spans="1:13" s="114" customFormat="1" ht="14.5" x14ac:dyDescent="0.35">
      <c r="A62" s="168" t="s">
        <v>95</v>
      </c>
      <c r="B62" s="169"/>
      <c r="C62" s="170"/>
      <c r="D62" s="165"/>
      <c r="E62" s="94"/>
      <c r="F62" s="166"/>
      <c r="G62" s="32"/>
      <c r="H62" s="28"/>
      <c r="I62" s="167"/>
      <c r="J62" s="95"/>
      <c r="K62" s="93"/>
    </row>
    <row r="63" spans="1:13" s="140" customFormat="1" ht="10.5" x14ac:dyDescent="0.25">
      <c r="A63" s="173" t="s">
        <v>92</v>
      </c>
      <c r="B63" s="174"/>
      <c r="C63" s="174"/>
      <c r="D63" s="174"/>
      <c r="E63" s="174"/>
      <c r="F63" s="175"/>
      <c r="G63" s="175"/>
      <c r="H63" s="175"/>
      <c r="I63" s="174"/>
      <c r="J63" s="174"/>
      <c r="K63" s="176"/>
    </row>
    <row r="65" spans="9:10" x14ac:dyDescent="0.3">
      <c r="I65" s="42"/>
      <c r="J65" s="42"/>
    </row>
  </sheetData>
  <phoneticPr fontId="1" type="noConversion"/>
  <pageMargins left="0.59" right="0.12" top="0.43" bottom="0.43" header="0.43" footer="0.43"/>
  <pageSetup paperSize="9" scale="86" orientation="portrait" vertic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>
    <pageSetUpPr fitToPage="1"/>
  </sheetPr>
  <dimension ref="A1:M68"/>
  <sheetViews>
    <sheetView view="pageBreakPreview" topLeftCell="A55" zoomScaleNormal="100" zoomScaleSheetLayoutView="100" workbookViewId="0">
      <selection activeCell="O75" sqref="O75"/>
    </sheetView>
  </sheetViews>
  <sheetFormatPr baseColWidth="10" defaultColWidth="11.453125" defaultRowHeight="13" x14ac:dyDescent="0.3"/>
  <cols>
    <col min="1" max="1" width="22.1796875" style="1" customWidth="1"/>
    <col min="2" max="3" width="8.1796875" style="1" customWidth="1"/>
    <col min="4" max="5" width="10.1796875" style="1" customWidth="1"/>
    <col min="6" max="6" width="7.7265625" style="6" bestFit="1" customWidth="1"/>
    <col min="7" max="8" width="8.81640625" style="6" customWidth="1"/>
    <col min="9" max="10" width="10.1796875" style="1" customWidth="1"/>
    <col min="11" max="11" width="8.26953125" style="1" customWidth="1"/>
    <col min="12" max="12" width="5.26953125" style="1" customWidth="1"/>
    <col min="13" max="16384" width="11.453125" style="1"/>
  </cols>
  <sheetData>
    <row r="1" spans="1:11" ht="33" customHeight="1" x14ac:dyDescent="0.35">
      <c r="A1" s="44"/>
      <c r="B1" s="44"/>
      <c r="C1" s="44"/>
      <c r="D1" s="45"/>
      <c r="E1" s="45"/>
      <c r="F1" s="46"/>
      <c r="G1" s="46"/>
      <c r="H1" s="46"/>
      <c r="I1" s="45"/>
      <c r="J1" s="43"/>
      <c r="K1" s="50"/>
    </row>
    <row r="2" spans="1:11" ht="14.15" customHeight="1" x14ac:dyDescent="0.35">
      <c r="A2" s="44"/>
      <c r="B2" s="44"/>
      <c r="C2" s="44"/>
      <c r="D2" s="45"/>
      <c r="E2" s="45"/>
      <c r="F2" s="46"/>
      <c r="G2" s="46"/>
      <c r="H2" s="46"/>
      <c r="I2" s="45"/>
      <c r="J2" s="45"/>
      <c r="K2" s="51"/>
    </row>
    <row r="3" spans="1:11" ht="38.25" customHeight="1" x14ac:dyDescent="0.3">
      <c r="A3" s="45" t="s">
        <v>0</v>
      </c>
      <c r="B3" s="45"/>
      <c r="C3" s="45"/>
      <c r="D3" s="45"/>
      <c r="E3" s="45"/>
      <c r="F3" s="46"/>
      <c r="G3" s="46"/>
      <c r="H3" s="46"/>
      <c r="I3" s="45"/>
      <c r="J3" s="45"/>
      <c r="K3" s="52"/>
    </row>
    <row r="4" spans="1:11" ht="15" customHeight="1" x14ac:dyDescent="0.35">
      <c r="A4" s="47" t="s">
        <v>1</v>
      </c>
      <c r="B4" s="47"/>
      <c r="C4" s="47"/>
      <c r="D4" s="47"/>
      <c r="E4" s="47"/>
      <c r="F4" s="46"/>
      <c r="G4" s="46"/>
      <c r="H4" s="46"/>
      <c r="I4" s="43"/>
      <c r="J4" s="43"/>
      <c r="K4" s="48" t="s">
        <v>72</v>
      </c>
    </row>
    <row r="5" spans="1:11" ht="15" customHeight="1" x14ac:dyDescent="0.35">
      <c r="A5" s="47" t="s">
        <v>2</v>
      </c>
      <c r="B5" s="47"/>
      <c r="C5" s="47"/>
      <c r="D5" s="47"/>
      <c r="E5" s="47"/>
      <c r="F5" s="53"/>
      <c r="G5" s="54"/>
      <c r="H5" s="54"/>
      <c r="I5" s="43"/>
      <c r="J5" s="43"/>
      <c r="K5" s="48" t="s">
        <v>73</v>
      </c>
    </row>
    <row r="6" spans="1:11" ht="3" customHeight="1" x14ac:dyDescent="0.3">
      <c r="A6" s="45"/>
      <c r="B6" s="45"/>
      <c r="C6" s="45"/>
      <c r="D6" s="45"/>
      <c r="E6" s="45"/>
      <c r="F6" s="46"/>
      <c r="G6" s="46"/>
      <c r="H6" s="46"/>
      <c r="I6" s="45"/>
      <c r="J6" s="45"/>
      <c r="K6" s="52"/>
    </row>
    <row r="7" spans="1:11" ht="14.25" customHeight="1" x14ac:dyDescent="0.35">
      <c r="A7" s="49" t="s">
        <v>89</v>
      </c>
      <c r="B7" s="49"/>
      <c r="C7" s="49"/>
      <c r="D7" s="45"/>
      <c r="E7" s="45"/>
      <c r="F7" s="55"/>
      <c r="G7" s="55"/>
      <c r="H7" s="55"/>
      <c r="I7" s="56"/>
      <c r="J7" s="57"/>
      <c r="K7" s="58"/>
    </row>
    <row r="8" spans="1:11" ht="7.5" customHeight="1" x14ac:dyDescent="0.35">
      <c r="A8" s="49"/>
      <c r="B8" s="49"/>
      <c r="C8" s="49"/>
      <c r="D8" s="45"/>
      <c r="E8" s="45"/>
      <c r="F8" s="55"/>
      <c r="G8" s="55"/>
      <c r="H8" s="55"/>
      <c r="I8" s="56"/>
      <c r="J8" s="57"/>
      <c r="K8" s="58"/>
    </row>
    <row r="9" spans="1:11" ht="14.25" customHeight="1" x14ac:dyDescent="0.35">
      <c r="A9" s="49"/>
      <c r="B9" s="266" t="s">
        <v>38</v>
      </c>
      <c r="C9" s="266"/>
      <c r="D9" s="45"/>
      <c r="E9" s="45"/>
      <c r="F9" s="55"/>
      <c r="G9" s="266" t="s">
        <v>38</v>
      </c>
      <c r="H9" s="266"/>
      <c r="I9" s="56"/>
      <c r="J9" s="57"/>
      <c r="K9" s="58"/>
    </row>
    <row r="10" spans="1:11" s="15" customFormat="1" ht="15" customHeight="1" x14ac:dyDescent="0.35">
      <c r="A10" s="147" t="s">
        <v>3</v>
      </c>
      <c r="B10" s="7">
        <f>Sept.!B10+31</f>
        <v>42644</v>
      </c>
      <c r="C10" s="8">
        <f>Sept.!C10+31</f>
        <v>42278</v>
      </c>
      <c r="D10" s="9">
        <f>Sept.!D10+31</f>
        <v>42644</v>
      </c>
      <c r="E10" s="10">
        <f>Sept.!E10+31</f>
        <v>42278</v>
      </c>
      <c r="F10" s="11" t="s">
        <v>4</v>
      </c>
      <c r="G10" s="12" t="s">
        <v>78</v>
      </c>
      <c r="H10" s="8" t="s">
        <v>79</v>
      </c>
      <c r="I10" s="13" t="s">
        <v>78</v>
      </c>
      <c r="J10" s="10" t="s">
        <v>79</v>
      </c>
      <c r="K10" s="14" t="s">
        <v>4</v>
      </c>
    </row>
    <row r="11" spans="1:11" ht="14.5" x14ac:dyDescent="0.35">
      <c r="A11" s="98" t="s">
        <v>5</v>
      </c>
      <c r="B11" s="113">
        <v>0.84862932061978547</v>
      </c>
      <c r="C11" s="99">
        <v>1.0573497299161017</v>
      </c>
      <c r="D11" s="100">
        <v>178</v>
      </c>
      <c r="E11" s="101">
        <v>276</v>
      </c>
      <c r="F11" s="102">
        <v>-35.507246376811594</v>
      </c>
      <c r="G11" s="103">
        <v>0.79065306100330035</v>
      </c>
      <c r="H11" s="104">
        <v>0.95835000574455365</v>
      </c>
      <c r="I11" s="105">
        <v>1459</v>
      </c>
      <c r="J11" s="106">
        <v>2419</v>
      </c>
      <c r="K11" s="107">
        <v>-39.685820587019428</v>
      </c>
    </row>
    <row r="12" spans="1:11" ht="14.5" x14ac:dyDescent="0.35">
      <c r="A12" s="26" t="s">
        <v>47</v>
      </c>
      <c r="B12" s="16">
        <v>4.7675804529201428E-3</v>
      </c>
      <c r="C12" s="17">
        <v>1.5323909129218863E-2</v>
      </c>
      <c r="D12" s="23">
        <v>1</v>
      </c>
      <c r="E12" s="24">
        <v>4</v>
      </c>
      <c r="F12" s="18">
        <v>-75</v>
      </c>
      <c r="G12" s="19">
        <v>3.4140605101581845E-2</v>
      </c>
      <c r="H12" s="20">
        <v>6.6161410070004312E-2</v>
      </c>
      <c r="I12" s="22">
        <v>63</v>
      </c>
      <c r="J12" s="25">
        <v>167</v>
      </c>
      <c r="K12" s="21">
        <v>-62.275449101796404</v>
      </c>
    </row>
    <row r="13" spans="1:11" ht="14.5" x14ac:dyDescent="0.35">
      <c r="A13" s="105" t="s">
        <v>6</v>
      </c>
      <c r="B13" s="109">
        <v>3.8140643623361142E-2</v>
      </c>
      <c r="C13" s="99">
        <v>2.2985863693828296E-2</v>
      </c>
      <c r="D13" s="100">
        <v>8</v>
      </c>
      <c r="E13" s="101">
        <v>6</v>
      </c>
      <c r="F13" s="102">
        <v>33.333333333333343</v>
      </c>
      <c r="G13" s="103">
        <v>5.2023779202410442E-2</v>
      </c>
      <c r="H13" s="104">
        <v>6.6557586178207936E-2</v>
      </c>
      <c r="I13" s="105">
        <v>96</v>
      </c>
      <c r="J13" s="106">
        <v>168</v>
      </c>
      <c r="K13" s="107">
        <v>-42.857142857142854</v>
      </c>
    </row>
    <row r="14" spans="1:11" ht="14.5" x14ac:dyDescent="0.35">
      <c r="A14" s="27" t="s">
        <v>7</v>
      </c>
      <c r="B14" s="16">
        <v>7.6138259833134683</v>
      </c>
      <c r="C14" s="17">
        <v>6.7923227215262614</v>
      </c>
      <c r="D14" s="23">
        <v>1597</v>
      </c>
      <c r="E14" s="24">
        <v>1773</v>
      </c>
      <c r="F14" s="18">
        <v>-9.9266779469825224</v>
      </c>
      <c r="G14" s="19">
        <v>6.1003300258493152</v>
      </c>
      <c r="H14" s="20">
        <v>5.859840816439724</v>
      </c>
      <c r="I14" s="22">
        <v>11257</v>
      </c>
      <c r="J14" s="25">
        <v>14791</v>
      </c>
      <c r="K14" s="21">
        <v>-23.892907849367859</v>
      </c>
    </row>
    <row r="15" spans="1:11" ht="14.5" x14ac:dyDescent="0.35">
      <c r="A15" s="108" t="s">
        <v>8</v>
      </c>
      <c r="B15" s="109">
        <v>8.3337306317044106</v>
      </c>
      <c r="C15" s="99">
        <v>8.5507412941041263</v>
      </c>
      <c r="D15" s="100">
        <v>1748</v>
      </c>
      <c r="E15" s="101">
        <v>2232</v>
      </c>
      <c r="F15" s="102">
        <v>-21.68458781362007</v>
      </c>
      <c r="G15" s="103">
        <v>8.8418748069430073</v>
      </c>
      <c r="H15" s="104">
        <v>7.8268551936706903</v>
      </c>
      <c r="I15" s="105">
        <v>16316</v>
      </c>
      <c r="J15" s="106">
        <v>19756</v>
      </c>
      <c r="K15" s="107">
        <v>-17.412431666329212</v>
      </c>
    </row>
    <row r="16" spans="1:11" ht="14.5" x14ac:dyDescent="0.35">
      <c r="A16" s="27" t="s">
        <v>9</v>
      </c>
      <c r="B16" s="16">
        <v>4.2908224076281289E-2</v>
      </c>
      <c r="C16" s="17">
        <v>1.5323909129218863E-2</v>
      </c>
      <c r="D16" s="23">
        <v>9</v>
      </c>
      <c r="E16" s="24">
        <v>4</v>
      </c>
      <c r="F16" s="18">
        <v>125</v>
      </c>
      <c r="G16" s="19">
        <v>2.3302317767746342E-2</v>
      </c>
      <c r="H16" s="20">
        <v>1.8620277085570076E-2</v>
      </c>
      <c r="I16" s="22">
        <v>43</v>
      </c>
      <c r="J16" s="25">
        <v>47</v>
      </c>
      <c r="K16" s="21">
        <v>-8.5106382978723474</v>
      </c>
    </row>
    <row r="17" spans="1:11" ht="14.5" x14ac:dyDescent="0.35">
      <c r="A17" s="98" t="s">
        <v>10</v>
      </c>
      <c r="B17" s="109">
        <v>1.2538736591179978</v>
      </c>
      <c r="C17" s="99">
        <v>2.8119373252116615</v>
      </c>
      <c r="D17" s="100">
        <v>263</v>
      </c>
      <c r="E17" s="101">
        <v>734</v>
      </c>
      <c r="F17" s="102">
        <v>-64.16893732970027</v>
      </c>
      <c r="G17" s="103">
        <v>1.5319919146376491</v>
      </c>
      <c r="H17" s="104">
        <v>2.2372064830258345</v>
      </c>
      <c r="I17" s="105">
        <v>2827</v>
      </c>
      <c r="J17" s="106">
        <v>5647</v>
      </c>
      <c r="K17" s="107">
        <v>-49.938020187710286</v>
      </c>
    </row>
    <row r="18" spans="1:11" ht="14.5" x14ac:dyDescent="0.35">
      <c r="A18" s="22" t="s">
        <v>11</v>
      </c>
      <c r="B18" s="16">
        <v>3.5995232419547079</v>
      </c>
      <c r="C18" s="17">
        <v>2.7199938704363484</v>
      </c>
      <c r="D18" s="23">
        <v>755</v>
      </c>
      <c r="E18" s="24">
        <v>710</v>
      </c>
      <c r="F18" s="18">
        <v>6.3380281690140805</v>
      </c>
      <c r="G18" s="19">
        <v>2.7431705241937667</v>
      </c>
      <c r="H18" s="20">
        <v>2.6104043769536434</v>
      </c>
      <c r="I18" s="22">
        <v>5062</v>
      </c>
      <c r="J18" s="25">
        <v>6589</v>
      </c>
      <c r="K18" s="21">
        <v>-23.174988617392628</v>
      </c>
    </row>
    <row r="19" spans="1:11" ht="14.5" x14ac:dyDescent="0.35">
      <c r="A19" s="98" t="s">
        <v>49</v>
      </c>
      <c r="B19" s="109">
        <v>0.18116805721096543</v>
      </c>
      <c r="C19" s="99">
        <v>0.11109834118683676</v>
      </c>
      <c r="D19" s="100">
        <v>38</v>
      </c>
      <c r="E19" s="101">
        <v>29</v>
      </c>
      <c r="F19" s="102">
        <v>31.034482758620697</v>
      </c>
      <c r="G19" s="103">
        <v>0.24169380754453179</v>
      </c>
      <c r="H19" s="104">
        <v>0.20521922404947449</v>
      </c>
      <c r="I19" s="105">
        <v>446</v>
      </c>
      <c r="J19" s="106">
        <v>518</v>
      </c>
      <c r="K19" s="107">
        <v>-13.899613899613897</v>
      </c>
    </row>
    <row r="20" spans="1:11" ht="14.5" x14ac:dyDescent="0.35">
      <c r="A20" s="26" t="s">
        <v>12</v>
      </c>
      <c r="B20" s="16">
        <v>2.9749702026221692</v>
      </c>
      <c r="C20" s="17">
        <v>2.8349231889054898</v>
      </c>
      <c r="D20" s="23">
        <v>624</v>
      </c>
      <c r="E20" s="24">
        <v>740</v>
      </c>
      <c r="F20" s="18">
        <v>-15.675675675675677</v>
      </c>
      <c r="G20" s="19">
        <v>2.6597157117232335</v>
      </c>
      <c r="H20" s="20">
        <v>2.8211700665179684</v>
      </c>
      <c r="I20" s="22">
        <v>4908</v>
      </c>
      <c r="J20" s="25">
        <v>7121</v>
      </c>
      <c r="K20" s="21">
        <v>-31.077095913495299</v>
      </c>
    </row>
    <row r="21" spans="1:11" ht="14.5" x14ac:dyDescent="0.35">
      <c r="A21" s="112" t="s">
        <v>13</v>
      </c>
      <c r="B21" s="109">
        <v>3.7663885578069127</v>
      </c>
      <c r="C21" s="99">
        <v>4.060835919242999</v>
      </c>
      <c r="D21" s="100">
        <v>790</v>
      </c>
      <c r="E21" s="101">
        <v>1060</v>
      </c>
      <c r="F21" s="102">
        <v>-25.471698113207552</v>
      </c>
      <c r="G21" s="103">
        <v>4.1694891373265195</v>
      </c>
      <c r="H21" s="104">
        <v>4.5611755337482611</v>
      </c>
      <c r="I21" s="105">
        <v>7694</v>
      </c>
      <c r="J21" s="106">
        <v>11513</v>
      </c>
      <c r="K21" s="107">
        <v>-33.171197776426652</v>
      </c>
    </row>
    <row r="22" spans="1:11" ht="14.5" x14ac:dyDescent="0.35">
      <c r="A22" s="26" t="s">
        <v>14</v>
      </c>
      <c r="B22" s="16">
        <v>1.5113230035756855</v>
      </c>
      <c r="C22" s="17">
        <v>1.0152089798107498</v>
      </c>
      <c r="D22" s="23">
        <v>317</v>
      </c>
      <c r="E22" s="24">
        <v>265</v>
      </c>
      <c r="F22" s="18">
        <v>19.622641509433961</v>
      </c>
      <c r="G22" s="19">
        <v>0.8269613235716492</v>
      </c>
      <c r="H22" s="20">
        <v>1.1592112926037881</v>
      </c>
      <c r="I22" s="22">
        <v>1526</v>
      </c>
      <c r="J22" s="25">
        <v>2926</v>
      </c>
      <c r="K22" s="21">
        <v>-47.846889952153113</v>
      </c>
    </row>
    <row r="23" spans="1:11" ht="14.5" x14ac:dyDescent="0.35">
      <c r="A23" s="105" t="s">
        <v>15</v>
      </c>
      <c r="B23" s="109">
        <v>3.3802145411203814</v>
      </c>
      <c r="C23" s="99">
        <v>2.7008389840248248</v>
      </c>
      <c r="D23" s="100">
        <v>709</v>
      </c>
      <c r="E23" s="101">
        <v>705</v>
      </c>
      <c r="F23" s="102">
        <v>0.56737588652482884</v>
      </c>
      <c r="G23" s="103">
        <v>2.7480477534939931</v>
      </c>
      <c r="H23" s="104">
        <v>2.7340113227131724</v>
      </c>
      <c r="I23" s="105">
        <v>5071</v>
      </c>
      <c r="J23" s="106">
        <v>6901</v>
      </c>
      <c r="K23" s="107">
        <v>-26.517895957107669</v>
      </c>
    </row>
    <row r="24" spans="1:11" ht="14.5" x14ac:dyDescent="0.35">
      <c r="A24" s="27" t="s">
        <v>39</v>
      </c>
      <c r="B24" s="16">
        <v>0.33373063170441003</v>
      </c>
      <c r="C24" s="17">
        <v>0.40991456920660463</v>
      </c>
      <c r="D24" s="23">
        <v>70</v>
      </c>
      <c r="E24" s="24">
        <v>107</v>
      </c>
      <c r="F24" s="18">
        <v>-34.579439252336442</v>
      </c>
      <c r="G24" s="19">
        <v>0.41564831925259171</v>
      </c>
      <c r="H24" s="20">
        <v>0.75630019056070807</v>
      </c>
      <c r="I24" s="22">
        <v>767</v>
      </c>
      <c r="J24" s="25">
        <v>1909</v>
      </c>
      <c r="K24" s="21">
        <v>-59.821896280775277</v>
      </c>
    </row>
    <row r="25" spans="1:11" ht="14.5" x14ac:dyDescent="0.35">
      <c r="A25" s="108" t="s">
        <v>16</v>
      </c>
      <c r="B25" s="109">
        <v>1.4445768772348033</v>
      </c>
      <c r="C25" s="99">
        <v>1.4787572309696204</v>
      </c>
      <c r="D25" s="100">
        <v>303</v>
      </c>
      <c r="E25" s="101">
        <v>386</v>
      </c>
      <c r="F25" s="102">
        <v>-21.502590673575128</v>
      </c>
      <c r="G25" s="103">
        <v>1.5021866244696014</v>
      </c>
      <c r="H25" s="104">
        <v>1.6639396544551983</v>
      </c>
      <c r="I25" s="105">
        <v>2772</v>
      </c>
      <c r="J25" s="106">
        <v>4200</v>
      </c>
      <c r="K25" s="107">
        <v>-34</v>
      </c>
    </row>
    <row r="26" spans="1:11" ht="14.5" x14ac:dyDescent="0.35">
      <c r="A26" s="27" t="s">
        <v>17</v>
      </c>
      <c r="B26" s="16">
        <v>1.4970202622169249</v>
      </c>
      <c r="C26" s="17">
        <v>1.3485040033712601</v>
      </c>
      <c r="D26" s="23">
        <v>314</v>
      </c>
      <c r="E26" s="24">
        <v>352</v>
      </c>
      <c r="F26" s="18">
        <v>-10.795454545454547</v>
      </c>
      <c r="G26" s="19">
        <v>1.5092315112365944</v>
      </c>
      <c r="H26" s="20">
        <v>1.480510116356923</v>
      </c>
      <c r="I26" s="22">
        <v>2785</v>
      </c>
      <c r="J26" s="25">
        <v>3737</v>
      </c>
      <c r="K26" s="21">
        <v>-25.474979930425476</v>
      </c>
    </row>
    <row r="27" spans="1:11" ht="14.5" x14ac:dyDescent="0.35">
      <c r="A27" s="98" t="s">
        <v>52</v>
      </c>
      <c r="B27" s="109">
        <v>0.9964243146603099</v>
      </c>
      <c r="C27" s="99">
        <v>0.94625138872926473</v>
      </c>
      <c r="D27" s="100">
        <v>209</v>
      </c>
      <c r="E27" s="101">
        <v>247</v>
      </c>
      <c r="F27" s="102">
        <v>-15.384615384615387</v>
      </c>
      <c r="G27" s="103">
        <v>1.0253019817808389</v>
      </c>
      <c r="H27" s="104">
        <v>1.2669711940351724</v>
      </c>
      <c r="I27" s="105">
        <v>1892</v>
      </c>
      <c r="J27" s="106">
        <v>3198</v>
      </c>
      <c r="K27" s="107">
        <v>-40.838023764853034</v>
      </c>
    </row>
    <row r="28" spans="1:11" ht="14.5" x14ac:dyDescent="0.35">
      <c r="A28" s="22" t="s">
        <v>18</v>
      </c>
      <c r="B28" s="16">
        <v>0.16209773539928488</v>
      </c>
      <c r="C28" s="17">
        <v>0.26816840976133011</v>
      </c>
      <c r="D28" s="23">
        <v>34</v>
      </c>
      <c r="E28" s="24">
        <v>70</v>
      </c>
      <c r="F28" s="18">
        <v>-51.428571428571431</v>
      </c>
      <c r="G28" s="19">
        <v>0.26066081037874395</v>
      </c>
      <c r="H28" s="20">
        <v>0.26900357747025705</v>
      </c>
      <c r="I28" s="22">
        <v>481</v>
      </c>
      <c r="J28" s="25">
        <v>679</v>
      </c>
      <c r="K28" s="21">
        <v>-29.160530191458022</v>
      </c>
    </row>
    <row r="29" spans="1:11" ht="14.5" x14ac:dyDescent="0.35">
      <c r="A29" s="98" t="s">
        <v>19</v>
      </c>
      <c r="B29" s="109">
        <v>0.10488676996424315</v>
      </c>
      <c r="C29" s="99">
        <v>7.2788568363789607E-2</v>
      </c>
      <c r="D29" s="100">
        <v>22</v>
      </c>
      <c r="E29" s="101">
        <v>19</v>
      </c>
      <c r="F29" s="102">
        <v>15.78947368421052</v>
      </c>
      <c r="G29" s="103">
        <v>9.1041613604218266E-2</v>
      </c>
      <c r="H29" s="104">
        <v>0.12122988911030731</v>
      </c>
      <c r="I29" s="105">
        <v>168</v>
      </c>
      <c r="J29" s="106">
        <v>306</v>
      </c>
      <c r="K29" s="107">
        <v>-45.098039215686278</v>
      </c>
    </row>
    <row r="30" spans="1:11" ht="14.5" x14ac:dyDescent="0.35">
      <c r="A30" s="27" t="s">
        <v>20</v>
      </c>
      <c r="B30" s="16">
        <v>2.1835518474374251</v>
      </c>
      <c r="C30" s="17">
        <v>2.7429797341301767</v>
      </c>
      <c r="D30" s="23">
        <v>458</v>
      </c>
      <c r="E30" s="24">
        <v>716</v>
      </c>
      <c r="F30" s="18">
        <v>-36.033519553072622</v>
      </c>
      <c r="G30" s="19">
        <v>1.9785293527916719</v>
      </c>
      <c r="H30" s="20">
        <v>2.0644736998490569</v>
      </c>
      <c r="I30" s="22">
        <v>3651</v>
      </c>
      <c r="J30" s="25">
        <v>5211</v>
      </c>
      <c r="K30" s="21">
        <v>-29.93667242371906</v>
      </c>
    </row>
    <row r="31" spans="1:11" ht="14.5" x14ac:dyDescent="0.35">
      <c r="A31" s="108" t="s">
        <v>21</v>
      </c>
      <c r="B31" s="109">
        <v>9.6209773539928491</v>
      </c>
      <c r="C31" s="99">
        <v>9.2211623185074512</v>
      </c>
      <c r="D31" s="100">
        <v>2018</v>
      </c>
      <c r="E31" s="101">
        <v>2407</v>
      </c>
      <c r="F31" s="102">
        <v>-16.161196510178641</v>
      </c>
      <c r="G31" s="103">
        <v>10.01782898266416</v>
      </c>
      <c r="H31" s="104">
        <v>8.4761878350164217</v>
      </c>
      <c r="I31" s="105">
        <v>18486</v>
      </c>
      <c r="J31" s="106">
        <v>21395</v>
      </c>
      <c r="K31" s="107">
        <v>-13.596634727740124</v>
      </c>
    </row>
    <row r="32" spans="1:11" ht="14.5" x14ac:dyDescent="0.35">
      <c r="A32" s="27" t="s">
        <v>51</v>
      </c>
      <c r="B32" s="16">
        <v>2.0977353992848631</v>
      </c>
      <c r="C32" s="17">
        <v>1.6434892541087229</v>
      </c>
      <c r="D32" s="23">
        <v>440</v>
      </c>
      <c r="E32" s="24">
        <v>429</v>
      </c>
      <c r="F32" s="18">
        <v>2.5641025641025692</v>
      </c>
      <c r="G32" s="19">
        <v>2.1031696571307803</v>
      </c>
      <c r="H32" s="20">
        <v>1.6156061692543571</v>
      </c>
      <c r="I32" s="22">
        <v>3881</v>
      </c>
      <c r="J32" s="25">
        <v>4078</v>
      </c>
      <c r="K32" s="21">
        <v>-4.8307994114762067</v>
      </c>
    </row>
    <row r="33" spans="1:11" ht="14.5" x14ac:dyDescent="0.35">
      <c r="A33" s="98" t="s">
        <v>22</v>
      </c>
      <c r="B33" s="109">
        <v>0.99165673420738987</v>
      </c>
      <c r="C33" s="99">
        <v>1.2029268666436808</v>
      </c>
      <c r="D33" s="100">
        <v>208</v>
      </c>
      <c r="E33" s="101">
        <v>314</v>
      </c>
      <c r="F33" s="102">
        <v>-33.757961783439484</v>
      </c>
      <c r="G33" s="103">
        <v>1.5986473817407372</v>
      </c>
      <c r="H33" s="104">
        <v>1.3644305166532626</v>
      </c>
      <c r="I33" s="105">
        <v>2950</v>
      </c>
      <c r="J33" s="106">
        <v>3444</v>
      </c>
      <c r="K33" s="107">
        <v>-14.343786295005813</v>
      </c>
    </row>
    <row r="34" spans="1:11" ht="14.5" x14ac:dyDescent="0.35">
      <c r="A34" s="22" t="s">
        <v>23</v>
      </c>
      <c r="B34" s="16">
        <v>1.2252681764004767</v>
      </c>
      <c r="C34" s="17">
        <v>1.1492931846914147</v>
      </c>
      <c r="D34" s="23">
        <v>257</v>
      </c>
      <c r="E34" s="24">
        <v>300</v>
      </c>
      <c r="F34" s="18">
        <v>-14.333333333333329</v>
      </c>
      <c r="G34" s="19">
        <v>1.2361066704239396</v>
      </c>
      <c r="H34" s="20">
        <v>1.5423135892366875</v>
      </c>
      <c r="I34" s="22">
        <v>2281</v>
      </c>
      <c r="J34" s="25">
        <v>3893</v>
      </c>
      <c r="K34" s="21">
        <v>-41.407654764962757</v>
      </c>
    </row>
    <row r="35" spans="1:11" ht="14.5" x14ac:dyDescent="0.35">
      <c r="A35" s="98" t="s">
        <v>24</v>
      </c>
      <c r="B35" s="109">
        <v>1.706793802145411</v>
      </c>
      <c r="C35" s="99">
        <v>2.8962188254223653</v>
      </c>
      <c r="D35" s="100">
        <v>358</v>
      </c>
      <c r="E35" s="101">
        <v>756</v>
      </c>
      <c r="F35" s="102">
        <v>-52.645502645502646</v>
      </c>
      <c r="G35" s="103">
        <v>2.0316369607274658</v>
      </c>
      <c r="H35" s="104">
        <v>3.5754893765376585</v>
      </c>
      <c r="I35" s="105">
        <v>3749</v>
      </c>
      <c r="J35" s="106">
        <v>9025</v>
      </c>
      <c r="K35" s="107">
        <v>-58.45983379501385</v>
      </c>
    </row>
    <row r="36" spans="1:11" ht="14.5" x14ac:dyDescent="0.35">
      <c r="A36" s="27" t="s">
        <v>25</v>
      </c>
      <c r="B36" s="16">
        <v>2.3980929678188319</v>
      </c>
      <c r="C36" s="17">
        <v>3.2371758035474851</v>
      </c>
      <c r="D36" s="23">
        <v>503</v>
      </c>
      <c r="E36" s="24">
        <v>845</v>
      </c>
      <c r="F36" s="18">
        <v>-40.473372781065088</v>
      </c>
      <c r="G36" s="19">
        <v>2.7751434718285819</v>
      </c>
      <c r="H36" s="20">
        <v>3.0850233545815788</v>
      </c>
      <c r="I36" s="22">
        <v>5121</v>
      </c>
      <c r="J36" s="25">
        <v>7787</v>
      </c>
      <c r="K36" s="21">
        <v>-34.236548092975468</v>
      </c>
    </row>
    <row r="37" spans="1:11" ht="14.5" x14ac:dyDescent="0.35">
      <c r="A37" s="108" t="s">
        <v>26</v>
      </c>
      <c r="B37" s="109">
        <v>1.5542312276519665</v>
      </c>
      <c r="C37" s="99">
        <v>1.7928973681186071</v>
      </c>
      <c r="D37" s="100">
        <v>326</v>
      </c>
      <c r="E37" s="101">
        <v>468</v>
      </c>
      <c r="F37" s="102">
        <v>-30.341880341880341</v>
      </c>
      <c r="G37" s="103">
        <v>1.6392909592426206</v>
      </c>
      <c r="H37" s="104">
        <v>1.1742659847155259</v>
      </c>
      <c r="I37" s="105">
        <v>3025</v>
      </c>
      <c r="J37" s="106">
        <v>2964</v>
      </c>
      <c r="K37" s="107">
        <v>2.058029689608631</v>
      </c>
    </row>
    <row r="38" spans="1:11" ht="14.5" x14ac:dyDescent="0.35">
      <c r="A38" s="27" t="s">
        <v>27</v>
      </c>
      <c r="B38" s="16">
        <v>4.9010727056019068</v>
      </c>
      <c r="C38" s="17">
        <v>3.1682182124659999</v>
      </c>
      <c r="D38" s="23">
        <v>1028</v>
      </c>
      <c r="E38" s="24">
        <v>827</v>
      </c>
      <c r="F38" s="18">
        <v>24.304715840386947</v>
      </c>
      <c r="G38" s="19">
        <v>4.8831903582595881</v>
      </c>
      <c r="H38" s="20">
        <v>3.6460087237979026</v>
      </c>
      <c r="I38" s="22">
        <v>9011</v>
      </c>
      <c r="J38" s="25">
        <v>9203</v>
      </c>
      <c r="K38" s="21">
        <v>-2.0862762142779587</v>
      </c>
    </row>
    <row r="39" spans="1:11" ht="14.5" x14ac:dyDescent="0.35">
      <c r="A39" s="98" t="s">
        <v>28</v>
      </c>
      <c r="B39" s="109">
        <v>4.6054827175208581</v>
      </c>
      <c r="C39" s="99">
        <v>4.8385243075508555</v>
      </c>
      <c r="D39" s="100">
        <v>966</v>
      </c>
      <c r="E39" s="101">
        <v>1263</v>
      </c>
      <c r="F39" s="102">
        <v>-23.515439429928747</v>
      </c>
      <c r="G39" s="103">
        <v>4.7515051671534865</v>
      </c>
      <c r="H39" s="104">
        <v>4.674085724586293</v>
      </c>
      <c r="I39" s="105">
        <v>8768</v>
      </c>
      <c r="J39" s="106">
        <v>11798</v>
      </c>
      <c r="K39" s="107">
        <v>-25.682319037124941</v>
      </c>
    </row>
    <row r="40" spans="1:11" ht="14.5" x14ac:dyDescent="0.35">
      <c r="A40" s="22" t="s">
        <v>50</v>
      </c>
      <c r="B40" s="16">
        <v>8.2145411203814067</v>
      </c>
      <c r="C40" s="17">
        <v>7.3899551775657972</v>
      </c>
      <c r="D40" s="23">
        <v>1723</v>
      </c>
      <c r="E40" s="24">
        <v>1929</v>
      </c>
      <c r="F40" s="18">
        <v>-10.679108346293418</v>
      </c>
      <c r="G40" s="19">
        <v>8.1433471882773087</v>
      </c>
      <c r="H40" s="20">
        <v>7.6485759449790622</v>
      </c>
      <c r="I40" s="22">
        <v>15027</v>
      </c>
      <c r="J40" s="25">
        <v>19306</v>
      </c>
      <c r="K40" s="21">
        <v>-22.164094064021555</v>
      </c>
    </row>
    <row r="41" spans="1:11" ht="14.5" x14ac:dyDescent="0.35">
      <c r="A41" s="98" t="s">
        <v>29</v>
      </c>
      <c r="B41" s="109">
        <v>0.13825983313468415</v>
      </c>
      <c r="C41" s="99">
        <v>0.40225261464199519</v>
      </c>
      <c r="D41" s="100">
        <v>29</v>
      </c>
      <c r="E41" s="101">
        <v>105</v>
      </c>
      <c r="F41" s="102">
        <v>-72.38095238095238</v>
      </c>
      <c r="G41" s="103">
        <v>0.18208322720843653</v>
      </c>
      <c r="H41" s="104">
        <v>0.6342779492339935</v>
      </c>
      <c r="I41" s="105">
        <v>336</v>
      </c>
      <c r="J41" s="106">
        <v>1601</v>
      </c>
      <c r="K41" s="107">
        <v>-79.013116801998748</v>
      </c>
    </row>
    <row r="42" spans="1:11" ht="14.5" x14ac:dyDescent="0.35">
      <c r="A42" s="27" t="s">
        <v>53</v>
      </c>
      <c r="B42" s="16">
        <v>9.5351609058402856E-3</v>
      </c>
      <c r="C42" s="17">
        <v>0.32946404627820558</v>
      </c>
      <c r="D42" s="23">
        <v>2</v>
      </c>
      <c r="E42" s="24">
        <v>86</v>
      </c>
      <c r="F42" s="18">
        <v>-97.674418604651166</v>
      </c>
      <c r="G42" s="19">
        <v>7.5868011336848546E-3</v>
      </c>
      <c r="H42" s="20">
        <v>0.17946777701623925</v>
      </c>
      <c r="I42" s="22">
        <v>14</v>
      </c>
      <c r="J42" s="25">
        <v>453</v>
      </c>
      <c r="K42" s="21">
        <v>-96.909492273730677</v>
      </c>
    </row>
    <row r="43" spans="1:11" ht="14.5" x14ac:dyDescent="0.35">
      <c r="A43" s="108" t="s">
        <v>30</v>
      </c>
      <c r="B43" s="109">
        <v>1.0107270560190702</v>
      </c>
      <c r="C43" s="99">
        <v>0.67808297896793479</v>
      </c>
      <c r="D43" s="100">
        <v>212</v>
      </c>
      <c r="E43" s="101">
        <v>177</v>
      </c>
      <c r="F43" s="102">
        <v>19.774011299435031</v>
      </c>
      <c r="G43" s="103">
        <v>0.73862928180088983</v>
      </c>
      <c r="H43" s="104">
        <v>1.108500750753725</v>
      </c>
      <c r="I43" s="105">
        <v>1363</v>
      </c>
      <c r="J43" s="106">
        <v>2798</v>
      </c>
      <c r="K43" s="107">
        <v>-51.28663330950679</v>
      </c>
    </row>
    <row r="44" spans="1:11" ht="14.5" x14ac:dyDescent="0.35">
      <c r="A44" s="27" t="s">
        <v>31</v>
      </c>
      <c r="B44" s="16">
        <v>2.7461263408820025</v>
      </c>
      <c r="C44" s="17">
        <v>2.9881622801976784</v>
      </c>
      <c r="D44" s="23">
        <v>576</v>
      </c>
      <c r="E44" s="24">
        <v>780</v>
      </c>
      <c r="F44" s="18">
        <v>-26.15384615384616</v>
      </c>
      <c r="G44" s="19">
        <v>1.831128645051509</v>
      </c>
      <c r="H44" s="20">
        <v>2.5628632439692094</v>
      </c>
      <c r="I44" s="22">
        <v>3379</v>
      </c>
      <c r="J44" s="25">
        <v>6469</v>
      </c>
      <c r="K44" s="21">
        <v>-47.766269902612457</v>
      </c>
    </row>
    <row r="45" spans="1:11" ht="14.5" x14ac:dyDescent="0.35">
      <c r="A45" s="98" t="s">
        <v>40</v>
      </c>
      <c r="B45" s="109">
        <v>0.49106078665077474</v>
      </c>
      <c r="C45" s="99">
        <v>0.72022372907328658</v>
      </c>
      <c r="D45" s="100">
        <v>103</v>
      </c>
      <c r="E45" s="101">
        <v>188</v>
      </c>
      <c r="F45" s="102">
        <v>-45.212765957446805</v>
      </c>
      <c r="G45" s="103">
        <v>2.0668613945624315</v>
      </c>
      <c r="H45" s="104">
        <v>1.7582295682076599</v>
      </c>
      <c r="I45" s="105">
        <v>3814</v>
      </c>
      <c r="J45" s="106">
        <v>4438</v>
      </c>
      <c r="K45" s="107">
        <v>-14.060387561964845</v>
      </c>
    </row>
    <row r="46" spans="1:11" ht="14.5" x14ac:dyDescent="0.35">
      <c r="A46" s="22" t="s">
        <v>32</v>
      </c>
      <c r="B46" s="16">
        <v>3.2133492252681766</v>
      </c>
      <c r="C46" s="17">
        <v>3.3904148948396737</v>
      </c>
      <c r="D46" s="23">
        <v>674</v>
      </c>
      <c r="E46" s="24">
        <v>885</v>
      </c>
      <c r="F46" s="18">
        <v>-23.841807909604526</v>
      </c>
      <c r="G46" s="19">
        <v>3.8172447989768656</v>
      </c>
      <c r="H46" s="20">
        <v>3.5941096536232289</v>
      </c>
      <c r="I46" s="22">
        <v>7044</v>
      </c>
      <c r="J46" s="25">
        <v>9072</v>
      </c>
      <c r="K46" s="21">
        <v>-22.354497354497354</v>
      </c>
    </row>
    <row r="47" spans="1:11" ht="14.5" x14ac:dyDescent="0.35">
      <c r="A47" s="98" t="s">
        <v>33</v>
      </c>
      <c r="B47" s="109">
        <v>10.269368295589988</v>
      </c>
      <c r="C47" s="99">
        <v>11.12132705053059</v>
      </c>
      <c r="D47" s="100">
        <v>2154</v>
      </c>
      <c r="E47" s="101">
        <v>2903</v>
      </c>
      <c r="F47" s="102">
        <v>-25.80089562521529</v>
      </c>
      <c r="G47" s="103">
        <v>10.385788837647874</v>
      </c>
      <c r="H47" s="104">
        <v>11.017261393034431</v>
      </c>
      <c r="I47" s="105">
        <v>19165</v>
      </c>
      <c r="J47" s="106">
        <v>27809</v>
      </c>
      <c r="K47" s="107">
        <v>-31.083462188500121</v>
      </c>
    </row>
    <row r="48" spans="1:11" ht="14.5" x14ac:dyDescent="0.35">
      <c r="A48" s="26" t="s">
        <v>34</v>
      </c>
      <c r="B48" s="16">
        <v>3.3754469606674617</v>
      </c>
      <c r="C48" s="17">
        <v>2.9460215300923265</v>
      </c>
      <c r="D48" s="23">
        <v>708</v>
      </c>
      <c r="E48" s="24">
        <v>769</v>
      </c>
      <c r="F48" s="18">
        <v>-7.9323797139141732</v>
      </c>
      <c r="G48" s="19">
        <v>3.5246110409633067</v>
      </c>
      <c r="H48" s="20">
        <v>2.8286974125738373</v>
      </c>
      <c r="I48" s="22">
        <v>6504</v>
      </c>
      <c r="J48" s="25">
        <v>7140</v>
      </c>
      <c r="K48" s="21">
        <v>-8.9075630252100808</v>
      </c>
    </row>
    <row r="49" spans="1:13" ht="3" customHeight="1" x14ac:dyDescent="0.35">
      <c r="A49" s="119"/>
      <c r="B49" s="120">
        <v>0</v>
      </c>
      <c r="C49" s="121">
        <v>0</v>
      </c>
      <c r="D49" s="122"/>
      <c r="E49" s="123"/>
      <c r="F49" s="124" t="s">
        <v>37</v>
      </c>
      <c r="G49" s="125">
        <v>0</v>
      </c>
      <c r="H49" s="126">
        <v>0</v>
      </c>
      <c r="I49" s="119"/>
      <c r="J49" s="127"/>
      <c r="K49" s="128" t="s">
        <v>37</v>
      </c>
    </row>
    <row r="50" spans="1:13" ht="14.25" customHeight="1" x14ac:dyDescent="0.35">
      <c r="A50" s="22" t="s">
        <v>35</v>
      </c>
      <c r="B50" s="16">
        <v>1.1585220500595947</v>
      </c>
      <c r="C50" s="17">
        <v>0.90794161590621769</v>
      </c>
      <c r="D50" s="23">
        <v>243</v>
      </c>
      <c r="E50" s="24">
        <v>237</v>
      </c>
      <c r="F50" s="18">
        <v>2.5316455696202524</v>
      </c>
      <c r="G50" s="19">
        <v>0.72020419333336938</v>
      </c>
      <c r="H50" s="20">
        <v>0.76739312159040929</v>
      </c>
      <c r="I50" s="22">
        <v>1329</v>
      </c>
      <c r="J50" s="25">
        <v>1937</v>
      </c>
      <c r="K50" s="21">
        <v>-31.388745482705218</v>
      </c>
    </row>
    <row r="51" spans="1:13" ht="3" customHeight="1" x14ac:dyDescent="0.35">
      <c r="A51" s="129"/>
      <c r="B51" s="130">
        <f>SUM(D51/$D$52)</f>
        <v>0</v>
      </c>
      <c r="C51" s="131">
        <f>SUM(E51/$E$52)</f>
        <v>0</v>
      </c>
      <c r="D51" s="132"/>
      <c r="E51" s="133"/>
      <c r="F51" s="134"/>
      <c r="G51" s="135">
        <f>SUM(I51/$I$52)</f>
        <v>0</v>
      </c>
      <c r="H51" s="131">
        <f>SUM(J51/$J$52)</f>
        <v>0</v>
      </c>
      <c r="I51" s="136"/>
      <c r="J51" s="137"/>
      <c r="K51" s="138"/>
    </row>
    <row r="52" spans="1:13" ht="21.75" customHeight="1" x14ac:dyDescent="0.35">
      <c r="A52" s="144" t="s">
        <v>36</v>
      </c>
      <c r="B52" s="32">
        <f>SUM(B11:B50)</f>
        <v>100</v>
      </c>
      <c r="C52" s="28">
        <f>SUM(C11:C50)</f>
        <v>100</v>
      </c>
      <c r="D52" s="29">
        <f>SUM(D11:D51)</f>
        <v>20975</v>
      </c>
      <c r="E52" s="30">
        <f>SUM(E11:E51)</f>
        <v>26103</v>
      </c>
      <c r="F52" s="31">
        <f>100/E52*D52-100</f>
        <v>-19.645251503658585</v>
      </c>
      <c r="G52" s="32">
        <f>SUM(G11:G50)</f>
        <v>100.00000000000003</v>
      </c>
      <c r="H52" s="28">
        <f>SUM(H11:H50)</f>
        <v>100</v>
      </c>
      <c r="I52" s="33">
        <f>SUM(I11:I51)</f>
        <v>184531</v>
      </c>
      <c r="J52" s="30">
        <f>SUM(J11:J51)</f>
        <v>252413</v>
      </c>
      <c r="K52" s="34">
        <f>100/J52*I52-100</f>
        <v>-26.893226577078039</v>
      </c>
    </row>
    <row r="53" spans="1:13" ht="3" customHeight="1" x14ac:dyDescent="0.3">
      <c r="A53" s="145"/>
      <c r="B53" s="185"/>
      <c r="C53" s="185"/>
      <c r="D53" s="132"/>
      <c r="E53" s="133"/>
      <c r="F53" s="134"/>
      <c r="G53" s="186"/>
      <c r="H53" s="186"/>
      <c r="I53" s="136"/>
      <c r="J53" s="133"/>
      <c r="K53" s="138"/>
    </row>
    <row r="54" spans="1:13" ht="14.5" x14ac:dyDescent="0.35">
      <c r="A54" s="164" t="s">
        <v>41</v>
      </c>
      <c r="B54" s="177">
        <f t="shared" ref="B54:B60" si="0">D54/$D$52*100</f>
        <v>47.089392133492254</v>
      </c>
      <c r="C54" s="178">
        <f t="shared" ref="C54:C60" si="1">E54/$E$52*100</f>
        <v>50.894533195418148</v>
      </c>
      <c r="D54" s="158">
        <f>I54-Sept.!I54</f>
        <v>9877</v>
      </c>
      <c r="E54" s="159">
        <f>J54-Sept.!J54</f>
        <v>13285</v>
      </c>
      <c r="F54" s="18">
        <f t="shared" ref="F54:F59" si="2">100/E54*D54-100</f>
        <v>-25.652992096349266</v>
      </c>
      <c r="G54" s="179">
        <f t="shared" ref="G54:G60" si="3">I54/$I$52*100</f>
        <v>49.827400274208671</v>
      </c>
      <c r="H54" s="180">
        <f t="shared" ref="H54:H60" si="4">J54/$J$52*100</f>
        <v>50.183231450044175</v>
      </c>
      <c r="I54" s="240">
        <v>91947</v>
      </c>
      <c r="J54" s="157">
        <v>126669</v>
      </c>
      <c r="K54" s="21">
        <f t="shared" ref="K54:K59" si="5">100/J54*I54-100</f>
        <v>-27.411600312625822</v>
      </c>
    </row>
    <row r="55" spans="1:13" ht="14.5" x14ac:dyDescent="0.35">
      <c r="A55" s="163" t="s">
        <v>46</v>
      </c>
      <c r="B55" s="187">
        <f>D55/$D$52*100</f>
        <v>19.556615017878425</v>
      </c>
      <c r="C55" s="188">
        <f>E55/$E$52*100</f>
        <v>23.844002605064553</v>
      </c>
      <c r="D55" s="160">
        <f>I55-Sept.!I55</f>
        <v>4102</v>
      </c>
      <c r="E55" s="161">
        <f>J55-Sept.!J55</f>
        <v>6224</v>
      </c>
      <c r="F55" s="151">
        <f>100/E55*D55-100</f>
        <v>-34.09383033419023</v>
      </c>
      <c r="G55" s="189">
        <f>I55/$I$52*100</f>
        <v>22.593493776113498</v>
      </c>
      <c r="H55" s="190">
        <f>J55/$J$52*100</f>
        <v>26.067199391473501</v>
      </c>
      <c r="I55" s="155">
        <v>41692</v>
      </c>
      <c r="J55" s="152">
        <v>65797</v>
      </c>
      <c r="K55" s="153">
        <f>100/J55*I55-100</f>
        <v>-36.635408909220786</v>
      </c>
    </row>
    <row r="56" spans="1:13" ht="14.5" x14ac:dyDescent="0.35">
      <c r="A56" s="27" t="s">
        <v>93</v>
      </c>
      <c r="B56" s="36">
        <f t="shared" si="0"/>
        <v>17.258641239570917</v>
      </c>
      <c r="C56" s="37">
        <f t="shared" si="1"/>
        <v>8.3821782936827187</v>
      </c>
      <c r="D56" s="23">
        <f>I56-Sept.!I56</f>
        <v>3620</v>
      </c>
      <c r="E56" s="24">
        <f>J56-Sept.!J56</f>
        <v>2188</v>
      </c>
      <c r="F56" s="18">
        <f t="shared" si="2"/>
        <v>65.447897623400365</v>
      </c>
      <c r="G56" s="38">
        <f t="shared" si="3"/>
        <v>12.634191545052051</v>
      </c>
      <c r="H56" s="39">
        <f t="shared" si="4"/>
        <v>6.4751023124799438</v>
      </c>
      <c r="I56" s="22">
        <v>23314</v>
      </c>
      <c r="J56" s="111">
        <v>16344</v>
      </c>
      <c r="K56" s="21">
        <f t="shared" si="5"/>
        <v>42.645619187469407</v>
      </c>
    </row>
    <row r="57" spans="1:13" ht="14.5" x14ac:dyDescent="0.35">
      <c r="A57" s="139" t="s">
        <v>94</v>
      </c>
      <c r="B57" s="181">
        <f t="shared" ref="B57" si="6">D57/$D$52*100</f>
        <v>7.3039332538736597</v>
      </c>
      <c r="C57" s="182">
        <f t="shared" ref="C57" si="7">E57/$E$52*100</f>
        <v>1.7239397770371221</v>
      </c>
      <c r="D57" s="122">
        <f>I57-Sept.!I57</f>
        <v>1532</v>
      </c>
      <c r="E57" s="123">
        <f>J57-Sept.!J57</f>
        <v>450</v>
      </c>
      <c r="F57" s="124">
        <f t="shared" ref="F57" si="8">100/E57*D57-100</f>
        <v>240.4444444444444</v>
      </c>
      <c r="G57" s="183">
        <f t="shared" ref="G57" si="9">I57/$I$52*100</f>
        <v>5.1812432599400644</v>
      </c>
      <c r="H57" s="184">
        <f t="shared" ref="H57" si="10">J57/$J$52*100</f>
        <v>1.1184051534588155</v>
      </c>
      <c r="I57" s="119">
        <v>9561</v>
      </c>
      <c r="J57" s="172">
        <v>2823</v>
      </c>
      <c r="K57" s="128">
        <f>100/J57*I57-100</f>
        <v>238.68225292242295</v>
      </c>
    </row>
    <row r="58" spans="1:13" ht="14.5" x14ac:dyDescent="0.35">
      <c r="A58" s="27" t="s">
        <v>42</v>
      </c>
      <c r="B58" s="36">
        <f t="shared" si="0"/>
        <v>7.1132300357568541</v>
      </c>
      <c r="C58" s="37">
        <f t="shared" si="1"/>
        <v>2.7391487568478716</v>
      </c>
      <c r="D58" s="23">
        <f>I58-Sept.!I58</f>
        <v>1492</v>
      </c>
      <c r="E58" s="24">
        <f>J58-Sept.!J58</f>
        <v>715</v>
      </c>
      <c r="F58" s="18">
        <f t="shared" si="2"/>
        <v>108.67132867132869</v>
      </c>
      <c r="G58" s="38">
        <f t="shared" si="3"/>
        <v>6.8611777966845686</v>
      </c>
      <c r="H58" s="39">
        <f t="shared" si="4"/>
        <v>3.7818971289117438</v>
      </c>
      <c r="I58" s="22">
        <v>12661</v>
      </c>
      <c r="J58" s="111">
        <v>9546</v>
      </c>
      <c r="K58" s="21">
        <f t="shared" si="5"/>
        <v>32.631468677980308</v>
      </c>
    </row>
    <row r="59" spans="1:13" ht="14.5" x14ac:dyDescent="0.35">
      <c r="A59" s="139" t="s">
        <v>43</v>
      </c>
      <c r="B59" s="181">
        <f t="shared" si="0"/>
        <v>0.15256257449344457</v>
      </c>
      <c r="C59" s="182">
        <f t="shared" si="1"/>
        <v>0.60146343332184038</v>
      </c>
      <c r="D59" s="122">
        <f>I59-Sept.!I59</f>
        <v>32</v>
      </c>
      <c r="E59" s="123">
        <f>J59-Sept.!J59</f>
        <v>157</v>
      </c>
      <c r="F59" s="124">
        <f t="shared" si="2"/>
        <v>-79.617834394904463</v>
      </c>
      <c r="G59" s="183">
        <f t="shared" si="3"/>
        <v>0.27800207011288075</v>
      </c>
      <c r="H59" s="184">
        <f t="shared" si="4"/>
        <v>0.41519256139739236</v>
      </c>
      <c r="I59" s="119">
        <v>513</v>
      </c>
      <c r="J59" s="172">
        <v>1048</v>
      </c>
      <c r="K59" s="128">
        <f t="shared" si="5"/>
        <v>-51.049618320610683</v>
      </c>
      <c r="M59" s="42"/>
    </row>
    <row r="60" spans="1:13" ht="14.5" x14ac:dyDescent="0.35">
      <c r="A60" s="27" t="s">
        <v>44</v>
      </c>
      <c r="B60" s="36">
        <f t="shared" si="0"/>
        <v>1.9070321811680571E-2</v>
      </c>
      <c r="C60" s="37">
        <f t="shared" si="1"/>
        <v>1.5323909129218863E-2</v>
      </c>
      <c r="D60" s="23">
        <f>I60-Sept.!I60</f>
        <v>4</v>
      </c>
      <c r="E60" s="24">
        <f>J60-Sept.!J60</f>
        <v>4</v>
      </c>
      <c r="F60" s="18">
        <f>IF(E60&gt;0,100/E60*D60-100," ")</f>
        <v>0</v>
      </c>
      <c r="G60" s="38">
        <f t="shared" si="3"/>
        <v>1.8967002834212137E-2</v>
      </c>
      <c r="H60" s="39">
        <f t="shared" si="4"/>
        <v>9.9044027050904666E-3</v>
      </c>
      <c r="I60" s="22">
        <v>35</v>
      </c>
      <c r="J60" s="25">
        <v>25</v>
      </c>
      <c r="K60" s="21">
        <f>IF(J60&gt;0,100/J60*I60-100," ")</f>
        <v>40</v>
      </c>
    </row>
    <row r="61" spans="1:13" ht="14.5" x14ac:dyDescent="0.35">
      <c r="A61" s="163" t="s">
        <v>45</v>
      </c>
      <c r="B61" s="187">
        <f>D61/$D$52*100</f>
        <v>31.847437425506552</v>
      </c>
      <c r="C61" s="188">
        <f>E61/$E$52*100</f>
        <v>13.462054170018773</v>
      </c>
      <c r="D61" s="160">
        <f>I61-Sept.!I61</f>
        <v>6680</v>
      </c>
      <c r="E61" s="161">
        <f>J61-Sept.!J61</f>
        <v>3514</v>
      </c>
      <c r="F61" s="151">
        <f>100/E61*D61-100</f>
        <v>90.096755833807634</v>
      </c>
      <c r="G61" s="189">
        <f>I61/$I$52*100</f>
        <v>24.974665503357159</v>
      </c>
      <c r="H61" s="190">
        <f>J61/$J$52*100</f>
        <v>11.801293911169394</v>
      </c>
      <c r="I61" s="155">
        <v>46086</v>
      </c>
      <c r="J61" s="152">
        <v>29788</v>
      </c>
      <c r="K61" s="153">
        <f>100/J61*I61-100</f>
        <v>54.713307372096153</v>
      </c>
    </row>
    <row r="62" spans="1:13" ht="14.5" x14ac:dyDescent="0.35">
      <c r="A62" s="168" t="s">
        <v>95</v>
      </c>
      <c r="B62" s="89"/>
      <c r="C62" s="90"/>
      <c r="D62" s="165"/>
      <c r="E62" s="94"/>
      <c r="F62" s="166"/>
      <c r="G62" s="91"/>
      <c r="H62" s="92"/>
      <c r="I62" s="167"/>
      <c r="J62" s="95"/>
      <c r="K62" s="93"/>
    </row>
    <row r="63" spans="1:13" x14ac:dyDescent="0.3">
      <c r="A63" s="191" t="s">
        <v>105</v>
      </c>
      <c r="B63" s="192"/>
      <c r="C63" s="192"/>
      <c r="D63" s="192"/>
      <c r="E63" s="192"/>
      <c r="F63" s="193"/>
      <c r="G63" s="193"/>
      <c r="H63" s="193"/>
      <c r="I63" s="194"/>
      <c r="J63" s="194"/>
      <c r="K63" s="195"/>
    </row>
    <row r="65" spans="1:10" x14ac:dyDescent="0.3">
      <c r="J65" s="42"/>
    </row>
    <row r="66" spans="1:10" x14ac:dyDescent="0.3">
      <c r="A66" s="43"/>
    </row>
    <row r="67" spans="1:10" x14ac:dyDescent="0.3">
      <c r="A67" s="43"/>
    </row>
    <row r="68" spans="1:10" x14ac:dyDescent="0.3">
      <c r="A68" s="43"/>
    </row>
  </sheetData>
  <mergeCells count="2">
    <mergeCell ref="B9:C9"/>
    <mergeCell ref="G9:H9"/>
  </mergeCells>
  <phoneticPr fontId="1" type="noConversion"/>
  <pageMargins left="0.59" right="0.12" top="0.43" bottom="0.43" header="0.43" footer="0.43"/>
  <pageSetup paperSize="9" scale="86" orientation="portrait" horizontalDpi="4294967292" verticalDpi="4294967292" r:id="rId1"/>
  <headerFooter alignWithMargins="0"/>
  <ignoredErrors>
    <ignoredError sqref="F60 K60" 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1">
    <pageSetUpPr fitToPage="1"/>
  </sheetPr>
  <dimension ref="A1:M68"/>
  <sheetViews>
    <sheetView view="pageBreakPreview" topLeftCell="A40" zoomScaleNormal="100" zoomScaleSheetLayoutView="100" workbookViewId="0">
      <selection activeCell="M58" sqref="M58"/>
    </sheetView>
  </sheetViews>
  <sheetFormatPr baseColWidth="10" defaultColWidth="11.453125" defaultRowHeight="13" x14ac:dyDescent="0.3"/>
  <cols>
    <col min="1" max="1" width="22.1796875" style="1" customWidth="1"/>
    <col min="2" max="2" width="8.26953125" style="1" customWidth="1"/>
    <col min="3" max="3" width="9.1796875" style="1" customWidth="1"/>
    <col min="4" max="5" width="10.1796875" style="1" customWidth="1"/>
    <col min="6" max="6" width="8.26953125" style="6" customWidth="1"/>
    <col min="7" max="8" width="8.81640625" style="6" customWidth="1"/>
    <col min="9" max="10" width="10.1796875" style="1" customWidth="1"/>
    <col min="11" max="11" width="8.26953125" style="1" customWidth="1"/>
    <col min="12" max="16384" width="11.453125" style="1"/>
  </cols>
  <sheetData>
    <row r="1" spans="1:11" ht="33" customHeight="1" x14ac:dyDescent="0.35">
      <c r="A1" s="44"/>
      <c r="B1" s="44"/>
      <c r="C1" s="44"/>
      <c r="D1" s="45"/>
      <c r="E1" s="45"/>
      <c r="F1" s="46"/>
      <c r="G1" s="46"/>
      <c r="H1" s="46"/>
      <c r="I1" s="45"/>
      <c r="J1" s="43"/>
      <c r="K1" s="50"/>
    </row>
    <row r="2" spans="1:11" ht="14.15" customHeight="1" x14ac:dyDescent="0.35">
      <c r="A2" s="44"/>
      <c r="B2" s="44"/>
      <c r="C2" s="44"/>
      <c r="D2" s="45"/>
      <c r="E2" s="45"/>
      <c r="F2" s="46"/>
      <c r="G2" s="46"/>
      <c r="H2" s="46"/>
      <c r="I2" s="45"/>
      <c r="J2" s="45"/>
      <c r="K2" s="51"/>
    </row>
    <row r="3" spans="1:11" ht="38.25" customHeight="1" x14ac:dyDescent="0.3">
      <c r="A3" s="45" t="s">
        <v>0</v>
      </c>
      <c r="B3" s="45"/>
      <c r="C3" s="45"/>
      <c r="D3" s="45"/>
      <c r="E3" s="45"/>
      <c r="F3" s="46"/>
      <c r="G3" s="46"/>
      <c r="H3" s="46"/>
      <c r="I3" s="45"/>
      <c r="J3" s="45"/>
      <c r="K3" s="52"/>
    </row>
    <row r="4" spans="1:11" ht="15" customHeight="1" x14ac:dyDescent="0.35">
      <c r="A4" s="47" t="s">
        <v>1</v>
      </c>
      <c r="B4" s="47"/>
      <c r="C4" s="47"/>
      <c r="D4" s="47"/>
      <c r="E4" s="47"/>
      <c r="F4" s="46"/>
      <c r="G4" s="46"/>
      <c r="H4" s="46"/>
      <c r="I4" s="43"/>
      <c r="J4" s="43"/>
      <c r="K4" s="48" t="s">
        <v>74</v>
      </c>
    </row>
    <row r="5" spans="1:11" ht="15" customHeight="1" x14ac:dyDescent="0.35">
      <c r="A5" s="47" t="s">
        <v>2</v>
      </c>
      <c r="B5" s="47"/>
      <c r="C5" s="47"/>
      <c r="D5" s="47"/>
      <c r="E5" s="47"/>
      <c r="F5" s="53"/>
      <c r="G5" s="54"/>
      <c r="H5" s="54"/>
      <c r="I5" s="43"/>
      <c r="J5" s="43"/>
      <c r="K5" s="48" t="s">
        <v>75</v>
      </c>
    </row>
    <row r="6" spans="1:11" ht="3" customHeight="1" x14ac:dyDescent="0.3">
      <c r="A6" s="45"/>
      <c r="B6" s="45"/>
      <c r="C6" s="45"/>
      <c r="D6" s="45"/>
      <c r="E6" s="45"/>
      <c r="F6" s="46"/>
      <c r="G6" s="46"/>
      <c r="H6" s="46"/>
      <c r="I6" s="45"/>
      <c r="J6" s="45"/>
      <c r="K6" s="52"/>
    </row>
    <row r="7" spans="1:11" ht="14.25" customHeight="1" x14ac:dyDescent="0.35">
      <c r="A7" s="49" t="s">
        <v>90</v>
      </c>
      <c r="B7" s="49"/>
      <c r="C7" s="49"/>
      <c r="D7" s="45"/>
      <c r="E7" s="45"/>
      <c r="F7" s="55"/>
      <c r="G7" s="55"/>
      <c r="H7" s="55"/>
      <c r="I7" s="56"/>
      <c r="J7" s="57"/>
      <c r="K7" s="58"/>
    </row>
    <row r="8" spans="1:11" ht="7.5" customHeight="1" x14ac:dyDescent="0.35">
      <c r="A8" s="49"/>
      <c r="B8" s="49"/>
      <c r="C8" s="49"/>
      <c r="D8" s="45"/>
      <c r="E8" s="45"/>
      <c r="F8" s="55"/>
      <c r="G8" s="55"/>
      <c r="H8" s="55"/>
      <c r="I8" s="56"/>
      <c r="J8" s="57"/>
      <c r="K8" s="58"/>
    </row>
    <row r="9" spans="1:11" ht="14.25" customHeight="1" x14ac:dyDescent="0.35">
      <c r="A9" s="49"/>
      <c r="B9" s="266" t="s">
        <v>38</v>
      </c>
      <c r="C9" s="266"/>
      <c r="D9" s="45"/>
      <c r="E9" s="45"/>
      <c r="F9" s="55"/>
      <c r="G9" s="266" t="s">
        <v>38</v>
      </c>
      <c r="H9" s="266"/>
      <c r="I9" s="56"/>
      <c r="J9" s="57"/>
      <c r="K9" s="58"/>
    </row>
    <row r="10" spans="1:11" s="15" customFormat="1" ht="15" customHeight="1" x14ac:dyDescent="0.35">
      <c r="A10" s="147" t="s">
        <v>3</v>
      </c>
      <c r="B10" s="7">
        <f>Okt.!B10+31</f>
        <v>42675</v>
      </c>
      <c r="C10" s="8">
        <f>Okt.!C10+31</f>
        <v>42309</v>
      </c>
      <c r="D10" s="9">
        <f>Okt.!D10+31</f>
        <v>42675</v>
      </c>
      <c r="E10" s="10">
        <f>Okt.!E10+31</f>
        <v>42309</v>
      </c>
      <c r="F10" s="11" t="s">
        <v>4</v>
      </c>
      <c r="G10" s="12" t="s">
        <v>78</v>
      </c>
      <c r="H10" s="8" t="s">
        <v>79</v>
      </c>
      <c r="I10" s="13" t="s">
        <v>78</v>
      </c>
      <c r="J10" s="10" t="s">
        <v>79</v>
      </c>
      <c r="K10" s="14" t="s">
        <v>4</v>
      </c>
    </row>
    <row r="11" spans="1:11" ht="14.5" x14ac:dyDescent="0.35">
      <c r="A11" s="98" t="s">
        <v>5</v>
      </c>
      <c r="B11" s="113">
        <f t="shared" ref="B11:B44" si="0">D11/$D$52*100</f>
        <v>0.7090956841460212</v>
      </c>
      <c r="C11" s="99">
        <f t="shared" ref="C11:C44" si="1">E11/$E$52*100</f>
        <v>1.0236090473831929</v>
      </c>
      <c r="D11" s="100">
        <f>I11-Okt.!I11</f>
        <v>162</v>
      </c>
      <c r="E11" s="101">
        <f>J11-Okt.!J11</f>
        <v>248</v>
      </c>
      <c r="F11" s="102">
        <f t="shared" ref="F11:F50" si="2">IF(E11&gt;0,(D11*100/E11)-100," ")</f>
        <v>-34.677419354838705</v>
      </c>
      <c r="G11" s="103">
        <f t="shared" ref="G11:G44" si="3">I11/$I$52*100</f>
        <v>0.78166816956557383</v>
      </c>
      <c r="H11" s="104">
        <f t="shared" ref="H11:H44" si="4">J11/$J$52*100</f>
        <v>0.96406534100151453</v>
      </c>
      <c r="I11" s="105">
        <v>1621</v>
      </c>
      <c r="J11" s="106">
        <v>2667</v>
      </c>
      <c r="K11" s="107">
        <f t="shared" ref="K11:K50" si="5">IF(J11&gt;0,(I11*100/J11)-100," ")</f>
        <v>-39.220097487814023</v>
      </c>
    </row>
    <row r="12" spans="1:11" ht="14.5" x14ac:dyDescent="0.35">
      <c r="A12" s="26" t="s">
        <v>47</v>
      </c>
      <c r="B12" s="16">
        <f t="shared" si="0"/>
        <v>8.7542677055064341E-3</v>
      </c>
      <c r="C12" s="17">
        <f t="shared" si="1"/>
        <v>4.1274558362225523E-2</v>
      </c>
      <c r="D12" s="23">
        <f>I12-Okt.!I12</f>
        <v>2</v>
      </c>
      <c r="E12" s="24">
        <f>J12-Okt.!J12</f>
        <v>10</v>
      </c>
      <c r="F12" s="18">
        <f t="shared" ref="F12" si="6">IF(E12&gt;0,(D12*100/E12)-100," ")</f>
        <v>-80</v>
      </c>
      <c r="G12" s="19">
        <f t="shared" si="3"/>
        <v>3.1343880951118015E-2</v>
      </c>
      <c r="H12" s="20">
        <f t="shared" si="4"/>
        <v>6.3981839279065644E-2</v>
      </c>
      <c r="I12" s="22">
        <v>65</v>
      </c>
      <c r="J12" s="25">
        <v>177</v>
      </c>
      <c r="K12" s="21">
        <f t="shared" si="5"/>
        <v>-63.27683615819209</v>
      </c>
    </row>
    <row r="13" spans="1:11" ht="14.5" x14ac:dyDescent="0.35">
      <c r="A13" s="105" t="s">
        <v>6</v>
      </c>
      <c r="B13" s="109">
        <f t="shared" si="0"/>
        <v>4.3771338527532171E-2</v>
      </c>
      <c r="C13" s="99">
        <f t="shared" si="1"/>
        <v>3.301964668978042E-2</v>
      </c>
      <c r="D13" s="100">
        <f>I13-Okt.!I13</f>
        <v>10</v>
      </c>
      <c r="E13" s="101">
        <f>J13-Okt.!J13</f>
        <v>8</v>
      </c>
      <c r="F13" s="102">
        <f t="shared" si="2"/>
        <v>25</v>
      </c>
      <c r="G13" s="103">
        <f t="shared" si="3"/>
        <v>5.1114636627977071E-2</v>
      </c>
      <c r="H13" s="104">
        <f t="shared" si="4"/>
        <v>6.3620359961104822E-2</v>
      </c>
      <c r="I13" s="105">
        <v>106</v>
      </c>
      <c r="J13" s="106">
        <v>176</v>
      </c>
      <c r="K13" s="107">
        <f t="shared" si="5"/>
        <v>-39.772727272727273</v>
      </c>
    </row>
    <row r="14" spans="1:11" ht="14.5" x14ac:dyDescent="0.35">
      <c r="A14" s="27" t="s">
        <v>7</v>
      </c>
      <c r="B14" s="16">
        <f t="shared" si="0"/>
        <v>7.8657095333975313</v>
      </c>
      <c r="C14" s="17">
        <f t="shared" si="1"/>
        <v>6.1416542842991575</v>
      </c>
      <c r="D14" s="23">
        <f>I14-Okt.!I14</f>
        <v>1797</v>
      </c>
      <c r="E14" s="24">
        <f>J14-Okt.!J14</f>
        <v>1488</v>
      </c>
      <c r="F14" s="18">
        <f t="shared" si="2"/>
        <v>20.766129032258064</v>
      </c>
      <c r="G14" s="19">
        <f t="shared" si="3"/>
        <v>6.2948157220906857</v>
      </c>
      <c r="H14" s="20">
        <f t="shared" si="4"/>
        <v>5.8845218170842353</v>
      </c>
      <c r="I14" s="22">
        <v>13054</v>
      </c>
      <c r="J14" s="25">
        <v>16279</v>
      </c>
      <c r="K14" s="21">
        <f t="shared" si="5"/>
        <v>-19.810799189139388</v>
      </c>
    </row>
    <row r="15" spans="1:11" ht="14.5" x14ac:dyDescent="0.35">
      <c r="A15" s="108" t="s">
        <v>8</v>
      </c>
      <c r="B15" s="109">
        <f t="shared" si="0"/>
        <v>8.5616738159852943</v>
      </c>
      <c r="C15" s="99">
        <f t="shared" si="1"/>
        <v>8.9153046062407135</v>
      </c>
      <c r="D15" s="100">
        <f>I15-Okt.!I15</f>
        <v>1956</v>
      </c>
      <c r="E15" s="101">
        <f>J15-Okt.!J15</f>
        <v>2160</v>
      </c>
      <c r="F15" s="102">
        <f t="shared" si="2"/>
        <v>-9.4444444444444429</v>
      </c>
      <c r="G15" s="103">
        <f t="shared" si="3"/>
        <v>8.8110060421358209</v>
      </c>
      <c r="H15" s="104">
        <f t="shared" si="4"/>
        <v>7.9221807324293945</v>
      </c>
      <c r="I15" s="105">
        <v>18272</v>
      </c>
      <c r="J15" s="106">
        <v>21916</v>
      </c>
      <c r="K15" s="107">
        <f t="shared" si="5"/>
        <v>-16.627121737543348</v>
      </c>
    </row>
    <row r="16" spans="1:11" ht="14.5" x14ac:dyDescent="0.35">
      <c r="A16" s="27" t="s">
        <v>9</v>
      </c>
      <c r="B16" s="16">
        <f t="shared" si="0"/>
        <v>1.7508535411012868E-2</v>
      </c>
      <c r="C16" s="17">
        <f t="shared" si="1"/>
        <v>1.650982334489021E-2</v>
      </c>
      <c r="D16" s="23">
        <f>I16-Okt.!I16</f>
        <v>4</v>
      </c>
      <c r="E16" s="24">
        <f>J16-Okt.!J16</f>
        <v>4</v>
      </c>
      <c r="F16" s="18">
        <f>IF(E16&gt;0,(D16*100/E16)-100," ")</f>
        <v>0</v>
      </c>
      <c r="G16" s="19">
        <f t="shared" si="3"/>
        <v>2.2664036995423794E-2</v>
      </c>
      <c r="H16" s="20">
        <f t="shared" si="4"/>
        <v>1.8435445216001968E-2</v>
      </c>
      <c r="I16" s="22">
        <v>47</v>
      </c>
      <c r="J16" s="25">
        <v>51</v>
      </c>
      <c r="K16" s="21">
        <f t="shared" si="5"/>
        <v>-7.8431372549019613</v>
      </c>
    </row>
    <row r="17" spans="1:11" ht="14.5" x14ac:dyDescent="0.35">
      <c r="A17" s="98" t="s">
        <v>10</v>
      </c>
      <c r="B17" s="109">
        <f t="shared" si="0"/>
        <v>1.3262715573842248</v>
      </c>
      <c r="C17" s="99">
        <f t="shared" si="1"/>
        <v>0.61911837543338288</v>
      </c>
      <c r="D17" s="100">
        <f>I17-Okt.!I17</f>
        <v>303</v>
      </c>
      <c r="E17" s="101">
        <f>J17-Okt.!J17</f>
        <v>150</v>
      </c>
      <c r="F17" s="102">
        <f t="shared" si="2"/>
        <v>102</v>
      </c>
      <c r="G17" s="103">
        <f t="shared" si="3"/>
        <v>1.5093284211846059</v>
      </c>
      <c r="H17" s="104">
        <f t="shared" si="4"/>
        <v>2.0954956062188899</v>
      </c>
      <c r="I17" s="105">
        <v>3130</v>
      </c>
      <c r="J17" s="106">
        <v>5797</v>
      </c>
      <c r="K17" s="107">
        <f t="shared" si="5"/>
        <v>-46.006555114714509</v>
      </c>
    </row>
    <row r="18" spans="1:11" ht="14.5" x14ac:dyDescent="0.35">
      <c r="A18" s="22" t="s">
        <v>11</v>
      </c>
      <c r="B18" s="16">
        <f t="shared" si="0"/>
        <v>2.2454696664624003</v>
      </c>
      <c r="C18" s="17">
        <f t="shared" si="1"/>
        <v>3.3226019481591549</v>
      </c>
      <c r="D18" s="23">
        <f>I18-Okt.!I18</f>
        <v>513</v>
      </c>
      <c r="E18" s="24">
        <f>J18-Okt.!J18</f>
        <v>805</v>
      </c>
      <c r="F18" s="18">
        <f t="shared" si="2"/>
        <v>-36.273291925465841</v>
      </c>
      <c r="G18" s="19">
        <f t="shared" si="3"/>
        <v>2.6883405584997373</v>
      </c>
      <c r="H18" s="20">
        <f t="shared" si="4"/>
        <v>2.6727780770023242</v>
      </c>
      <c r="I18" s="22">
        <v>5575</v>
      </c>
      <c r="J18" s="25">
        <v>7394</v>
      </c>
      <c r="K18" s="21">
        <f t="shared" si="5"/>
        <v>-24.601027860427379</v>
      </c>
    </row>
    <row r="19" spans="1:11" ht="14.5" x14ac:dyDescent="0.35">
      <c r="A19" s="98" t="s">
        <v>49</v>
      </c>
      <c r="B19" s="109">
        <f t="shared" si="0"/>
        <v>0.15757681869911583</v>
      </c>
      <c r="C19" s="99">
        <f t="shared" si="1"/>
        <v>4.9529470034670627E-2</v>
      </c>
      <c r="D19" s="100">
        <f>I19-Okt.!I19</f>
        <v>36</v>
      </c>
      <c r="E19" s="101">
        <f>J19-Okt.!J19</f>
        <v>12</v>
      </c>
      <c r="F19" s="102">
        <f t="shared" ref="F19" si="7">IF(E19&gt;0,(D19*100/E19)-100," ")</f>
        <v>200</v>
      </c>
      <c r="G19" s="103">
        <f t="shared" si="3"/>
        <v>0.2324269325913674</v>
      </c>
      <c r="H19" s="104">
        <f t="shared" si="4"/>
        <v>0.19158403851923611</v>
      </c>
      <c r="I19" s="105">
        <v>482</v>
      </c>
      <c r="J19" s="106">
        <v>530</v>
      </c>
      <c r="K19" s="107">
        <f t="shared" ref="K19" si="8">IF(J19&gt;0,(I19*100/J19)-100," ")</f>
        <v>-9.0566037735849108</v>
      </c>
    </row>
    <row r="20" spans="1:11" ht="14.5" x14ac:dyDescent="0.35">
      <c r="A20" s="26" t="s">
        <v>12</v>
      </c>
      <c r="B20" s="16">
        <f t="shared" si="0"/>
        <v>3.042108027663486</v>
      </c>
      <c r="C20" s="17">
        <f t="shared" si="1"/>
        <v>2.4640911342248639</v>
      </c>
      <c r="D20" s="23">
        <f>I20-Okt.!I20</f>
        <v>695</v>
      </c>
      <c r="E20" s="24">
        <f>J20-Okt.!J20</f>
        <v>597</v>
      </c>
      <c r="F20" s="18">
        <f t="shared" si="2"/>
        <v>16.415410385259634</v>
      </c>
      <c r="G20" s="19">
        <f t="shared" si="3"/>
        <v>2.7018425379863724</v>
      </c>
      <c r="H20" s="20">
        <f t="shared" si="4"/>
        <v>2.789897376021631</v>
      </c>
      <c r="I20" s="22">
        <v>5603</v>
      </c>
      <c r="J20" s="25">
        <v>7718</v>
      </c>
      <c r="K20" s="21">
        <f t="shared" si="5"/>
        <v>-27.403472402176732</v>
      </c>
    </row>
    <row r="21" spans="1:11" ht="14.5" x14ac:dyDescent="0.35">
      <c r="A21" s="112" t="s">
        <v>13</v>
      </c>
      <c r="B21" s="109">
        <f t="shared" si="0"/>
        <v>3.7774665149260263</v>
      </c>
      <c r="C21" s="99">
        <f t="shared" si="1"/>
        <v>4.4617797589565793</v>
      </c>
      <c r="D21" s="100">
        <f>I21-Okt.!I21</f>
        <v>863</v>
      </c>
      <c r="E21" s="101">
        <f>J21-Okt.!J21</f>
        <v>1081</v>
      </c>
      <c r="F21" s="102">
        <f t="shared" si="2"/>
        <v>-20.166512488436638</v>
      </c>
      <c r="G21" s="103">
        <f t="shared" si="3"/>
        <v>4.1263013738264123</v>
      </c>
      <c r="H21" s="104">
        <f t="shared" si="4"/>
        <v>4.5524705303986028</v>
      </c>
      <c r="I21" s="105">
        <v>8557</v>
      </c>
      <c r="J21" s="106">
        <v>12594</v>
      </c>
      <c r="K21" s="107">
        <f t="shared" si="5"/>
        <v>-32.054946800063519</v>
      </c>
    </row>
    <row r="22" spans="1:11" ht="14.5" x14ac:dyDescent="0.35">
      <c r="A22" s="26" t="s">
        <v>14</v>
      </c>
      <c r="B22" s="16">
        <f t="shared" si="0"/>
        <v>1.208088943359888</v>
      </c>
      <c r="C22" s="17">
        <f t="shared" si="1"/>
        <v>1.576688129437015</v>
      </c>
      <c r="D22" s="23">
        <f>I22-Okt.!I22</f>
        <v>276</v>
      </c>
      <c r="E22" s="24">
        <f>J22-Okt.!J22</f>
        <v>382</v>
      </c>
      <c r="F22" s="18">
        <f t="shared" si="2"/>
        <v>-27.748691099476446</v>
      </c>
      <c r="G22" s="19">
        <f t="shared" si="3"/>
        <v>0.86894882267561002</v>
      </c>
      <c r="H22" s="20">
        <f t="shared" si="4"/>
        <v>1.1957735838144019</v>
      </c>
      <c r="I22" s="22">
        <v>1802</v>
      </c>
      <c r="J22" s="25">
        <v>3308</v>
      </c>
      <c r="K22" s="21">
        <f t="shared" si="5"/>
        <v>-45.525997581620317</v>
      </c>
    </row>
    <row r="23" spans="1:11" ht="14.5" x14ac:dyDescent="0.35">
      <c r="A23" s="105" t="s">
        <v>15</v>
      </c>
      <c r="B23" s="109">
        <f t="shared" si="0"/>
        <v>2.6612973824739559</v>
      </c>
      <c r="C23" s="99">
        <f t="shared" si="1"/>
        <v>2.8438170711573387</v>
      </c>
      <c r="D23" s="100">
        <f>I23-Okt.!I23</f>
        <v>608</v>
      </c>
      <c r="E23" s="101">
        <f>J23-Okt.!J23</f>
        <v>689</v>
      </c>
      <c r="F23" s="102">
        <f t="shared" si="2"/>
        <v>-11.756168359941938</v>
      </c>
      <c r="G23" s="103">
        <f t="shared" si="3"/>
        <v>2.738490768021526</v>
      </c>
      <c r="H23" s="104">
        <f t="shared" si="4"/>
        <v>2.7436280233226458</v>
      </c>
      <c r="I23" s="105">
        <v>5679</v>
      </c>
      <c r="J23" s="106">
        <v>7590</v>
      </c>
      <c r="K23" s="107">
        <f t="shared" si="5"/>
        <v>-25.177865612648219</v>
      </c>
    </row>
    <row r="24" spans="1:11" ht="14.5" x14ac:dyDescent="0.35">
      <c r="A24" s="27" t="s">
        <v>39</v>
      </c>
      <c r="B24" s="16">
        <f t="shared" si="0"/>
        <v>0.61717587323820366</v>
      </c>
      <c r="C24" s="17">
        <f t="shared" si="1"/>
        <v>0.35908865775136206</v>
      </c>
      <c r="D24" s="23">
        <f>I24-Okt.!I24</f>
        <v>141</v>
      </c>
      <c r="E24" s="24">
        <f>J24-Okt.!J24</f>
        <v>87</v>
      </c>
      <c r="F24" s="18">
        <f t="shared" si="2"/>
        <v>62.068965517241367</v>
      </c>
      <c r="G24" s="19">
        <f t="shared" si="3"/>
        <v>0.43784990620946396</v>
      </c>
      <c r="H24" s="20">
        <f t="shared" si="4"/>
        <v>0.72151271864980249</v>
      </c>
      <c r="I24" s="22">
        <v>908</v>
      </c>
      <c r="J24" s="25">
        <v>1996</v>
      </c>
      <c r="K24" s="21">
        <f t="shared" si="5"/>
        <v>-54.509018036072142</v>
      </c>
    </row>
    <row r="25" spans="1:11" ht="14.5" x14ac:dyDescent="0.35">
      <c r="A25" s="108" t="s">
        <v>16</v>
      </c>
      <c r="B25" s="109">
        <f t="shared" si="0"/>
        <v>1.4619627068195746</v>
      </c>
      <c r="C25" s="99">
        <f t="shared" si="1"/>
        <v>1.890374772989929</v>
      </c>
      <c r="D25" s="100">
        <f>I25-Okt.!I25</f>
        <v>334</v>
      </c>
      <c r="E25" s="101">
        <f>J25-Okt.!J25</f>
        <v>458</v>
      </c>
      <c r="F25" s="102">
        <f t="shared" si="2"/>
        <v>-27.074235807860262</v>
      </c>
      <c r="G25" s="103">
        <f t="shared" si="3"/>
        <v>1.4977552959103468</v>
      </c>
      <c r="H25" s="104">
        <f t="shared" si="4"/>
        <v>1.683770663061513</v>
      </c>
      <c r="I25" s="105">
        <v>3106</v>
      </c>
      <c r="J25" s="106">
        <v>4658</v>
      </c>
      <c r="K25" s="107">
        <f t="shared" si="5"/>
        <v>-33.319021039072567</v>
      </c>
    </row>
    <row r="26" spans="1:11" ht="14.5" x14ac:dyDescent="0.35">
      <c r="A26" s="27" t="s">
        <v>17</v>
      </c>
      <c r="B26" s="16">
        <f t="shared" si="0"/>
        <v>1.4269456359975488</v>
      </c>
      <c r="C26" s="17">
        <f t="shared" si="1"/>
        <v>1.4858841010401187</v>
      </c>
      <c r="D26" s="23">
        <f>I26-Okt.!I26</f>
        <v>326</v>
      </c>
      <c r="E26" s="24">
        <f>J26-Okt.!J26</f>
        <v>360</v>
      </c>
      <c r="F26" s="18">
        <f t="shared" si="2"/>
        <v>-9.4444444444444429</v>
      </c>
      <c r="G26" s="19">
        <f t="shared" si="3"/>
        <v>1.5001663636758173</v>
      </c>
      <c r="H26" s="20">
        <f t="shared" si="4"/>
        <v>1.4809807656854914</v>
      </c>
      <c r="I26" s="22">
        <v>3111</v>
      </c>
      <c r="J26" s="25">
        <v>4097</v>
      </c>
      <c r="K26" s="21">
        <f t="shared" si="5"/>
        <v>-24.066390041493776</v>
      </c>
    </row>
    <row r="27" spans="1:11" ht="14.5" x14ac:dyDescent="0.35">
      <c r="A27" s="98" t="s">
        <v>52</v>
      </c>
      <c r="B27" s="109">
        <f t="shared" si="0"/>
        <v>0.80101549505383873</v>
      </c>
      <c r="C27" s="99">
        <f t="shared" si="1"/>
        <v>1.2175994716856531</v>
      </c>
      <c r="D27" s="100">
        <f>I27-Okt.!I27</f>
        <v>183</v>
      </c>
      <c r="E27" s="101">
        <f>J27-Okt.!J27</f>
        <v>295</v>
      </c>
      <c r="F27" s="102">
        <f t="shared" si="2"/>
        <v>-37.966101694915253</v>
      </c>
      <c r="G27" s="103">
        <f t="shared" si="3"/>
        <v>1.0005931226703058</v>
      </c>
      <c r="H27" s="104">
        <f t="shared" si="4"/>
        <v>1.2626472576371541</v>
      </c>
      <c r="I27" s="105">
        <v>2075</v>
      </c>
      <c r="J27" s="106">
        <v>3493</v>
      </c>
      <c r="K27" s="107">
        <f t="shared" si="5"/>
        <v>-40.595476667620957</v>
      </c>
    </row>
    <row r="28" spans="1:11" ht="14.5" x14ac:dyDescent="0.35">
      <c r="A28" s="22" t="s">
        <v>18</v>
      </c>
      <c r="B28" s="16">
        <f t="shared" si="0"/>
        <v>0.18821675566838833</v>
      </c>
      <c r="C28" s="17">
        <f t="shared" si="1"/>
        <v>0.44989268614825817</v>
      </c>
      <c r="D28" s="23">
        <f>I28-Okt.!I28</f>
        <v>43</v>
      </c>
      <c r="E28" s="24">
        <f>J28-Okt.!J28</f>
        <v>109</v>
      </c>
      <c r="F28" s="18">
        <f t="shared" si="2"/>
        <v>-60.550458715596328</v>
      </c>
      <c r="G28" s="19">
        <f t="shared" si="3"/>
        <v>0.25267990182132061</v>
      </c>
      <c r="H28" s="20">
        <f t="shared" si="4"/>
        <v>0.28484570255312841</v>
      </c>
      <c r="I28" s="22">
        <v>524</v>
      </c>
      <c r="J28" s="25">
        <v>788</v>
      </c>
      <c r="K28" s="21">
        <f t="shared" si="5"/>
        <v>-33.502538071065985</v>
      </c>
    </row>
    <row r="29" spans="1:11" ht="14.5" x14ac:dyDescent="0.35">
      <c r="A29" s="98" t="s">
        <v>19</v>
      </c>
      <c r="B29" s="109">
        <f t="shared" si="0"/>
        <v>0.100674078613324</v>
      </c>
      <c r="C29" s="99">
        <f t="shared" si="1"/>
        <v>9.4931484233118701E-2</v>
      </c>
      <c r="D29" s="100">
        <f>I29-Okt.!I29</f>
        <v>23</v>
      </c>
      <c r="E29" s="101">
        <f>J29-Okt.!J29</f>
        <v>23</v>
      </c>
      <c r="F29" s="102">
        <f t="shared" si="2"/>
        <v>0</v>
      </c>
      <c r="G29" s="103">
        <f t="shared" si="3"/>
        <v>9.2102788640977554E-2</v>
      </c>
      <c r="H29" s="104">
        <f t="shared" si="4"/>
        <v>0.11892669560911073</v>
      </c>
      <c r="I29" s="105">
        <v>191</v>
      </c>
      <c r="J29" s="106">
        <v>329</v>
      </c>
      <c r="K29" s="107">
        <f t="shared" si="5"/>
        <v>-41.945288753799389</v>
      </c>
    </row>
    <row r="30" spans="1:11" ht="14.5" x14ac:dyDescent="0.35">
      <c r="A30" s="27" t="s">
        <v>20</v>
      </c>
      <c r="B30" s="16">
        <f t="shared" si="0"/>
        <v>2.0835157139105314</v>
      </c>
      <c r="C30" s="17">
        <f t="shared" si="1"/>
        <v>2.637444279346211</v>
      </c>
      <c r="D30" s="23">
        <f>I30-Okt.!I30</f>
        <v>476</v>
      </c>
      <c r="E30" s="24">
        <f>J30-Okt.!J30</f>
        <v>639</v>
      </c>
      <c r="F30" s="18">
        <f t="shared" si="2"/>
        <v>-25.508607198748038</v>
      </c>
      <c r="G30" s="19">
        <f t="shared" si="3"/>
        <v>1.9900953336194467</v>
      </c>
      <c r="H30" s="20">
        <f t="shared" si="4"/>
        <v>2.1146540100708138</v>
      </c>
      <c r="I30" s="22">
        <v>4127</v>
      </c>
      <c r="J30" s="25">
        <v>5850</v>
      </c>
      <c r="K30" s="21">
        <f t="shared" si="5"/>
        <v>-29.452991452991455</v>
      </c>
    </row>
    <row r="31" spans="1:11" ht="14.5" x14ac:dyDescent="0.35">
      <c r="A31" s="108" t="s">
        <v>21</v>
      </c>
      <c r="B31" s="109">
        <f t="shared" si="0"/>
        <v>8.5835594852490598</v>
      </c>
      <c r="C31" s="99">
        <f t="shared" si="1"/>
        <v>10.132904077926366</v>
      </c>
      <c r="D31" s="100">
        <f>I31-Okt.!I31</f>
        <v>1961</v>
      </c>
      <c r="E31" s="101">
        <f>J31-Okt.!J31</f>
        <v>2455</v>
      </c>
      <c r="F31" s="102">
        <f t="shared" si="2"/>
        <v>-20.122199592668025</v>
      </c>
      <c r="G31" s="103">
        <f t="shared" si="3"/>
        <v>9.8598205201155373</v>
      </c>
      <c r="H31" s="104">
        <f t="shared" si="4"/>
        <v>8.6212817333656258</v>
      </c>
      <c r="I31" s="105">
        <v>20447</v>
      </c>
      <c r="J31" s="106">
        <v>23850</v>
      </c>
      <c r="K31" s="107">
        <f t="shared" si="5"/>
        <v>-14.268343815513632</v>
      </c>
    </row>
    <row r="32" spans="1:11" ht="14.5" x14ac:dyDescent="0.35">
      <c r="A32" s="27" t="s">
        <v>51</v>
      </c>
      <c r="B32" s="16">
        <f t="shared" si="0"/>
        <v>1.9390702967696751</v>
      </c>
      <c r="C32" s="17">
        <f t="shared" si="1"/>
        <v>1.4239722634967806</v>
      </c>
      <c r="D32" s="23">
        <f>I32-Okt.!I32</f>
        <v>443</v>
      </c>
      <c r="E32" s="24">
        <f>J32-Okt.!J32</f>
        <v>345</v>
      </c>
      <c r="F32" s="18">
        <f t="shared" si="2"/>
        <v>28.405797101449281</v>
      </c>
      <c r="G32" s="19">
        <f t="shared" si="3"/>
        <v>2.0850914035789891</v>
      </c>
      <c r="H32" s="20">
        <f t="shared" si="4"/>
        <v>1.5988230233407195</v>
      </c>
      <c r="I32" s="22">
        <v>4324</v>
      </c>
      <c r="J32" s="25">
        <v>4423</v>
      </c>
      <c r="K32" s="21">
        <f t="shared" si="5"/>
        <v>-2.2382997965182057</v>
      </c>
    </row>
    <row r="33" spans="1:11" ht="14.5" x14ac:dyDescent="0.35">
      <c r="A33" s="98" t="s">
        <v>22</v>
      </c>
      <c r="B33" s="109">
        <f t="shared" si="0"/>
        <v>1.3831742974700167</v>
      </c>
      <c r="C33" s="99">
        <f t="shared" si="1"/>
        <v>1.4280997193330032</v>
      </c>
      <c r="D33" s="100">
        <f>I33-Okt.!I33</f>
        <v>316</v>
      </c>
      <c r="E33" s="101">
        <f>J33-Okt.!J33</f>
        <v>346</v>
      </c>
      <c r="F33" s="102">
        <f t="shared" si="2"/>
        <v>-8.6705202312138709</v>
      </c>
      <c r="G33" s="103">
        <f t="shared" si="3"/>
        <v>1.5749094644054065</v>
      </c>
      <c r="H33" s="104">
        <f t="shared" si="4"/>
        <v>1.3700066150715187</v>
      </c>
      <c r="I33" s="105">
        <v>3266</v>
      </c>
      <c r="J33" s="106">
        <v>3790</v>
      </c>
      <c r="K33" s="107">
        <f t="shared" si="5"/>
        <v>-13.825857519788912</v>
      </c>
    </row>
    <row r="34" spans="1:11" ht="14.5" x14ac:dyDescent="0.35">
      <c r="A34" s="22" t="s">
        <v>23</v>
      </c>
      <c r="B34" s="16">
        <f t="shared" si="0"/>
        <v>0.8097697627593452</v>
      </c>
      <c r="C34" s="17">
        <f t="shared" si="1"/>
        <v>1.3579329701172198</v>
      </c>
      <c r="D34" s="23">
        <f>I34-Okt.!I34</f>
        <v>185</v>
      </c>
      <c r="E34" s="24">
        <f>J34-Okt.!J34</f>
        <v>329</v>
      </c>
      <c r="F34" s="18">
        <f t="shared" si="2"/>
        <v>-43.768996960486319</v>
      </c>
      <c r="G34" s="19">
        <f t="shared" si="3"/>
        <v>1.1891386219301079</v>
      </c>
      <c r="H34" s="20">
        <f t="shared" si="4"/>
        <v>1.5261656804305941</v>
      </c>
      <c r="I34" s="22">
        <v>2466</v>
      </c>
      <c r="J34" s="25">
        <v>4222</v>
      </c>
      <c r="K34" s="21">
        <f t="shared" si="5"/>
        <v>-41.591662719090479</v>
      </c>
    </row>
    <row r="35" spans="1:11" ht="14.5" x14ac:dyDescent="0.35">
      <c r="A35" s="98" t="s">
        <v>24</v>
      </c>
      <c r="B35" s="109">
        <f t="shared" si="0"/>
        <v>1.5757681869911582</v>
      </c>
      <c r="C35" s="99">
        <f t="shared" si="1"/>
        <v>0.9369324748225194</v>
      </c>
      <c r="D35" s="100">
        <f>I35-Okt.!I35</f>
        <v>360</v>
      </c>
      <c r="E35" s="101">
        <f>J35-Okt.!J35</f>
        <v>227</v>
      </c>
      <c r="F35" s="102">
        <f t="shared" si="2"/>
        <v>58.590308370044056</v>
      </c>
      <c r="G35" s="103">
        <f t="shared" si="3"/>
        <v>1.9814154896637526</v>
      </c>
      <c r="H35" s="104">
        <f t="shared" si="4"/>
        <v>3.3444066497735334</v>
      </c>
      <c r="I35" s="105">
        <v>4109</v>
      </c>
      <c r="J35" s="106">
        <v>9252</v>
      </c>
      <c r="K35" s="107">
        <f t="shared" si="5"/>
        <v>-55.587980977086033</v>
      </c>
    </row>
    <row r="36" spans="1:11" ht="14.5" x14ac:dyDescent="0.35">
      <c r="A36" s="27" t="s">
        <v>25</v>
      </c>
      <c r="B36" s="16">
        <f t="shared" si="0"/>
        <v>3.0114680906942133</v>
      </c>
      <c r="C36" s="17">
        <f t="shared" si="1"/>
        <v>1.0525012382367509</v>
      </c>
      <c r="D36" s="23">
        <f>I36-Okt.!I36</f>
        <v>688</v>
      </c>
      <c r="E36" s="24">
        <f>J36-Okt.!J36</f>
        <v>255</v>
      </c>
      <c r="F36" s="18">
        <f t="shared" si="2"/>
        <v>169.80392156862746</v>
      </c>
      <c r="G36" s="19">
        <f t="shared" si="3"/>
        <v>2.8011785299237624</v>
      </c>
      <c r="H36" s="20">
        <f t="shared" si="4"/>
        <v>2.9070166750409374</v>
      </c>
      <c r="I36" s="22">
        <v>5809</v>
      </c>
      <c r="J36" s="25">
        <v>8042</v>
      </c>
      <c r="K36" s="21">
        <f t="shared" si="5"/>
        <v>-27.76672469534941</v>
      </c>
    </row>
    <row r="37" spans="1:11" ht="14.5" x14ac:dyDescent="0.35">
      <c r="A37" s="108" t="s">
        <v>26</v>
      </c>
      <c r="B37" s="109">
        <f t="shared" si="0"/>
        <v>1.7333450056902739</v>
      </c>
      <c r="C37" s="99">
        <f t="shared" si="1"/>
        <v>1.9729238897143799</v>
      </c>
      <c r="D37" s="100">
        <f>I37-Okt.!I37</f>
        <v>396</v>
      </c>
      <c r="E37" s="101">
        <f>J37-Okt.!J37</f>
        <v>478</v>
      </c>
      <c r="F37" s="102">
        <f t="shared" si="2"/>
        <v>-17.154811715481173</v>
      </c>
      <c r="G37" s="103">
        <f t="shared" si="3"/>
        <v>1.6496525651349958</v>
      </c>
      <c r="H37" s="104">
        <f t="shared" si="4"/>
        <v>1.2442118124211523</v>
      </c>
      <c r="I37" s="105">
        <v>3421</v>
      </c>
      <c r="J37" s="106">
        <v>3442</v>
      </c>
      <c r="K37" s="107">
        <f t="shared" si="5"/>
        <v>-0.61011040092969893</v>
      </c>
    </row>
    <row r="38" spans="1:11" ht="14.5" x14ac:dyDescent="0.35">
      <c r="A38" s="27" t="s">
        <v>27</v>
      </c>
      <c r="B38" s="16">
        <f t="shared" si="0"/>
        <v>3.9700604044471675</v>
      </c>
      <c r="C38" s="17">
        <f t="shared" si="1"/>
        <v>4.6186230807330366</v>
      </c>
      <c r="D38" s="23">
        <f>I38-Okt.!I38</f>
        <v>907</v>
      </c>
      <c r="E38" s="24">
        <f>J38-Okt.!J38</f>
        <v>1119</v>
      </c>
      <c r="F38" s="18">
        <f t="shared" si="2"/>
        <v>-18.945487042001787</v>
      </c>
      <c r="G38" s="19">
        <f t="shared" si="3"/>
        <v>4.7825940195875143</v>
      </c>
      <c r="H38" s="20">
        <f t="shared" si="4"/>
        <v>3.7311895199916139</v>
      </c>
      <c r="I38" s="22">
        <v>9918</v>
      </c>
      <c r="J38" s="25">
        <v>10322</v>
      </c>
      <c r="K38" s="21">
        <f t="shared" si="5"/>
        <v>-3.9139701608215489</v>
      </c>
    </row>
    <row r="39" spans="1:11" ht="14.5" x14ac:dyDescent="0.35">
      <c r="A39" s="98" t="s">
        <v>28</v>
      </c>
      <c r="B39" s="109">
        <f t="shared" si="0"/>
        <v>4.6091219469491378</v>
      </c>
      <c r="C39" s="99">
        <f t="shared" si="1"/>
        <v>4.4576523031203568</v>
      </c>
      <c r="D39" s="100">
        <f>I39-Okt.!I39</f>
        <v>1053</v>
      </c>
      <c r="E39" s="101">
        <f>J39-Okt.!J39</f>
        <v>1080</v>
      </c>
      <c r="F39" s="102">
        <f t="shared" si="2"/>
        <v>-2.5</v>
      </c>
      <c r="G39" s="103">
        <f t="shared" si="3"/>
        <v>4.7358193049373849</v>
      </c>
      <c r="H39" s="104">
        <f t="shared" si="4"/>
        <v>4.6551306566994768</v>
      </c>
      <c r="I39" s="105">
        <v>9821</v>
      </c>
      <c r="J39" s="106">
        <v>12878</v>
      </c>
      <c r="K39" s="107">
        <f t="shared" si="5"/>
        <v>-23.738158099083705</v>
      </c>
    </row>
    <row r="40" spans="1:11" ht="14.5" x14ac:dyDescent="0.35">
      <c r="A40" s="22" t="s">
        <v>50</v>
      </c>
      <c r="B40" s="16">
        <f t="shared" si="0"/>
        <v>7.2704193294230928</v>
      </c>
      <c r="C40" s="17">
        <f t="shared" si="1"/>
        <v>8.7460789169555877</v>
      </c>
      <c r="D40" s="23">
        <f>I40-Okt.!I40</f>
        <v>1661</v>
      </c>
      <c r="E40" s="24">
        <f>J40-Okt.!J40</f>
        <v>2119</v>
      </c>
      <c r="F40" s="18">
        <f t="shared" si="2"/>
        <v>-21.613968853232663</v>
      </c>
      <c r="G40" s="19">
        <f t="shared" si="3"/>
        <v>8.0471797740347295</v>
      </c>
      <c r="H40" s="20">
        <f t="shared" si="4"/>
        <v>7.7446943873106298</v>
      </c>
      <c r="I40" s="22">
        <v>16688</v>
      </c>
      <c r="J40" s="25">
        <v>21425</v>
      </c>
      <c r="K40" s="21">
        <f t="shared" si="5"/>
        <v>-22.109684947491246</v>
      </c>
    </row>
    <row r="41" spans="1:11" ht="14.5" x14ac:dyDescent="0.35">
      <c r="A41" s="98" t="s">
        <v>29</v>
      </c>
      <c r="B41" s="109">
        <f t="shared" si="0"/>
        <v>0.16195395255186903</v>
      </c>
      <c r="C41" s="99">
        <f t="shared" si="1"/>
        <v>0.2682846293544659</v>
      </c>
      <c r="D41" s="100">
        <f>I41-Okt.!I41</f>
        <v>37</v>
      </c>
      <c r="E41" s="101">
        <f>J41-Okt.!J41</f>
        <v>65</v>
      </c>
      <c r="F41" s="102">
        <f t="shared" si="2"/>
        <v>-43.07692307692308</v>
      </c>
      <c r="G41" s="103">
        <f t="shared" si="3"/>
        <v>0.17986565530410797</v>
      </c>
      <c r="H41" s="104">
        <f t="shared" si="4"/>
        <v>0.60222454372273093</v>
      </c>
      <c r="I41" s="105">
        <v>373</v>
      </c>
      <c r="J41" s="106">
        <v>1666</v>
      </c>
      <c r="K41" s="107">
        <f t="shared" si="5"/>
        <v>-77.611044417767104</v>
      </c>
    </row>
    <row r="42" spans="1:11" ht="14.5" x14ac:dyDescent="0.35">
      <c r="A42" s="27" t="s">
        <v>53</v>
      </c>
      <c r="B42" s="16">
        <f t="shared" si="0"/>
        <v>4.3771338527532171E-3</v>
      </c>
      <c r="C42" s="17">
        <f t="shared" si="1"/>
        <v>0.37147102526002967</v>
      </c>
      <c r="D42" s="23">
        <f>I42-Okt.!I42</f>
        <v>1</v>
      </c>
      <c r="E42" s="24">
        <f>J42-Okt.!J42</f>
        <v>90</v>
      </c>
      <c r="F42" s="18">
        <f t="shared" si="2"/>
        <v>-98.888888888888886</v>
      </c>
      <c r="G42" s="19">
        <f t="shared" si="3"/>
        <v>7.2332032964118496E-3</v>
      </c>
      <c r="H42" s="20">
        <f t="shared" si="4"/>
        <v>0.1962832696527268</v>
      </c>
      <c r="I42" s="22">
        <v>15</v>
      </c>
      <c r="J42" s="25">
        <v>543</v>
      </c>
      <c r="K42" s="21">
        <f t="shared" si="5"/>
        <v>-97.237569060773481</v>
      </c>
    </row>
    <row r="43" spans="1:11" ht="14.5" x14ac:dyDescent="0.35">
      <c r="A43" s="108" t="s">
        <v>30</v>
      </c>
      <c r="B43" s="109">
        <f t="shared" si="0"/>
        <v>0.91482097522542238</v>
      </c>
      <c r="C43" s="99">
        <f t="shared" si="1"/>
        <v>1.0855208849265312</v>
      </c>
      <c r="D43" s="100">
        <f>I43-Okt.!I43</f>
        <v>209</v>
      </c>
      <c r="E43" s="101">
        <f>J43-Okt.!J43</f>
        <v>263</v>
      </c>
      <c r="F43" s="102">
        <f t="shared" si="2"/>
        <v>-20.532319391634985</v>
      </c>
      <c r="G43" s="103">
        <f t="shared" si="3"/>
        <v>0.75803970546396171</v>
      </c>
      <c r="H43" s="104">
        <f t="shared" si="4"/>
        <v>1.1064881922780787</v>
      </c>
      <c r="I43" s="105">
        <v>1572</v>
      </c>
      <c r="J43" s="106">
        <v>3061</v>
      </c>
      <c r="K43" s="107">
        <f t="shared" si="5"/>
        <v>-48.644233910486768</v>
      </c>
    </row>
    <row r="44" spans="1:11" ht="14.5" x14ac:dyDescent="0.35">
      <c r="A44" s="27" t="s">
        <v>31</v>
      </c>
      <c r="B44" s="16">
        <f t="shared" si="0"/>
        <v>2.9852052875776942</v>
      </c>
      <c r="C44" s="17">
        <f t="shared" si="1"/>
        <v>2.7612679544328875</v>
      </c>
      <c r="D44" s="23">
        <f>I44-Okt.!I44</f>
        <v>682</v>
      </c>
      <c r="E44" s="24">
        <f>J44-Okt.!J44</f>
        <v>669</v>
      </c>
      <c r="F44" s="18">
        <f t="shared" si="2"/>
        <v>1.9431988041853572</v>
      </c>
      <c r="G44" s="19">
        <f t="shared" si="3"/>
        <v>1.9582692391152345</v>
      </c>
      <c r="H44" s="20">
        <f t="shared" si="4"/>
        <v>2.5802393716043537</v>
      </c>
      <c r="I44" s="22">
        <v>4061</v>
      </c>
      <c r="J44" s="25">
        <v>7138</v>
      </c>
      <c r="K44" s="21">
        <f t="shared" si="5"/>
        <v>-43.107312972821518</v>
      </c>
    </row>
    <row r="45" spans="1:11" ht="14.5" x14ac:dyDescent="0.35">
      <c r="A45" s="98" t="s">
        <v>40</v>
      </c>
      <c r="B45" s="109">
        <f t="shared" ref="B45" si="9">D45/$D$52*100</f>
        <v>1.8427733520091045</v>
      </c>
      <c r="C45" s="99">
        <f t="shared" ref="C45" si="10">E45/$E$52*100</f>
        <v>1.2423642067029883</v>
      </c>
      <c r="D45" s="100">
        <f>I45-Okt.!I45</f>
        <v>421</v>
      </c>
      <c r="E45" s="101">
        <f>J45-Okt.!J45</f>
        <v>301</v>
      </c>
      <c r="F45" s="102">
        <f t="shared" ref="F45" si="11">IF(E45&gt;0,(D45*100/E45)-100," ")</f>
        <v>39.867109634551497</v>
      </c>
      <c r="G45" s="103">
        <f t="shared" ref="G45" si="12">I45/$I$52*100</f>
        <v>2.0421743973536119</v>
      </c>
      <c r="H45" s="104">
        <f t="shared" ref="H45" si="13">J45/$J$52*100</f>
        <v>1.7130504878163397</v>
      </c>
      <c r="I45" s="105">
        <v>4235</v>
      </c>
      <c r="J45" s="106">
        <v>4739</v>
      </c>
      <c r="K45" s="107">
        <f t="shared" si="5"/>
        <v>-10.635155096011815</v>
      </c>
    </row>
    <row r="46" spans="1:11" ht="14.5" x14ac:dyDescent="0.35">
      <c r="A46" s="22" t="s">
        <v>32</v>
      </c>
      <c r="B46" s="16">
        <f>D46/$D$52*100</f>
        <v>3.9175347982141293</v>
      </c>
      <c r="C46" s="17">
        <f>E46/$E$52*100</f>
        <v>3.2317979197622591</v>
      </c>
      <c r="D46" s="23">
        <f>I46-Okt.!I46</f>
        <v>895</v>
      </c>
      <c r="E46" s="24">
        <f>J46-Okt.!J46</f>
        <v>783</v>
      </c>
      <c r="F46" s="18">
        <f t="shared" si="2"/>
        <v>14.303959131545341</v>
      </c>
      <c r="G46" s="19">
        <f>I46/$I$52*100</f>
        <v>3.8282933980142446</v>
      </c>
      <c r="H46" s="20">
        <f>J46/$J$52*100</f>
        <v>3.5623786785039093</v>
      </c>
      <c r="I46" s="22">
        <v>7939</v>
      </c>
      <c r="J46" s="25">
        <v>9855</v>
      </c>
      <c r="K46" s="21">
        <f t="shared" si="5"/>
        <v>-19.44190766108575</v>
      </c>
    </row>
    <row r="47" spans="1:11" ht="14.5" x14ac:dyDescent="0.35">
      <c r="A47" s="98" t="s">
        <v>33</v>
      </c>
      <c r="B47" s="109">
        <f>D47/$D$52*100</f>
        <v>12.501094283463187</v>
      </c>
      <c r="C47" s="99">
        <f>E47/$E$52*100</f>
        <v>11.342248637939575</v>
      </c>
      <c r="D47" s="100">
        <f>I47-Okt.!I47</f>
        <v>2856</v>
      </c>
      <c r="E47" s="101">
        <f>J47-Okt.!J47</f>
        <v>2748</v>
      </c>
      <c r="F47" s="102">
        <f t="shared" si="2"/>
        <v>3.9301310043668138</v>
      </c>
      <c r="G47" s="103">
        <f>I47/$I$52*100</f>
        <v>10.618824652685689</v>
      </c>
      <c r="H47" s="104">
        <f>J47/$J$52*100</f>
        <v>11.045723518928865</v>
      </c>
      <c r="I47" s="105">
        <v>22021</v>
      </c>
      <c r="J47" s="106">
        <v>30557</v>
      </c>
      <c r="K47" s="107">
        <f t="shared" si="5"/>
        <v>-27.934679451516843</v>
      </c>
    </row>
    <row r="48" spans="1:11" ht="14.5" x14ac:dyDescent="0.35">
      <c r="A48" s="26" t="s">
        <v>34</v>
      </c>
      <c r="B48" s="16">
        <f>D48/$D$52*100</f>
        <v>3.5411012868773524</v>
      </c>
      <c r="C48" s="17">
        <f>E48/$E$52*100</f>
        <v>3.1740135380551426</v>
      </c>
      <c r="D48" s="23">
        <f>I48-Okt.!I48</f>
        <v>809</v>
      </c>
      <c r="E48" s="24">
        <f>J48-Okt.!J48</f>
        <v>769</v>
      </c>
      <c r="F48" s="18">
        <f t="shared" si="2"/>
        <v>5.2015604681404426</v>
      </c>
      <c r="G48" s="19">
        <f>I48/$I$52*100</f>
        <v>3.5264277137773234</v>
      </c>
      <c r="H48" s="20">
        <f>J48/$J$52*100</f>
        <v>2.8589399257521482</v>
      </c>
      <c r="I48" s="22">
        <v>7313</v>
      </c>
      <c r="J48" s="25">
        <v>7909</v>
      </c>
      <c r="K48" s="21">
        <f t="shared" si="5"/>
        <v>-7.5357188013655332</v>
      </c>
    </row>
    <row r="49" spans="1:13" ht="3" customHeight="1" x14ac:dyDescent="0.35">
      <c r="A49" s="119"/>
      <c r="B49" s="120">
        <f>D49/$D$52*100</f>
        <v>0</v>
      </c>
      <c r="C49" s="121">
        <f>E49/$E$52*100</f>
        <v>0</v>
      </c>
      <c r="D49" s="122"/>
      <c r="E49" s="123"/>
      <c r="F49" s="124" t="str">
        <f t="shared" si="2"/>
        <v xml:space="preserve"> </v>
      </c>
      <c r="G49" s="125"/>
      <c r="H49" s="126">
        <f>J49/$J$52*100</f>
        <v>0</v>
      </c>
      <c r="I49" s="119"/>
      <c r="J49" s="127"/>
      <c r="K49" s="128" t="str">
        <f t="shared" si="5"/>
        <v xml:space="preserve"> </v>
      </c>
    </row>
    <row r="50" spans="1:13" ht="14.25" customHeight="1" x14ac:dyDescent="0.35">
      <c r="A50" s="22" t="s">
        <v>35</v>
      </c>
      <c r="B50" s="16">
        <f>D50/$D$52*100</f>
        <v>0.94108377834194157</v>
      </c>
      <c r="C50" s="17">
        <f>E50/$E$52*100</f>
        <v>0.75119696219250454</v>
      </c>
      <c r="D50" s="23">
        <f>I50-Okt.!I50</f>
        <v>215</v>
      </c>
      <c r="E50" s="24">
        <f>J50-Okt.!J50</f>
        <v>182</v>
      </c>
      <c r="F50" s="18">
        <f t="shared" si="2"/>
        <v>18.131868131868131</v>
      </c>
      <c r="G50" s="19">
        <f>I50/$I$52*100</f>
        <v>0.74453772597732637</v>
      </c>
      <c r="H50" s="20">
        <f>J50/$J$52*100</f>
        <v>0.76597467475898362</v>
      </c>
      <c r="I50" s="22">
        <v>1544</v>
      </c>
      <c r="J50" s="25">
        <v>2119</v>
      </c>
      <c r="K50" s="21">
        <f t="shared" si="5"/>
        <v>-27.135441245870695</v>
      </c>
    </row>
    <row r="51" spans="1:13" ht="3" customHeight="1" x14ac:dyDescent="0.35">
      <c r="A51" s="129"/>
      <c r="B51" s="130">
        <f>SUM(D51/$D$52)</f>
        <v>0</v>
      </c>
      <c r="C51" s="131">
        <f>SUM(E51/$E$52)</f>
        <v>0</v>
      </c>
      <c r="D51" s="132"/>
      <c r="E51" s="133"/>
      <c r="F51" s="134"/>
      <c r="G51" s="135">
        <f>SUM(I51/$I$52)</f>
        <v>0</v>
      </c>
      <c r="H51" s="131">
        <f>SUM(J51/$J$52)</f>
        <v>0</v>
      </c>
      <c r="I51" s="136"/>
      <c r="J51" s="137"/>
      <c r="K51" s="138"/>
    </row>
    <row r="52" spans="1:13" ht="21.75" customHeight="1" x14ac:dyDescent="0.35">
      <c r="A52" s="144" t="s">
        <v>36</v>
      </c>
      <c r="B52" s="32">
        <f>SUM(B11:B50)</f>
        <v>100.00000000000001</v>
      </c>
      <c r="C52" s="28">
        <f>SUM(C11:C50)</f>
        <v>100.00000000000003</v>
      </c>
      <c r="D52" s="29">
        <f>SUM(D11:D51)</f>
        <v>22846</v>
      </c>
      <c r="E52" s="30">
        <f>SUM(E11:E51)</f>
        <v>24228</v>
      </c>
      <c r="F52" s="31">
        <f>100/E52*D52-100</f>
        <v>-5.7041439656595685</v>
      </c>
      <c r="G52" s="32">
        <f>SUM(G11:G50)</f>
        <v>99.999999999999972</v>
      </c>
      <c r="H52" s="28">
        <f>SUM(H11:H50)</f>
        <v>100</v>
      </c>
      <c r="I52" s="33">
        <f>SUM(I11:I51)</f>
        <v>207377</v>
      </c>
      <c r="J52" s="30">
        <f>SUM(J11:J51)</f>
        <v>276641</v>
      </c>
      <c r="K52" s="34">
        <f>100/J52*I52-100</f>
        <v>-25.037503479238438</v>
      </c>
    </row>
    <row r="53" spans="1:13" ht="3" customHeight="1" x14ac:dyDescent="0.3">
      <c r="A53" s="145"/>
      <c r="B53" s="185"/>
      <c r="C53" s="185"/>
      <c r="D53" s="132"/>
      <c r="E53" s="133"/>
      <c r="F53" s="134"/>
      <c r="G53" s="186"/>
      <c r="H53" s="186"/>
      <c r="I53" s="136"/>
      <c r="J53" s="133"/>
      <c r="K53" s="138"/>
    </row>
    <row r="54" spans="1:13" ht="14.5" x14ac:dyDescent="0.35">
      <c r="A54" s="164" t="s">
        <v>41</v>
      </c>
      <c r="B54" s="177">
        <f t="shared" ref="B54:B60" si="14">D54/$D$52*100</f>
        <v>49.387201260614546</v>
      </c>
      <c r="C54" s="178">
        <f t="shared" ref="C54:C60" si="15">E54/$E$52*100</f>
        <v>55.497771173848442</v>
      </c>
      <c r="D54" s="158">
        <f>I54-Okt.!I54</f>
        <v>11283</v>
      </c>
      <c r="E54" s="159">
        <f>J54-Okt.!J54</f>
        <v>13446</v>
      </c>
      <c r="F54" s="18">
        <f t="shared" ref="F54:F59" si="16">100/E54*D54-100</f>
        <v>-16.08656849620705</v>
      </c>
      <c r="G54" s="179">
        <f t="shared" ref="G54:G60" si="17">I54/$I$52*100</f>
        <v>49.778905085906345</v>
      </c>
      <c r="H54" s="180">
        <f t="shared" ref="H54:H60" si="18">J54/$J$52*100</f>
        <v>50.648674636080692</v>
      </c>
      <c r="I54" s="156">
        <v>103230</v>
      </c>
      <c r="J54" s="157">
        <v>140115</v>
      </c>
      <c r="K54" s="21">
        <f t="shared" ref="K54:K59" si="19">100/J54*I54-100</f>
        <v>-26.324804624772511</v>
      </c>
    </row>
    <row r="55" spans="1:13" ht="14.5" x14ac:dyDescent="0.35">
      <c r="A55" s="163" t="s">
        <v>46</v>
      </c>
      <c r="B55" s="187">
        <f>D55/$D$52*100</f>
        <v>21.307887595202661</v>
      </c>
      <c r="C55" s="188">
        <f>E55/$E$52*100</f>
        <v>23.637939574046555</v>
      </c>
      <c r="D55" s="160">
        <f>I55-Okt.!I55</f>
        <v>4868</v>
      </c>
      <c r="E55" s="161">
        <f>J55-Okt.!J55</f>
        <v>5727</v>
      </c>
      <c r="F55" s="151">
        <f>100/E55*D55-100</f>
        <v>-14.99912694255282</v>
      </c>
      <c r="G55" s="189">
        <f>I55/$I$52*100</f>
        <v>22.451863032062381</v>
      </c>
      <c r="H55" s="190">
        <f>J55/$J$52*100</f>
        <v>25.854446737829896</v>
      </c>
      <c r="I55" s="155">
        <v>46560</v>
      </c>
      <c r="J55" s="152">
        <v>71524</v>
      </c>
      <c r="K55" s="153">
        <f>100/J55*I55-100</f>
        <v>-34.902969632570887</v>
      </c>
    </row>
    <row r="56" spans="1:13" ht="14.5" x14ac:dyDescent="0.35">
      <c r="A56" s="27" t="s">
        <v>93</v>
      </c>
      <c r="B56" s="36">
        <f t="shared" si="14"/>
        <v>17.582946686509672</v>
      </c>
      <c r="C56" s="37">
        <f t="shared" si="15"/>
        <v>9.1299323097242855</v>
      </c>
      <c r="D56" s="23">
        <f>I56-Okt.!I56</f>
        <v>4017</v>
      </c>
      <c r="E56" s="24">
        <f>J56-Okt.!J56</f>
        <v>2212</v>
      </c>
      <c r="F56" s="18">
        <f t="shared" si="16"/>
        <v>81.600361663652791</v>
      </c>
      <c r="G56" s="38">
        <f t="shared" si="17"/>
        <v>13.179378619615484</v>
      </c>
      <c r="H56" s="39">
        <f t="shared" si="18"/>
        <v>6.7076102240810282</v>
      </c>
      <c r="I56" s="22">
        <v>27331</v>
      </c>
      <c r="J56" s="111">
        <v>18556</v>
      </c>
      <c r="K56" s="21">
        <f t="shared" si="19"/>
        <v>47.289286484156065</v>
      </c>
    </row>
    <row r="57" spans="1:13" ht="14.5" x14ac:dyDescent="0.35">
      <c r="A57" s="139" t="s">
        <v>94</v>
      </c>
      <c r="B57" s="181">
        <f t="shared" ref="B57" si="20">D57/$D$52*100</f>
        <v>8.2027488400595292</v>
      </c>
      <c r="C57" s="182">
        <f t="shared" ref="C57" si="21">E57/$E$52*100</f>
        <v>1.9770513455506025</v>
      </c>
      <c r="D57" s="122">
        <f>I57-Okt.!I57</f>
        <v>1874</v>
      </c>
      <c r="E57" s="123">
        <f>J57-Okt.!J57</f>
        <v>479</v>
      </c>
      <c r="F57" s="124">
        <f t="shared" ref="F57" si="22">100/E57*D57-100</f>
        <v>291.23173277661795</v>
      </c>
      <c r="G57" s="183">
        <f t="shared" ref="G57" si="23">I57/$I$52*100</f>
        <v>5.5141119796312994</v>
      </c>
      <c r="H57" s="184">
        <f t="shared" ref="H57" si="24">J57/$J$52*100</f>
        <v>1.1936047079066372</v>
      </c>
      <c r="I57" s="119">
        <v>11435</v>
      </c>
      <c r="J57" s="172">
        <v>3302</v>
      </c>
      <c r="K57" s="128">
        <f>100/J57*I57-100</f>
        <v>246.30526953361596</v>
      </c>
    </row>
    <row r="58" spans="1:13" ht="14.5" x14ac:dyDescent="0.35">
      <c r="A58" s="27" t="s">
        <v>42</v>
      </c>
      <c r="B58" s="36">
        <f t="shared" si="14"/>
        <v>9.6296944760570788</v>
      </c>
      <c r="C58" s="37">
        <f t="shared" si="15"/>
        <v>3.2317979197622591</v>
      </c>
      <c r="D58" s="23">
        <f>I58-Okt.!I58</f>
        <v>2200</v>
      </c>
      <c r="E58" s="24">
        <f>J58-Okt.!J58</f>
        <v>783</v>
      </c>
      <c r="F58" s="18">
        <f t="shared" si="16"/>
        <v>180.97062579821204</v>
      </c>
      <c r="G58" s="38">
        <f t="shared" si="17"/>
        <v>7.1661756125317648</v>
      </c>
      <c r="H58" s="39">
        <f t="shared" si="18"/>
        <v>3.7337198752173393</v>
      </c>
      <c r="I58" s="22">
        <v>14861</v>
      </c>
      <c r="J58" s="111">
        <v>10329</v>
      </c>
      <c r="K58" s="21">
        <f t="shared" si="19"/>
        <v>43.876464323748678</v>
      </c>
    </row>
    <row r="59" spans="1:13" ht="14.5" x14ac:dyDescent="0.35">
      <c r="A59" s="139" t="s">
        <v>43</v>
      </c>
      <c r="B59" s="181">
        <f t="shared" si="14"/>
        <v>0.10942834631883043</v>
      </c>
      <c r="C59" s="182">
        <f t="shared" si="15"/>
        <v>0.52418689120026407</v>
      </c>
      <c r="D59" s="122">
        <f>I59-Okt.!I59</f>
        <v>25</v>
      </c>
      <c r="E59" s="123">
        <f>J59-Okt.!J59</f>
        <v>127</v>
      </c>
      <c r="F59" s="124">
        <f t="shared" si="16"/>
        <v>-80.314960629921259</v>
      </c>
      <c r="G59" s="183">
        <f t="shared" si="17"/>
        <v>0.25943089156463828</v>
      </c>
      <c r="H59" s="184">
        <f t="shared" si="18"/>
        <v>0.42473819860396689</v>
      </c>
      <c r="I59" s="119">
        <v>538</v>
      </c>
      <c r="J59" s="172">
        <v>1175</v>
      </c>
      <c r="K59" s="128">
        <f t="shared" si="19"/>
        <v>-54.212765957446813</v>
      </c>
      <c r="M59" s="42"/>
    </row>
    <row r="60" spans="1:13" ht="14.5" x14ac:dyDescent="0.35">
      <c r="A60" s="27" t="s">
        <v>44</v>
      </c>
      <c r="B60" s="36">
        <f t="shared" si="14"/>
        <v>1.3131401558259651E-2</v>
      </c>
      <c r="C60" s="37">
        <f t="shared" si="15"/>
        <v>0</v>
      </c>
      <c r="D60" s="23">
        <f>I60-Okt.!I60</f>
        <v>3</v>
      </c>
      <c r="E60" s="24">
        <f>J60-Okt.!J60</f>
        <v>0</v>
      </c>
      <c r="F60" s="18" t="str">
        <f>IF(E60&gt;0,100/E60*D60-100," ")</f>
        <v xml:space="preserve"> </v>
      </c>
      <c r="G60" s="38">
        <f t="shared" si="17"/>
        <v>1.8324115017576685E-2</v>
      </c>
      <c r="H60" s="39">
        <f t="shared" si="18"/>
        <v>9.0369829490205712E-3</v>
      </c>
      <c r="I60" s="22">
        <v>38</v>
      </c>
      <c r="J60" s="25">
        <v>25</v>
      </c>
      <c r="K60" s="21">
        <f>IF(J60&gt;0,100/J60*I60-100," ")</f>
        <v>52</v>
      </c>
    </row>
    <row r="61" spans="1:13" ht="14.5" x14ac:dyDescent="0.35">
      <c r="A61" s="163" t="s">
        <v>45</v>
      </c>
      <c r="B61" s="187">
        <f>D61/$D$52*100</f>
        <v>35.537949750503373</v>
      </c>
      <c r="C61" s="188">
        <f>E61/$E$52*100</f>
        <v>14.862968466237412</v>
      </c>
      <c r="D61" s="160">
        <f>I61-Okt.!I61</f>
        <v>8119</v>
      </c>
      <c r="E61" s="161">
        <f>J61-Okt.!J61</f>
        <v>3601</v>
      </c>
      <c r="F61" s="151">
        <f>100/E61*D61-100</f>
        <v>125.46514856984169</v>
      </c>
      <c r="G61" s="189">
        <f>I61/$I$52*100</f>
        <v>26.138385645466951</v>
      </c>
      <c r="H61" s="190">
        <f>J61/$J$52*100</f>
        <v>12.069432947393915</v>
      </c>
      <c r="I61" s="155">
        <v>54205</v>
      </c>
      <c r="J61" s="152">
        <v>33389</v>
      </c>
      <c r="K61" s="153">
        <f>100/J61*I61-100</f>
        <v>62.343885710862878</v>
      </c>
    </row>
    <row r="62" spans="1:13" ht="14.5" x14ac:dyDescent="0.35">
      <c r="A62" s="168" t="s">
        <v>95</v>
      </c>
      <c r="B62" s="89"/>
      <c r="C62" s="90"/>
      <c r="D62" s="165"/>
      <c r="E62" s="94"/>
      <c r="F62" s="166"/>
      <c r="G62" s="91"/>
      <c r="H62" s="92"/>
      <c r="I62" s="167"/>
      <c r="J62" s="95"/>
      <c r="K62" s="93"/>
    </row>
    <row r="63" spans="1:13" x14ac:dyDescent="0.3">
      <c r="A63" s="191" t="s">
        <v>106</v>
      </c>
      <c r="B63" s="192"/>
      <c r="C63" s="192"/>
      <c r="D63" s="192"/>
      <c r="E63" s="192"/>
      <c r="F63" s="193"/>
      <c r="G63" s="193"/>
      <c r="H63" s="193"/>
      <c r="I63" s="194"/>
      <c r="J63" s="194"/>
      <c r="K63" s="195"/>
    </row>
    <row r="66" spans="1:1" x14ac:dyDescent="0.3">
      <c r="A66" s="43"/>
    </row>
    <row r="67" spans="1:1" x14ac:dyDescent="0.3">
      <c r="A67" s="43"/>
    </row>
    <row r="68" spans="1:1" x14ac:dyDescent="0.3">
      <c r="A68" s="43"/>
    </row>
  </sheetData>
  <mergeCells count="2">
    <mergeCell ref="B9:C9"/>
    <mergeCell ref="G9:H9"/>
  </mergeCells>
  <phoneticPr fontId="1" type="noConversion"/>
  <pageMargins left="0.59" right="0.12" top="0.43" bottom="0.43" header="0.43" footer="0.43"/>
  <pageSetup paperSize="9" scale="85" orientation="portrait" horizontalDpi="4294967292" verticalDpi="4294967292" r:id="rId1"/>
  <headerFooter alignWithMargins="0"/>
  <ignoredErrors>
    <ignoredError sqref="F60 K60" 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2">
    <pageSetUpPr fitToPage="1"/>
  </sheetPr>
  <dimension ref="A1:M70"/>
  <sheetViews>
    <sheetView tabSelected="1" view="pageBreakPreview" zoomScaleNormal="100" zoomScaleSheetLayoutView="100" workbookViewId="0">
      <selection activeCell="G3" sqref="G3"/>
    </sheetView>
  </sheetViews>
  <sheetFormatPr baseColWidth="10" defaultColWidth="11.453125" defaultRowHeight="13" x14ac:dyDescent="0.3"/>
  <cols>
    <col min="1" max="1" width="22.1796875" style="1" customWidth="1"/>
    <col min="2" max="3" width="8.1796875" style="1" customWidth="1"/>
    <col min="4" max="5" width="10.1796875" style="1" customWidth="1"/>
    <col min="6" max="6" width="8.26953125" style="6" customWidth="1"/>
    <col min="7" max="8" width="8.81640625" style="6" customWidth="1"/>
    <col min="9" max="10" width="10.1796875" style="1" customWidth="1"/>
    <col min="11" max="11" width="8.26953125" style="1" customWidth="1"/>
    <col min="12" max="16384" width="11.453125" style="1"/>
  </cols>
  <sheetData>
    <row r="1" spans="1:11" ht="33" customHeight="1" x14ac:dyDescent="0.35">
      <c r="A1" s="44"/>
      <c r="B1" s="44"/>
      <c r="C1" s="44"/>
      <c r="D1" s="45"/>
      <c r="E1" s="45"/>
      <c r="F1" s="46"/>
      <c r="G1" s="46"/>
      <c r="H1" s="46"/>
      <c r="I1" s="45"/>
      <c r="J1" s="43"/>
      <c r="K1" s="50"/>
    </row>
    <row r="2" spans="1:11" ht="14.15" customHeight="1" x14ac:dyDescent="0.35">
      <c r="A2" s="44"/>
      <c r="B2" s="44"/>
      <c r="C2" s="44"/>
      <c r="D2" s="45"/>
      <c r="E2" s="45"/>
      <c r="F2" s="46"/>
      <c r="G2" s="46"/>
      <c r="H2" s="46"/>
      <c r="I2" s="45"/>
      <c r="J2" s="45"/>
      <c r="K2" s="51"/>
    </row>
    <row r="3" spans="1:11" ht="38.25" customHeight="1" x14ac:dyDescent="0.3">
      <c r="A3" s="45" t="s">
        <v>0</v>
      </c>
      <c r="B3" s="45"/>
      <c r="C3" s="45"/>
      <c r="D3" s="45"/>
      <c r="E3" s="45"/>
      <c r="F3" s="46"/>
      <c r="G3" s="46"/>
      <c r="H3" s="46"/>
      <c r="I3" s="45"/>
      <c r="J3" s="45"/>
      <c r="K3" s="52"/>
    </row>
    <row r="4" spans="1:11" ht="15" customHeight="1" x14ac:dyDescent="0.35">
      <c r="A4" s="47" t="s">
        <v>108</v>
      </c>
      <c r="B4" s="47"/>
      <c r="C4" s="47"/>
      <c r="D4" s="47"/>
      <c r="E4" s="47"/>
      <c r="F4" s="46"/>
      <c r="G4" s="46"/>
      <c r="H4" s="46"/>
      <c r="I4" s="43"/>
      <c r="J4" s="43"/>
      <c r="K4" s="48" t="s">
        <v>76</v>
      </c>
    </row>
    <row r="5" spans="1:11" ht="15" customHeight="1" x14ac:dyDescent="0.35">
      <c r="A5" s="47" t="s">
        <v>2</v>
      </c>
      <c r="B5" s="47"/>
      <c r="C5" s="47"/>
      <c r="D5" s="47"/>
      <c r="E5" s="47"/>
      <c r="F5" s="53"/>
      <c r="G5" s="54"/>
      <c r="H5" s="54"/>
      <c r="I5" s="43"/>
      <c r="J5" s="43"/>
      <c r="K5" s="48" t="s">
        <v>77</v>
      </c>
    </row>
    <row r="6" spans="1:11" ht="3" customHeight="1" x14ac:dyDescent="0.3">
      <c r="A6" s="45"/>
      <c r="B6" s="45"/>
      <c r="C6" s="45"/>
      <c r="D6" s="45"/>
      <c r="E6" s="45"/>
      <c r="F6" s="46"/>
      <c r="G6" s="46"/>
      <c r="H6" s="46"/>
      <c r="I6" s="45"/>
      <c r="J6" s="45"/>
      <c r="K6" s="52"/>
    </row>
    <row r="7" spans="1:11" ht="14.25" customHeight="1" x14ac:dyDescent="0.35">
      <c r="A7" s="49" t="s">
        <v>91</v>
      </c>
      <c r="B7" s="49"/>
      <c r="C7" s="49"/>
      <c r="D7" s="45"/>
      <c r="E7" s="45"/>
      <c r="F7" s="55"/>
      <c r="G7" s="55"/>
      <c r="H7" s="55"/>
      <c r="I7" s="56"/>
      <c r="J7" s="57"/>
      <c r="K7" s="58"/>
    </row>
    <row r="8" spans="1:11" ht="7.5" customHeight="1" x14ac:dyDescent="0.35">
      <c r="A8" s="49"/>
      <c r="B8" s="49"/>
      <c r="C8" s="49"/>
      <c r="D8" s="45"/>
      <c r="E8" s="45"/>
      <c r="F8" s="55"/>
      <c r="G8" s="55"/>
      <c r="H8" s="55"/>
      <c r="I8" s="56"/>
      <c r="J8" s="57"/>
      <c r="K8" s="58"/>
    </row>
    <row r="9" spans="1:11" ht="14.25" customHeight="1" x14ac:dyDescent="0.35">
      <c r="A9" s="49"/>
      <c r="B9" s="266" t="s">
        <v>38</v>
      </c>
      <c r="C9" s="266"/>
      <c r="D9" s="45"/>
      <c r="E9" s="45"/>
      <c r="F9" s="55"/>
      <c r="G9" s="266" t="s">
        <v>38</v>
      </c>
      <c r="H9" s="266"/>
      <c r="I9" s="56"/>
      <c r="J9" s="57"/>
      <c r="K9" s="58"/>
    </row>
    <row r="10" spans="1:11" s="15" customFormat="1" ht="15" customHeight="1" x14ac:dyDescent="0.35">
      <c r="A10" s="147" t="s">
        <v>3</v>
      </c>
      <c r="B10" s="7">
        <f>Nov.!B10+31</f>
        <v>42706</v>
      </c>
      <c r="C10" s="8">
        <f>Nov.!C10+31</f>
        <v>42340</v>
      </c>
      <c r="D10" s="9">
        <f>Nov.!D10+31</f>
        <v>42706</v>
      </c>
      <c r="E10" s="10">
        <f>Nov.!E10+31</f>
        <v>42340</v>
      </c>
      <c r="F10" s="11" t="s">
        <v>4</v>
      </c>
      <c r="G10" s="12" t="s">
        <v>78</v>
      </c>
      <c r="H10" s="8" t="s">
        <v>79</v>
      </c>
      <c r="I10" s="13" t="s">
        <v>78</v>
      </c>
      <c r="J10" s="10" t="s">
        <v>79</v>
      </c>
      <c r="K10" s="14" t="s">
        <v>4</v>
      </c>
    </row>
    <row r="11" spans="1:11" ht="14.5" x14ac:dyDescent="0.35">
      <c r="A11" s="98" t="s">
        <v>5</v>
      </c>
      <c r="B11" s="113">
        <f t="shared" ref="B11:B44" si="0">D11/$D$52*100</f>
        <v>0.66211673627381074</v>
      </c>
      <c r="C11" s="99">
        <f t="shared" ref="C11:C44" si="1">E11/$E$52*100</f>
        <v>0.6202440775305097</v>
      </c>
      <c r="D11" s="100">
        <f>I11-Nov.!I11</f>
        <v>195</v>
      </c>
      <c r="E11" s="101">
        <f>J11-Nov.!J11</f>
        <v>216</v>
      </c>
      <c r="F11" s="102">
        <f t="shared" ref="F11:F50" si="2">IF(E11&gt;0,(D11*100/E11)-100," ")</f>
        <v>-9.7222222222222285</v>
      </c>
      <c r="G11" s="103">
        <f t="shared" ref="G11:G44" si="3">I11/$I$52*100</f>
        <v>0.76680122282838181</v>
      </c>
      <c r="H11" s="104">
        <f t="shared" ref="H11:H44" si="4">J11/$J$52*100</f>
        <v>0.92562270039105388</v>
      </c>
      <c r="I11" s="105">
        <v>1816</v>
      </c>
      <c r="J11" s="101">
        <v>2883</v>
      </c>
      <c r="K11" s="107">
        <f t="shared" ref="K11:K50" si="5">IF(J11&gt;0,(I11*100/J11)-100," ")</f>
        <v>-37.010058966354492</v>
      </c>
    </row>
    <row r="12" spans="1:11" ht="14.5" x14ac:dyDescent="0.35">
      <c r="A12" s="26" t="s">
        <v>47</v>
      </c>
      <c r="B12" s="16">
        <f t="shared" si="0"/>
        <v>1.6977352212148994E-2</v>
      </c>
      <c r="C12" s="17">
        <f t="shared" si="1"/>
        <v>1.7229002153625269E-2</v>
      </c>
      <c r="D12" s="23">
        <f>I12-Nov.!I12</f>
        <v>5</v>
      </c>
      <c r="E12" s="24">
        <f>J12-Nov.!J12</f>
        <v>6</v>
      </c>
      <c r="F12" s="18">
        <f t="shared" ref="F12" si="6">IF(E12&gt;0,(D12*100/E12)-100," ")</f>
        <v>-16.666666666666671</v>
      </c>
      <c r="G12" s="19">
        <f t="shared" si="3"/>
        <v>2.9557315857922206E-2</v>
      </c>
      <c r="H12" s="20">
        <f t="shared" si="4"/>
        <v>5.8754406580493537E-2</v>
      </c>
      <c r="I12" s="22">
        <v>70</v>
      </c>
      <c r="J12" s="24">
        <v>183</v>
      </c>
      <c r="K12" s="21">
        <f t="shared" si="5"/>
        <v>-61.748633879781423</v>
      </c>
    </row>
    <row r="13" spans="1:11" ht="14.5" x14ac:dyDescent="0.35">
      <c r="A13" s="105" t="s">
        <v>6</v>
      </c>
      <c r="B13" s="109">
        <f t="shared" si="0"/>
        <v>5.4327527078876781E-2</v>
      </c>
      <c r="C13" s="99">
        <f t="shared" si="1"/>
        <v>1.148600143575018E-2</v>
      </c>
      <c r="D13" s="100">
        <f>I13-Nov.!I13</f>
        <v>16</v>
      </c>
      <c r="E13" s="101">
        <f>J13-Nov.!J13</f>
        <v>4</v>
      </c>
      <c r="F13" s="102">
        <f t="shared" si="2"/>
        <v>300</v>
      </c>
      <c r="G13" s="103">
        <f t="shared" si="3"/>
        <v>5.151417906666441E-2</v>
      </c>
      <c r="H13" s="104">
        <f t="shared" si="4"/>
        <v>5.7791219587370685E-2</v>
      </c>
      <c r="I13" s="105">
        <v>122</v>
      </c>
      <c r="J13" s="101">
        <v>180</v>
      </c>
      <c r="K13" s="107">
        <f t="shared" si="5"/>
        <v>-32.222222222222229</v>
      </c>
    </row>
    <row r="14" spans="1:11" ht="14.5" x14ac:dyDescent="0.35">
      <c r="A14" s="27" t="s">
        <v>7</v>
      </c>
      <c r="B14" s="16">
        <f t="shared" si="0"/>
        <v>6.1390105599130758</v>
      </c>
      <c r="C14" s="17">
        <f t="shared" si="1"/>
        <v>6.960516870064609</v>
      </c>
      <c r="D14" s="23">
        <f>I14-Nov.!I14</f>
        <v>1808</v>
      </c>
      <c r="E14" s="24">
        <f>J14-Nov.!J14</f>
        <v>2424</v>
      </c>
      <c r="F14" s="18">
        <f t="shared" si="2"/>
        <v>-25.412541254125415</v>
      </c>
      <c r="G14" s="19">
        <f t="shared" si="3"/>
        <v>6.2754404040062823</v>
      </c>
      <c r="H14" s="20">
        <f t="shared" si="4"/>
        <v>6.0048287774588562</v>
      </c>
      <c r="I14" s="22">
        <v>14862</v>
      </c>
      <c r="J14" s="24">
        <v>18703</v>
      </c>
      <c r="K14" s="21">
        <f t="shared" si="5"/>
        <v>-20.536812276105437</v>
      </c>
    </row>
    <row r="15" spans="1:11" ht="14.5" x14ac:dyDescent="0.35">
      <c r="A15" s="108" t="s">
        <v>8</v>
      </c>
      <c r="B15" s="109">
        <f t="shared" si="0"/>
        <v>10.386744083392754</v>
      </c>
      <c r="C15" s="99">
        <f t="shared" si="1"/>
        <v>8.3330940416367554</v>
      </c>
      <c r="D15" s="100">
        <f>I15-Nov.!I15</f>
        <v>3059</v>
      </c>
      <c r="E15" s="101">
        <f>J15-Nov.!J15</f>
        <v>2902</v>
      </c>
      <c r="F15" s="102">
        <f t="shared" si="2"/>
        <v>5.4100620261888395</v>
      </c>
      <c r="G15" s="103">
        <f t="shared" si="3"/>
        <v>9.0069586366476937</v>
      </c>
      <c r="H15" s="104">
        <f t="shared" si="4"/>
        <v>7.9681249317742546</v>
      </c>
      <c r="I15" s="105">
        <v>21331</v>
      </c>
      <c r="J15" s="101">
        <v>24818</v>
      </c>
      <c r="K15" s="107">
        <f t="shared" si="5"/>
        <v>-14.050286082681922</v>
      </c>
    </row>
    <row r="16" spans="1:11" ht="14.5" x14ac:dyDescent="0.35">
      <c r="A16" s="27" t="s">
        <v>9</v>
      </c>
      <c r="B16" s="16">
        <f t="shared" si="0"/>
        <v>4.0745645309157578E-2</v>
      </c>
      <c r="C16" s="17">
        <f t="shared" si="1"/>
        <v>1.148600143575018E-2</v>
      </c>
      <c r="D16" s="23">
        <f>I16-Nov.!I16</f>
        <v>12</v>
      </c>
      <c r="E16" s="24">
        <f>J16-Nov.!J16</f>
        <v>4</v>
      </c>
      <c r="F16" s="18">
        <f t="shared" si="2"/>
        <v>200</v>
      </c>
      <c r="G16" s="19">
        <f t="shared" si="3"/>
        <v>2.4912594794534428E-2</v>
      </c>
      <c r="H16" s="20">
        <f t="shared" si="4"/>
        <v>1.7658428207252157E-2</v>
      </c>
      <c r="I16" s="22">
        <v>59</v>
      </c>
      <c r="J16" s="24">
        <v>55</v>
      </c>
      <c r="K16" s="21">
        <f t="shared" si="5"/>
        <v>7.2727272727272663</v>
      </c>
    </row>
    <row r="17" spans="1:11" ht="14.5" x14ac:dyDescent="0.35">
      <c r="A17" s="98" t="s">
        <v>10</v>
      </c>
      <c r="B17" s="109">
        <f t="shared" si="0"/>
        <v>0.79454008352857297</v>
      </c>
      <c r="C17" s="99">
        <f t="shared" si="1"/>
        <v>0.79253409906676242</v>
      </c>
      <c r="D17" s="100">
        <f>I17-Nov.!I17</f>
        <v>234</v>
      </c>
      <c r="E17" s="101">
        <f>J17-Nov.!J17</f>
        <v>276</v>
      </c>
      <c r="F17" s="102">
        <f t="shared" si="2"/>
        <v>-15.217391304347828</v>
      </c>
      <c r="G17" s="103">
        <f t="shared" si="3"/>
        <v>1.4204401506578614</v>
      </c>
      <c r="H17" s="104">
        <f t="shared" si="4"/>
        <v>1.9498115364116788</v>
      </c>
      <c r="I17" s="105">
        <v>3364</v>
      </c>
      <c r="J17" s="101">
        <v>6073</v>
      </c>
      <c r="K17" s="107">
        <f t="shared" si="5"/>
        <v>-44.607278116252267</v>
      </c>
    </row>
    <row r="18" spans="1:11" ht="14.5" x14ac:dyDescent="0.35">
      <c r="A18" s="22" t="s">
        <v>11</v>
      </c>
      <c r="B18" s="16">
        <f t="shared" si="0"/>
        <v>1.8165766866999424</v>
      </c>
      <c r="C18" s="17">
        <f t="shared" si="1"/>
        <v>1.7257717157214647</v>
      </c>
      <c r="D18" s="23">
        <f>I18-Nov.!I18</f>
        <v>535</v>
      </c>
      <c r="E18" s="24">
        <f>J18-Nov.!J18</f>
        <v>601</v>
      </c>
      <c r="F18" s="18">
        <f t="shared" si="2"/>
        <v>-10.981697171381029</v>
      </c>
      <c r="G18" s="19">
        <f t="shared" si="3"/>
        <v>2.5799314270272098</v>
      </c>
      <c r="H18" s="20">
        <f t="shared" si="4"/>
        <v>2.5668933366723814</v>
      </c>
      <c r="I18" s="22">
        <v>6110</v>
      </c>
      <c r="J18" s="24">
        <v>7995</v>
      </c>
      <c r="K18" s="21">
        <f t="shared" si="5"/>
        <v>-23.577235772357724</v>
      </c>
    </row>
    <row r="19" spans="1:11" ht="14.5" x14ac:dyDescent="0.35">
      <c r="A19" s="98" t="s">
        <v>49</v>
      </c>
      <c r="B19" s="109">
        <f t="shared" si="0"/>
        <v>0.17656446300634954</v>
      </c>
      <c r="C19" s="99">
        <f t="shared" si="1"/>
        <v>7.1787508973438621E-2</v>
      </c>
      <c r="D19" s="100">
        <f>I19-Nov.!I19</f>
        <v>52</v>
      </c>
      <c r="E19" s="101">
        <f>J19-Nov.!J19</f>
        <v>25</v>
      </c>
      <c r="F19" s="102">
        <f t="shared" ref="F19" si="7">IF(E19&gt;0,(D19*100/E19)-100," ")</f>
        <v>108</v>
      </c>
      <c r="G19" s="103">
        <f t="shared" si="3"/>
        <v>0.22548009525900653</v>
      </c>
      <c r="H19" s="104">
        <f t="shared" si="4"/>
        <v>0.1781895937277263</v>
      </c>
      <c r="I19" s="105">
        <v>534</v>
      </c>
      <c r="J19" s="101">
        <v>555</v>
      </c>
      <c r="K19" s="107">
        <f t="shared" ref="K19" si="8">IF(J19&gt;0,(I19*100/J19)-100," ")</f>
        <v>-3.7837837837837895</v>
      </c>
    </row>
    <row r="20" spans="1:11" ht="14.5" x14ac:dyDescent="0.35">
      <c r="A20" s="26" t="s">
        <v>12</v>
      </c>
      <c r="B20" s="16">
        <f t="shared" si="0"/>
        <v>2.35985195748871</v>
      </c>
      <c r="C20" s="17">
        <f t="shared" si="1"/>
        <v>1.9210337401292175</v>
      </c>
      <c r="D20" s="23">
        <f>I20-Nov.!I20</f>
        <v>695</v>
      </c>
      <c r="E20" s="24">
        <f>J20-Nov.!J20</f>
        <v>669</v>
      </c>
      <c r="F20" s="18">
        <f t="shared" si="2"/>
        <v>3.8863976083707001</v>
      </c>
      <c r="G20" s="19">
        <f t="shared" si="3"/>
        <v>2.6593139324742006</v>
      </c>
      <c r="H20" s="20">
        <f t="shared" si="4"/>
        <v>2.6927497704404333</v>
      </c>
      <c r="I20" s="22">
        <v>6298</v>
      </c>
      <c r="J20" s="24">
        <v>8387</v>
      </c>
      <c r="K20" s="21">
        <f t="shared" si="5"/>
        <v>-24.907595087635627</v>
      </c>
    </row>
    <row r="21" spans="1:11" ht="14.5" x14ac:dyDescent="0.35">
      <c r="A21" s="112" t="s">
        <v>13</v>
      </c>
      <c r="B21" s="109">
        <f t="shared" si="0"/>
        <v>4.1458694102067843</v>
      </c>
      <c r="C21" s="99">
        <f t="shared" si="1"/>
        <v>4.4680545585068199</v>
      </c>
      <c r="D21" s="100">
        <f>I21-Nov.!I21</f>
        <v>1221</v>
      </c>
      <c r="E21" s="101">
        <f>J21-Nov.!J21</f>
        <v>1556</v>
      </c>
      <c r="F21" s="102">
        <f t="shared" si="2"/>
        <v>-21.529562982005146</v>
      </c>
      <c r="G21" s="103">
        <f t="shared" si="3"/>
        <v>4.1287347779823333</v>
      </c>
      <c r="H21" s="104">
        <f t="shared" si="4"/>
        <v>4.543031984229418</v>
      </c>
      <c r="I21" s="105">
        <v>9778</v>
      </c>
      <c r="J21" s="101">
        <v>14150</v>
      </c>
      <c r="K21" s="107">
        <f t="shared" si="5"/>
        <v>-30.897526501766791</v>
      </c>
    </row>
    <row r="22" spans="1:11" ht="14.5" x14ac:dyDescent="0.35">
      <c r="A22" s="26" t="s">
        <v>14</v>
      </c>
      <c r="B22" s="16">
        <f t="shared" si="0"/>
        <v>1.0152456622865098</v>
      </c>
      <c r="C22" s="17">
        <f t="shared" si="1"/>
        <v>2.1651112706389091</v>
      </c>
      <c r="D22" s="23">
        <f>I22-Nov.!I22</f>
        <v>299</v>
      </c>
      <c r="E22" s="24">
        <f>J22-Nov.!J22</f>
        <v>754</v>
      </c>
      <c r="F22" s="18">
        <f t="shared" si="2"/>
        <v>-60.344827586206897</v>
      </c>
      <c r="G22" s="19">
        <f t="shared" si="3"/>
        <v>0.88714172310706496</v>
      </c>
      <c r="H22" s="20">
        <f t="shared" si="4"/>
        <v>1.3041551886883318</v>
      </c>
      <c r="I22" s="22">
        <v>2101</v>
      </c>
      <c r="J22" s="24">
        <v>4062</v>
      </c>
      <c r="K22" s="21">
        <f t="shared" si="5"/>
        <v>-48.276710979812897</v>
      </c>
    </row>
    <row r="23" spans="1:11" ht="14.5" x14ac:dyDescent="0.35">
      <c r="A23" s="105" t="s">
        <v>15</v>
      </c>
      <c r="B23" s="109">
        <f t="shared" si="0"/>
        <v>2.2376150215612371</v>
      </c>
      <c r="C23" s="99">
        <f t="shared" si="1"/>
        <v>3.1500358937544868</v>
      </c>
      <c r="D23" s="100">
        <f>I23-Nov.!I23</f>
        <v>659</v>
      </c>
      <c r="E23" s="101">
        <f>J23-Nov.!J23</f>
        <v>1097</v>
      </c>
      <c r="F23" s="102">
        <f t="shared" si="2"/>
        <v>-39.927073837739286</v>
      </c>
      <c r="G23" s="103">
        <f t="shared" si="3"/>
        <v>2.676203827250156</v>
      </c>
      <c r="H23" s="104">
        <f t="shared" si="4"/>
        <v>2.7890684697527179</v>
      </c>
      <c r="I23" s="105">
        <v>6338</v>
      </c>
      <c r="J23" s="101">
        <v>8687</v>
      </c>
      <c r="K23" s="107">
        <f t="shared" si="5"/>
        <v>-27.040405203177158</v>
      </c>
    </row>
    <row r="24" spans="1:11" ht="14.5" x14ac:dyDescent="0.35">
      <c r="A24" s="27" t="s">
        <v>39</v>
      </c>
      <c r="B24" s="16">
        <f t="shared" si="0"/>
        <v>0.51950697769175924</v>
      </c>
      <c r="C24" s="17">
        <f t="shared" si="1"/>
        <v>0.64321608040201006</v>
      </c>
      <c r="D24" s="23">
        <f>I24-Nov.!I24</f>
        <v>153</v>
      </c>
      <c r="E24" s="24">
        <f>J24-Nov.!J24</f>
        <v>224</v>
      </c>
      <c r="F24" s="18">
        <f t="shared" si="2"/>
        <v>-31.696428571428569</v>
      </c>
      <c r="G24" s="19">
        <f t="shared" si="3"/>
        <v>0.44800445893222091</v>
      </c>
      <c r="H24" s="20">
        <f t="shared" si="4"/>
        <v>0.71275837491090521</v>
      </c>
      <c r="I24" s="22">
        <v>1061</v>
      </c>
      <c r="J24" s="24">
        <v>2220</v>
      </c>
      <c r="K24" s="21">
        <f t="shared" si="5"/>
        <v>-52.207207207207205</v>
      </c>
    </row>
    <row r="25" spans="1:11" ht="14.5" x14ac:dyDescent="0.35">
      <c r="A25" s="108" t="s">
        <v>16</v>
      </c>
      <c r="B25" s="109">
        <f t="shared" si="0"/>
        <v>1.0865505415775356</v>
      </c>
      <c r="C25" s="99">
        <f t="shared" si="1"/>
        <v>1.3898061737257716</v>
      </c>
      <c r="D25" s="100">
        <f>I25-Nov.!I25</f>
        <v>320</v>
      </c>
      <c r="E25" s="101">
        <f>J25-Nov.!J25</f>
        <v>484</v>
      </c>
      <c r="F25" s="102">
        <f t="shared" si="2"/>
        <v>-33.884297520661164</v>
      </c>
      <c r="G25" s="103">
        <f t="shared" si="3"/>
        <v>1.4466194875605924</v>
      </c>
      <c r="H25" s="104">
        <f t="shared" si="4"/>
        <v>1.6509025062125562</v>
      </c>
      <c r="I25" s="105">
        <v>3426</v>
      </c>
      <c r="J25" s="101">
        <v>5142</v>
      </c>
      <c r="K25" s="107">
        <f t="shared" si="5"/>
        <v>-33.372228704784135</v>
      </c>
    </row>
    <row r="26" spans="1:11" ht="14.5" x14ac:dyDescent="0.35">
      <c r="A26" s="27" t="s">
        <v>17</v>
      </c>
      <c r="B26" s="16">
        <f t="shared" si="0"/>
        <v>1.1918101252928592</v>
      </c>
      <c r="C26" s="17">
        <f t="shared" si="1"/>
        <v>1.1916726489590812</v>
      </c>
      <c r="D26" s="23">
        <f>I26-Nov.!I26</f>
        <v>351</v>
      </c>
      <c r="E26" s="24">
        <f>J26-Nov.!J26</f>
        <v>415</v>
      </c>
      <c r="F26" s="18">
        <f t="shared" si="2"/>
        <v>-15.421686746987959</v>
      </c>
      <c r="G26" s="19">
        <f t="shared" si="3"/>
        <v>1.4618203928589524</v>
      </c>
      <c r="H26" s="20">
        <f t="shared" si="4"/>
        <v>1.4486332376567588</v>
      </c>
      <c r="I26" s="22">
        <v>3462</v>
      </c>
      <c r="J26" s="24">
        <v>4512</v>
      </c>
      <c r="K26" s="21">
        <f t="shared" si="5"/>
        <v>-23.271276595744681</v>
      </c>
    </row>
    <row r="27" spans="1:11" ht="14.5" x14ac:dyDescent="0.35">
      <c r="A27" s="98" t="s">
        <v>52</v>
      </c>
      <c r="B27" s="109">
        <f t="shared" si="0"/>
        <v>0.62137109096465315</v>
      </c>
      <c r="C27" s="99">
        <f t="shared" si="1"/>
        <v>1.412778176597272</v>
      </c>
      <c r="D27" s="100">
        <f>I27-Nov.!I27</f>
        <v>183</v>
      </c>
      <c r="E27" s="101">
        <f>J27-Nov.!J27</f>
        <v>492</v>
      </c>
      <c r="F27" s="102">
        <f t="shared" si="2"/>
        <v>-62.804878048780488</v>
      </c>
      <c r="G27" s="103">
        <f t="shared" si="3"/>
        <v>0.95343456010269045</v>
      </c>
      <c r="H27" s="104">
        <f t="shared" si="4"/>
        <v>1.2794333891981788</v>
      </c>
      <c r="I27" s="105">
        <v>2258</v>
      </c>
      <c r="J27" s="101">
        <v>3985</v>
      </c>
      <c r="K27" s="107">
        <f t="shared" si="5"/>
        <v>-43.337515683814303</v>
      </c>
    </row>
    <row r="28" spans="1:11" ht="14.5" x14ac:dyDescent="0.35">
      <c r="A28" s="22" t="s">
        <v>18</v>
      </c>
      <c r="B28" s="16">
        <f t="shared" si="0"/>
        <v>0.13581881769719195</v>
      </c>
      <c r="C28" s="17">
        <f t="shared" si="1"/>
        <v>0.42498205312275666</v>
      </c>
      <c r="D28" s="23">
        <f>I28-Nov.!I28</f>
        <v>40</v>
      </c>
      <c r="E28" s="24">
        <f>J28-Nov.!J28</f>
        <v>148</v>
      </c>
      <c r="F28" s="18">
        <f t="shared" si="2"/>
        <v>-72.972972972972968</v>
      </c>
      <c r="G28" s="19">
        <f t="shared" si="3"/>
        <v>0.2381475163409732</v>
      </c>
      <c r="H28" s="20">
        <f t="shared" si="4"/>
        <v>0.30051434185432763</v>
      </c>
      <c r="I28" s="22">
        <v>564</v>
      </c>
      <c r="J28" s="24">
        <v>936</v>
      </c>
      <c r="K28" s="21">
        <f t="shared" si="5"/>
        <v>-39.743589743589745</v>
      </c>
    </row>
    <row r="29" spans="1:11" ht="14.5" x14ac:dyDescent="0.35">
      <c r="A29" s="98" t="s">
        <v>19</v>
      </c>
      <c r="B29" s="109">
        <f t="shared" si="0"/>
        <v>5.7722997521306572E-2</v>
      </c>
      <c r="C29" s="99">
        <f t="shared" si="1"/>
        <v>0.13496051687006461</v>
      </c>
      <c r="D29" s="100">
        <f>I29-Nov.!I29</f>
        <v>17</v>
      </c>
      <c r="E29" s="101">
        <f>J29-Nov.!J29</f>
        <v>47</v>
      </c>
      <c r="F29" s="102">
        <f t="shared" si="2"/>
        <v>-63.829787234042556</v>
      </c>
      <c r="G29" s="103">
        <f t="shared" si="3"/>
        <v>8.7827452834968844E-2</v>
      </c>
      <c r="H29" s="104">
        <f t="shared" si="4"/>
        <v>0.12071943647139656</v>
      </c>
      <c r="I29" s="105">
        <v>208</v>
      </c>
      <c r="J29" s="101">
        <v>376</v>
      </c>
      <c r="K29" s="107">
        <f t="shared" si="5"/>
        <v>-44.680851063829785</v>
      </c>
    </row>
    <row r="30" spans="1:11" ht="14.5" x14ac:dyDescent="0.35">
      <c r="A30" s="27" t="s">
        <v>20</v>
      </c>
      <c r="B30" s="16">
        <f t="shared" si="0"/>
        <v>1.9931411497062919</v>
      </c>
      <c r="C30" s="17">
        <f t="shared" si="1"/>
        <v>1.9727207465900933</v>
      </c>
      <c r="D30" s="23">
        <f>I30-Nov.!I30</f>
        <v>587</v>
      </c>
      <c r="E30" s="24">
        <f>J30-Nov.!J30</f>
        <v>687</v>
      </c>
      <c r="F30" s="18">
        <f t="shared" si="2"/>
        <v>-14.556040756914115</v>
      </c>
      <c r="G30" s="19">
        <f t="shared" si="3"/>
        <v>1.990474099346361</v>
      </c>
      <c r="H30" s="20">
        <f t="shared" si="4"/>
        <v>2.0987844580146788</v>
      </c>
      <c r="I30" s="22">
        <v>4714</v>
      </c>
      <c r="J30" s="24">
        <v>6537</v>
      </c>
      <c r="K30" s="21">
        <f t="shared" si="5"/>
        <v>-27.887410126969556</v>
      </c>
    </row>
    <row r="31" spans="1:11" ht="14.5" x14ac:dyDescent="0.35">
      <c r="A31" s="108" t="s">
        <v>21</v>
      </c>
      <c r="B31" s="109">
        <f t="shared" si="0"/>
        <v>8.0880105938677804</v>
      </c>
      <c r="C31" s="99">
        <f t="shared" si="1"/>
        <v>8.269921033740129</v>
      </c>
      <c r="D31" s="100">
        <f>I31-Nov.!I31</f>
        <v>2382</v>
      </c>
      <c r="E31" s="101">
        <f>J31-Nov.!J31</f>
        <v>2880</v>
      </c>
      <c r="F31" s="102">
        <f t="shared" si="2"/>
        <v>-17.291666666666671</v>
      </c>
      <c r="G31" s="103">
        <f t="shared" si="3"/>
        <v>9.6394851960072288</v>
      </c>
      <c r="H31" s="104">
        <f t="shared" si="4"/>
        <v>8.5819961087245478</v>
      </c>
      <c r="I31" s="105">
        <v>22829</v>
      </c>
      <c r="J31" s="101">
        <v>26730</v>
      </c>
      <c r="K31" s="107">
        <f t="shared" si="5"/>
        <v>-14.594089038533482</v>
      </c>
    </row>
    <row r="32" spans="1:11" ht="14.5" x14ac:dyDescent="0.35">
      <c r="A32" s="27" t="s">
        <v>51</v>
      </c>
      <c r="B32" s="16">
        <f t="shared" si="0"/>
        <v>2.0440732063427389</v>
      </c>
      <c r="C32" s="17">
        <f t="shared" si="1"/>
        <v>1.4673366834170853</v>
      </c>
      <c r="D32" s="23">
        <f>I32-Nov.!I32</f>
        <v>602</v>
      </c>
      <c r="E32" s="24">
        <f>J32-Nov.!J32</f>
        <v>511</v>
      </c>
      <c r="F32" s="18">
        <f t="shared" si="2"/>
        <v>17.808219178082197</v>
      </c>
      <c r="G32" s="19">
        <f t="shared" si="3"/>
        <v>2.0799905416589253</v>
      </c>
      <c r="H32" s="20">
        <f t="shared" si="4"/>
        <v>1.584121541356039</v>
      </c>
      <c r="I32" s="22">
        <v>4926</v>
      </c>
      <c r="J32" s="24">
        <v>4934</v>
      </c>
      <c r="K32" s="21">
        <f t="shared" si="5"/>
        <v>-0.16214025131739618</v>
      </c>
    </row>
    <row r="33" spans="1:11" ht="14.5" x14ac:dyDescent="0.35">
      <c r="A33" s="98" t="s">
        <v>22</v>
      </c>
      <c r="B33" s="109">
        <f t="shared" si="0"/>
        <v>1.3446062952022002</v>
      </c>
      <c r="C33" s="99">
        <f t="shared" si="1"/>
        <v>1.4845656855707106</v>
      </c>
      <c r="D33" s="100">
        <f>I33-Nov.!I33</f>
        <v>396</v>
      </c>
      <c r="E33" s="101">
        <f>J33-Nov.!J33</f>
        <v>517</v>
      </c>
      <c r="F33" s="102">
        <f t="shared" si="2"/>
        <v>-23.40425531914893</v>
      </c>
      <c r="G33" s="103">
        <f t="shared" si="3"/>
        <v>1.5462698667387302</v>
      </c>
      <c r="H33" s="104">
        <f t="shared" si="4"/>
        <v>1.3828154597933642</v>
      </c>
      <c r="I33" s="105">
        <v>3662</v>
      </c>
      <c r="J33" s="101">
        <v>4307</v>
      </c>
      <c r="K33" s="107">
        <f t="shared" si="5"/>
        <v>-14.975621081959602</v>
      </c>
    </row>
    <row r="34" spans="1:11" ht="14.5" x14ac:dyDescent="0.35">
      <c r="A34" s="22" t="s">
        <v>23</v>
      </c>
      <c r="B34" s="16">
        <f t="shared" si="0"/>
        <v>1.0050592509592204</v>
      </c>
      <c r="C34" s="17">
        <f t="shared" si="1"/>
        <v>1.8176597272074662</v>
      </c>
      <c r="D34" s="23">
        <f>I34-Nov.!I34</f>
        <v>296</v>
      </c>
      <c r="E34" s="24">
        <f>J34-Nov.!J34</f>
        <v>633</v>
      </c>
      <c r="F34" s="18">
        <f t="shared" si="2"/>
        <v>-53.238546603475513</v>
      </c>
      <c r="G34" s="19">
        <f t="shared" si="3"/>
        <v>1.1662472342797305</v>
      </c>
      <c r="H34" s="20">
        <f t="shared" si="4"/>
        <v>1.5587576172038038</v>
      </c>
      <c r="I34" s="22">
        <v>2762</v>
      </c>
      <c r="J34" s="24">
        <v>4855</v>
      </c>
      <c r="K34" s="21">
        <f t="shared" si="5"/>
        <v>-43.110195674562306</v>
      </c>
    </row>
    <row r="35" spans="1:11" ht="14.5" x14ac:dyDescent="0.35">
      <c r="A35" s="98" t="s">
        <v>24</v>
      </c>
      <c r="B35" s="109">
        <f t="shared" si="0"/>
        <v>1.093341482462395</v>
      </c>
      <c r="C35" s="99">
        <f t="shared" si="1"/>
        <v>1.7200287150035896</v>
      </c>
      <c r="D35" s="100">
        <f>I35-Nov.!I35</f>
        <v>322</v>
      </c>
      <c r="E35" s="101">
        <f>J35-Nov.!J35</f>
        <v>599</v>
      </c>
      <c r="F35" s="102">
        <f>IF(E35&gt;0,(D35*100/E35)-100," ")</f>
        <v>-46.243739565943237</v>
      </c>
      <c r="G35" s="103">
        <f t="shared" si="3"/>
        <v>1.8709780938064757</v>
      </c>
      <c r="H35" s="104">
        <f t="shared" si="4"/>
        <v>3.1627850230843815</v>
      </c>
      <c r="I35" s="105">
        <v>4431</v>
      </c>
      <c r="J35" s="101">
        <v>9851</v>
      </c>
      <c r="K35" s="107">
        <f t="shared" si="5"/>
        <v>-55.019794944675667</v>
      </c>
    </row>
    <row r="36" spans="1:11" ht="14.5" x14ac:dyDescent="0.35">
      <c r="A36" s="27" t="s">
        <v>25</v>
      </c>
      <c r="B36" s="16">
        <f t="shared" si="0"/>
        <v>1.1374825982139827</v>
      </c>
      <c r="C36" s="17">
        <f t="shared" si="1"/>
        <v>1.6568557071069634</v>
      </c>
      <c r="D36" s="23">
        <f>I36-Nov.!I36</f>
        <v>335</v>
      </c>
      <c r="E36" s="24">
        <f>J36-Nov.!J36</f>
        <v>577</v>
      </c>
      <c r="F36" s="18">
        <f t="shared" si="2"/>
        <v>-41.941074523396878</v>
      </c>
      <c r="G36" s="19">
        <f t="shared" si="3"/>
        <v>2.5942878375867719</v>
      </c>
      <c r="H36" s="20">
        <f t="shared" si="4"/>
        <v>2.7672362312419332</v>
      </c>
      <c r="I36" s="22">
        <v>6144</v>
      </c>
      <c r="J36" s="24">
        <v>8619</v>
      </c>
      <c r="K36" s="21">
        <f t="shared" si="5"/>
        <v>-28.715628263139578</v>
      </c>
    </row>
    <row r="37" spans="1:11" ht="14.5" x14ac:dyDescent="0.35">
      <c r="A37" s="108" t="s">
        <v>26</v>
      </c>
      <c r="B37" s="109">
        <f t="shared" si="0"/>
        <v>1.3174425316627618</v>
      </c>
      <c r="C37" s="99">
        <f t="shared" si="1"/>
        <v>1.2002871500358938</v>
      </c>
      <c r="D37" s="100">
        <f>I37-Nov.!I37</f>
        <v>388</v>
      </c>
      <c r="E37" s="101">
        <f>J37-Nov.!J37</f>
        <v>418</v>
      </c>
      <c r="F37" s="102">
        <f t="shared" si="2"/>
        <v>-7.1770334928229715</v>
      </c>
      <c r="G37" s="103">
        <f t="shared" si="3"/>
        <v>1.6083402300403666</v>
      </c>
      <c r="H37" s="104">
        <f t="shared" si="4"/>
        <v>1.2393005978180605</v>
      </c>
      <c r="I37" s="105">
        <v>3809</v>
      </c>
      <c r="J37" s="101">
        <v>3860</v>
      </c>
      <c r="K37" s="107">
        <f t="shared" si="5"/>
        <v>-1.3212435233160562</v>
      </c>
    </row>
    <row r="38" spans="1:11" ht="14.5" x14ac:dyDescent="0.35">
      <c r="A38" s="27" t="s">
        <v>27</v>
      </c>
      <c r="B38" s="16">
        <f t="shared" si="0"/>
        <v>3.9183728905639876</v>
      </c>
      <c r="C38" s="17">
        <f t="shared" si="1"/>
        <v>4.0086145010768126</v>
      </c>
      <c r="D38" s="23">
        <f>I38-Nov.!I38</f>
        <v>1154</v>
      </c>
      <c r="E38" s="24">
        <f>J38-Nov.!J38</f>
        <v>1396</v>
      </c>
      <c r="F38" s="18">
        <f t="shared" si="2"/>
        <v>-17.335243553008596</v>
      </c>
      <c r="G38" s="19">
        <f t="shared" si="3"/>
        <v>4.6751228739844946</v>
      </c>
      <c r="H38" s="20">
        <f t="shared" si="4"/>
        <v>3.7622083951378325</v>
      </c>
      <c r="I38" s="22">
        <v>11072</v>
      </c>
      <c r="J38" s="24">
        <v>11718</v>
      </c>
      <c r="K38" s="21">
        <f t="shared" si="5"/>
        <v>-5.5128861580474506</v>
      </c>
    </row>
    <row r="39" spans="1:11" ht="14.5" x14ac:dyDescent="0.35">
      <c r="A39" s="98" t="s">
        <v>28</v>
      </c>
      <c r="B39" s="109">
        <f t="shared" si="0"/>
        <v>3.7010627822484805</v>
      </c>
      <c r="C39" s="99">
        <f t="shared" si="1"/>
        <v>4.3043790380473794</v>
      </c>
      <c r="D39" s="100">
        <f>I39-Nov.!I39</f>
        <v>1090</v>
      </c>
      <c r="E39" s="101">
        <f>J39-Nov.!J39</f>
        <v>1499</v>
      </c>
      <c r="F39" s="102">
        <f t="shared" si="2"/>
        <v>-27.284856571047371</v>
      </c>
      <c r="G39" s="103">
        <f t="shared" si="3"/>
        <v>4.6071410475112744</v>
      </c>
      <c r="H39" s="104">
        <f t="shared" si="4"/>
        <v>4.615913133375714</v>
      </c>
      <c r="I39" s="105">
        <v>10911</v>
      </c>
      <c r="J39" s="101">
        <v>14377</v>
      </c>
      <c r="K39" s="107">
        <f t="shared" si="5"/>
        <v>-24.107950198233283</v>
      </c>
    </row>
    <row r="40" spans="1:11" ht="14.5" x14ac:dyDescent="0.35">
      <c r="A40" s="22" t="s">
        <v>50</v>
      </c>
      <c r="B40" s="16">
        <f t="shared" si="0"/>
        <v>7.0252283453872533</v>
      </c>
      <c r="C40" s="17">
        <f t="shared" si="1"/>
        <v>7.6898779612347452</v>
      </c>
      <c r="D40" s="23">
        <f>I40-Nov.!I40</f>
        <v>2069</v>
      </c>
      <c r="E40" s="24">
        <f>J40-Nov.!J40</f>
        <v>2678</v>
      </c>
      <c r="F40" s="18">
        <f t="shared" si="2"/>
        <v>-22.740851381628076</v>
      </c>
      <c r="G40" s="19">
        <f t="shared" si="3"/>
        <v>7.9200939078149544</v>
      </c>
      <c r="H40" s="20">
        <f t="shared" si="4"/>
        <v>7.7385653650799764</v>
      </c>
      <c r="I40" s="22">
        <v>18757</v>
      </c>
      <c r="J40" s="24">
        <v>24103</v>
      </c>
      <c r="K40" s="21">
        <f t="shared" si="5"/>
        <v>-22.179811641704347</v>
      </c>
    </row>
    <row r="41" spans="1:11" ht="14.5" x14ac:dyDescent="0.35">
      <c r="A41" s="98" t="s">
        <v>29</v>
      </c>
      <c r="B41" s="109">
        <f t="shared" si="0"/>
        <v>0.10525958371532375</v>
      </c>
      <c r="C41" s="99">
        <f t="shared" si="1"/>
        <v>0.20674802584350324</v>
      </c>
      <c r="D41" s="100">
        <f>I41-Nov.!I41</f>
        <v>31</v>
      </c>
      <c r="E41" s="101">
        <f>J41-Nov.!J41</f>
        <v>72</v>
      </c>
      <c r="F41" s="102">
        <f t="shared" si="2"/>
        <v>-56.944444444444443</v>
      </c>
      <c r="G41" s="103">
        <f t="shared" si="3"/>
        <v>0.17058793723715102</v>
      </c>
      <c r="H41" s="104">
        <f t="shared" si="4"/>
        <v>0.55800633134916811</v>
      </c>
      <c r="I41" s="105">
        <v>404</v>
      </c>
      <c r="J41" s="101">
        <v>1738</v>
      </c>
      <c r="K41" s="107">
        <f t="shared" si="5"/>
        <v>-76.754890678941308</v>
      </c>
    </row>
    <row r="42" spans="1:11" ht="14.5" x14ac:dyDescent="0.35">
      <c r="A42" s="27" t="s">
        <v>53</v>
      </c>
      <c r="B42" s="16">
        <f t="shared" si="0"/>
        <v>0</v>
      </c>
      <c r="C42" s="17">
        <f t="shared" si="1"/>
        <v>0.71213208901651115</v>
      </c>
      <c r="D42" s="23">
        <f>I42-Nov.!I42</f>
        <v>0</v>
      </c>
      <c r="E42" s="24">
        <f>J42-Nov.!J42</f>
        <v>248</v>
      </c>
      <c r="F42" s="18">
        <f t="shared" si="2"/>
        <v>-100</v>
      </c>
      <c r="G42" s="19">
        <f t="shared" si="3"/>
        <v>6.3337105409833295E-3</v>
      </c>
      <c r="H42" s="20">
        <f t="shared" si="4"/>
        <v>0.25396030385339008</v>
      </c>
      <c r="I42" s="22">
        <v>15</v>
      </c>
      <c r="J42" s="24">
        <v>791</v>
      </c>
      <c r="K42" s="21">
        <f t="shared" si="5"/>
        <v>-98.103666245259163</v>
      </c>
    </row>
    <row r="43" spans="1:11" ht="14.5" x14ac:dyDescent="0.35">
      <c r="A43" s="108" t="s">
        <v>30</v>
      </c>
      <c r="B43" s="109">
        <f t="shared" si="0"/>
        <v>1.7962038640453635</v>
      </c>
      <c r="C43" s="99">
        <f t="shared" si="1"/>
        <v>2.7623833452979181</v>
      </c>
      <c r="D43" s="100">
        <f>I43-Nov.!I43</f>
        <v>529</v>
      </c>
      <c r="E43" s="101">
        <f>J43-Nov.!J43</f>
        <v>962</v>
      </c>
      <c r="F43" s="102">
        <f t="shared" si="2"/>
        <v>-45.010395010395008</v>
      </c>
      <c r="G43" s="103">
        <f t="shared" si="3"/>
        <v>0.88714172310706496</v>
      </c>
      <c r="H43" s="104">
        <f t="shared" si="4"/>
        <v>1.291633757777735</v>
      </c>
      <c r="I43" s="105">
        <v>2101</v>
      </c>
      <c r="J43" s="101">
        <v>4023</v>
      </c>
      <c r="K43" s="107">
        <f t="shared" si="5"/>
        <v>-47.775292070594084</v>
      </c>
    </row>
    <row r="44" spans="1:11" ht="14.5" x14ac:dyDescent="0.35">
      <c r="A44" s="27" t="s">
        <v>31</v>
      </c>
      <c r="B44" s="16">
        <f t="shared" si="0"/>
        <v>3.2223014498658791</v>
      </c>
      <c r="C44" s="17">
        <f t="shared" si="1"/>
        <v>3.6984924623115574</v>
      </c>
      <c r="D44" s="23">
        <f>I44-Nov.!I44</f>
        <v>949</v>
      </c>
      <c r="E44" s="24">
        <f>J44-Nov.!J44</f>
        <v>1288</v>
      </c>
      <c r="F44" s="18">
        <f t="shared" si="2"/>
        <v>-26.31987577639751</v>
      </c>
      <c r="G44" s="19">
        <f t="shared" si="3"/>
        <v>2.1154593206884322</v>
      </c>
      <c r="H44" s="20">
        <f t="shared" si="4"/>
        <v>2.7052712013510303</v>
      </c>
      <c r="I44" s="22">
        <v>5010</v>
      </c>
      <c r="J44" s="24">
        <v>8426</v>
      </c>
      <c r="K44" s="21">
        <f t="shared" si="5"/>
        <v>-40.541182055542372</v>
      </c>
    </row>
    <row r="45" spans="1:11" ht="14.5" x14ac:dyDescent="0.35">
      <c r="A45" s="98" t="s">
        <v>40</v>
      </c>
      <c r="B45" s="109">
        <f t="shared" ref="B45" si="9">D45/$D$52*100</f>
        <v>6.1458015007979361</v>
      </c>
      <c r="C45" s="99">
        <f t="shared" ref="C45" si="10">E45/$E$52*100</f>
        <v>3.7961234745154346</v>
      </c>
      <c r="D45" s="100">
        <f>I45-Nov.!I45</f>
        <v>1810</v>
      </c>
      <c r="E45" s="101">
        <f>J45-Nov.!J45</f>
        <v>1322</v>
      </c>
      <c r="F45" s="102">
        <f t="shared" ref="F45" si="11">IF(E45&gt;0,(D45*100/E45)-100," ")</f>
        <v>36.913767019667176</v>
      </c>
      <c r="G45" s="103">
        <f t="shared" ref="G45" si="12">I45/$I$52*100</f>
        <v>2.5524853480162819</v>
      </c>
      <c r="H45" s="104">
        <f t="shared" ref="H45" si="13">J45/$J$52*100</f>
        <v>1.9459587884391876</v>
      </c>
      <c r="I45" s="105">
        <v>6045</v>
      </c>
      <c r="J45" s="101">
        <v>6061</v>
      </c>
      <c r="K45" s="107">
        <f t="shared" si="5"/>
        <v>-0.26398284111532178</v>
      </c>
    </row>
    <row r="46" spans="1:11" ht="14.5" x14ac:dyDescent="0.35">
      <c r="A46" s="22" t="s">
        <v>32</v>
      </c>
      <c r="B46" s="16">
        <f>D46/$D$52*100</f>
        <v>2.8589861125258906</v>
      </c>
      <c r="C46" s="17">
        <f>E46/$E$52*100</f>
        <v>3.4429289303661159</v>
      </c>
      <c r="D46" s="23">
        <f>I46-Nov.!I46</f>
        <v>842</v>
      </c>
      <c r="E46" s="24">
        <f>J46-Nov.!J46</f>
        <v>1199</v>
      </c>
      <c r="F46" s="18">
        <f t="shared" si="2"/>
        <v>-29.774812343619686</v>
      </c>
      <c r="G46" s="19">
        <f>I46/$I$52*100</f>
        <v>3.7077541506916409</v>
      </c>
      <c r="H46" s="20">
        <f>J46/$J$52*100</f>
        <v>3.5490230073266424</v>
      </c>
      <c r="I46" s="22">
        <v>8781</v>
      </c>
      <c r="J46" s="24">
        <v>11054</v>
      </c>
      <c r="K46" s="21">
        <f t="shared" si="5"/>
        <v>-20.56269223810385</v>
      </c>
    </row>
    <row r="47" spans="1:11" ht="14.5" x14ac:dyDescent="0.35">
      <c r="A47" s="98" t="s">
        <v>33</v>
      </c>
      <c r="B47" s="109">
        <f>D47/$D$52*100</f>
        <v>14.926488064921395</v>
      </c>
      <c r="C47" s="99">
        <f>E47/$E$52*100</f>
        <v>11.164393395549174</v>
      </c>
      <c r="D47" s="100">
        <f>I47-Nov.!I47</f>
        <v>4396</v>
      </c>
      <c r="E47" s="101">
        <f>J47-Nov.!J47</f>
        <v>3888</v>
      </c>
      <c r="F47" s="102">
        <f t="shared" si="2"/>
        <v>13.065843621399182</v>
      </c>
      <c r="G47" s="103">
        <f>I47/$I$52*100</f>
        <v>11.154508757410442</v>
      </c>
      <c r="H47" s="104">
        <f>J47/$J$52*100</f>
        <v>11.058991992705463</v>
      </c>
      <c r="I47" s="105">
        <v>26417</v>
      </c>
      <c r="J47" s="101">
        <v>34445</v>
      </c>
      <c r="K47" s="107">
        <f t="shared" si="5"/>
        <v>-23.306720859340984</v>
      </c>
    </row>
    <row r="48" spans="1:11" ht="14.5" x14ac:dyDescent="0.35">
      <c r="A48" s="26" t="s">
        <v>34</v>
      </c>
      <c r="B48" s="16">
        <f>D48/$D$52*100</f>
        <v>3.8165087772910935</v>
      </c>
      <c r="C48" s="17">
        <f>E48/$E$52*100</f>
        <v>2.72505384063173</v>
      </c>
      <c r="D48" s="23">
        <f>I48-Nov.!I48</f>
        <v>1124</v>
      </c>
      <c r="E48" s="24">
        <f>J48-Nov.!J48</f>
        <v>949</v>
      </c>
      <c r="F48" s="18">
        <f t="shared" si="2"/>
        <v>18.440463645943098</v>
      </c>
      <c r="G48" s="19">
        <f>I48/$I$52*100</f>
        <v>3.5625010556184238</v>
      </c>
      <c r="H48" s="20">
        <f>J48/$J$52*100</f>
        <v>2.8439701283607199</v>
      </c>
      <c r="I48" s="22">
        <v>8437</v>
      </c>
      <c r="J48" s="24">
        <v>8858</v>
      </c>
      <c r="K48" s="21">
        <f t="shared" si="5"/>
        <v>-4.7527658613682604</v>
      </c>
    </row>
    <row r="49" spans="1:13" ht="3" customHeight="1" x14ac:dyDescent="0.35">
      <c r="A49" s="119"/>
      <c r="B49" s="120">
        <f>D49/$D$52*100</f>
        <v>0</v>
      </c>
      <c r="C49" s="121">
        <f>E49/$E$52*100</f>
        <v>0</v>
      </c>
      <c r="D49" s="122"/>
      <c r="E49" s="123"/>
      <c r="F49" s="124" t="str">
        <f t="shared" si="2"/>
        <v xml:space="preserve"> </v>
      </c>
      <c r="G49" s="125">
        <f>I49/$I$52*100</f>
        <v>0</v>
      </c>
      <c r="H49" s="126">
        <f>J49/$J$52*100</f>
        <v>0</v>
      </c>
      <c r="I49" s="119"/>
      <c r="J49" s="123"/>
      <c r="K49" s="128" t="str">
        <f t="shared" si="5"/>
        <v xml:space="preserve"> </v>
      </c>
    </row>
    <row r="50" spans="1:13" ht="14.25" customHeight="1" x14ac:dyDescent="0.35">
      <c r="A50" s="22" t="s">
        <v>35</v>
      </c>
      <c r="B50" s="16">
        <f>D50/$D$52*100</f>
        <v>1.0016637805167907</v>
      </c>
      <c r="C50" s="17">
        <f>E50/$E$52*100</f>
        <v>0.45369705671213206</v>
      </c>
      <c r="D50" s="23">
        <f>I50-Nov.!I50</f>
        <v>295</v>
      </c>
      <c r="E50" s="24">
        <f>J50-Nov.!J50</f>
        <v>158</v>
      </c>
      <c r="F50" s="18">
        <f t="shared" si="2"/>
        <v>86.70886075949366</v>
      </c>
      <c r="G50" s="19">
        <f>I50/$I$52*100</f>
        <v>0.77651291232455621</v>
      </c>
      <c r="H50" s="20">
        <f>J50/$J$52*100</f>
        <v>0.73105892778023929</v>
      </c>
      <c r="I50" s="22">
        <v>1839</v>
      </c>
      <c r="J50" s="24">
        <v>2277</v>
      </c>
      <c r="K50" s="21">
        <f t="shared" si="5"/>
        <v>-19.235836627140969</v>
      </c>
    </row>
    <row r="51" spans="1:13" ht="3" customHeight="1" x14ac:dyDescent="0.35">
      <c r="A51" s="129"/>
      <c r="B51" s="130">
        <f>SUM(D51/$D$52)</f>
        <v>0</v>
      </c>
      <c r="C51" s="131">
        <f>SUM(E51/$E$52)</f>
        <v>0</v>
      </c>
      <c r="D51" s="132"/>
      <c r="E51" s="133"/>
      <c r="F51" s="134"/>
      <c r="G51" s="135">
        <f>SUM(I51/$I$52)</f>
        <v>0</v>
      </c>
      <c r="H51" s="131">
        <f>SUM(J51/$J$52)</f>
        <v>0</v>
      </c>
      <c r="I51" s="136"/>
      <c r="J51" s="133"/>
      <c r="K51" s="138"/>
    </row>
    <row r="52" spans="1:13" ht="21.75" customHeight="1" x14ac:dyDescent="0.35">
      <c r="A52" s="144" t="s">
        <v>36</v>
      </c>
      <c r="B52" s="32">
        <f>SUM(B11:B50)</f>
        <v>100.00000000000001</v>
      </c>
      <c r="C52" s="28">
        <f>SUM(C11:C50)</f>
        <v>100.00000000000001</v>
      </c>
      <c r="D52" s="29">
        <f>SUM(D11:D51)</f>
        <v>29451</v>
      </c>
      <c r="E52" s="30">
        <f>SUM(E11:E51)</f>
        <v>34825</v>
      </c>
      <c r="F52" s="31">
        <f>100/E52*D52-100</f>
        <v>-15.431442928930366</v>
      </c>
      <c r="G52" s="32">
        <f>SUM(G11:G50)</f>
        <v>100</v>
      </c>
      <c r="H52" s="28">
        <f>SUM(H11:H50)</f>
        <v>99.999999999999972</v>
      </c>
      <c r="I52" s="33">
        <f>SUM(I11:I51)</f>
        <v>236828</v>
      </c>
      <c r="J52" s="30">
        <f>SUM(J11:J51)</f>
        <v>311466</v>
      </c>
      <c r="K52" s="34">
        <f>100/J52*I52-100</f>
        <v>-23.963450264234297</v>
      </c>
    </row>
    <row r="53" spans="1:13" ht="3" customHeight="1" x14ac:dyDescent="0.3">
      <c r="A53" s="145"/>
      <c r="B53" s="185"/>
      <c r="C53" s="185"/>
      <c r="D53" s="132"/>
      <c r="E53" s="133"/>
      <c r="F53" s="134"/>
      <c r="G53" s="186"/>
      <c r="H53" s="186"/>
      <c r="I53" s="136"/>
      <c r="J53" s="133"/>
      <c r="K53" s="138"/>
    </row>
    <row r="54" spans="1:13" ht="14.5" x14ac:dyDescent="0.35">
      <c r="A54" s="164" t="s">
        <v>41</v>
      </c>
      <c r="B54" s="177">
        <f t="shared" ref="B54:B60" si="14">D54/$D$52*100</f>
        <v>51.505891141217617</v>
      </c>
      <c r="C54" s="178">
        <f t="shared" ref="C54:C60" si="15">E54/$E$52*100</f>
        <v>57.323761665470208</v>
      </c>
      <c r="D54" s="158">
        <f>I54-Nov.!I54</f>
        <v>15169</v>
      </c>
      <c r="E54" s="159">
        <f>J54-Nov.!J54</f>
        <v>19963</v>
      </c>
      <c r="F54" s="18">
        <f t="shared" ref="F54:F59" si="16">100/E54*D54-100</f>
        <v>-24.014426689375341</v>
      </c>
      <c r="G54" s="179">
        <f t="shared" ref="G54:G60" si="17">I54/$I$52*100</f>
        <v>49.993666289459014</v>
      </c>
      <c r="H54" s="180">
        <f t="shared" ref="H54:H60" si="18">J54/$J$52*100</f>
        <v>51.395015828372927</v>
      </c>
      <c r="I54" s="240">
        <v>118399</v>
      </c>
      <c r="J54" s="159">
        <v>160078</v>
      </c>
      <c r="K54" s="21">
        <f t="shared" ref="K54:K59" si="19">100/J54*I54-100</f>
        <v>-26.036682117467734</v>
      </c>
    </row>
    <row r="55" spans="1:13" ht="14.5" x14ac:dyDescent="0.35">
      <c r="A55" s="163" t="s">
        <v>46</v>
      </c>
      <c r="B55" s="187">
        <f>D55/$D$52*100</f>
        <v>17.870360938508032</v>
      </c>
      <c r="C55" s="188">
        <f>E55/$E$52*100</f>
        <v>22.420674802584351</v>
      </c>
      <c r="D55" s="160">
        <f>I55-Nov.!I55</f>
        <v>5263</v>
      </c>
      <c r="E55" s="161">
        <f>J55-Nov.!J55</f>
        <v>7808</v>
      </c>
      <c r="F55" s="151">
        <f>100/E55*D55-100</f>
        <v>-32.594774590163937</v>
      </c>
      <c r="G55" s="189">
        <f>I55/$I$52*100</f>
        <v>21.882125424358605</v>
      </c>
      <c r="H55" s="190">
        <f>J55/$J$52*100</f>
        <v>25.470516846140512</v>
      </c>
      <c r="I55" s="155">
        <v>51823</v>
      </c>
      <c r="J55" s="161">
        <v>79332</v>
      </c>
      <c r="K55" s="153">
        <f>100/J55*I55-100</f>
        <v>-34.675792870468413</v>
      </c>
    </row>
    <row r="56" spans="1:13" ht="14.5" x14ac:dyDescent="0.35">
      <c r="A56" s="27" t="s">
        <v>93</v>
      </c>
      <c r="B56" s="36">
        <f t="shared" si="14"/>
        <v>16.355981121184339</v>
      </c>
      <c r="C56" s="37">
        <f t="shared" si="15"/>
        <v>9.9181622397702807</v>
      </c>
      <c r="D56" s="23">
        <f>I56-Nov.!I56</f>
        <v>4817</v>
      </c>
      <c r="E56" s="24">
        <f>J56-Nov.!J56</f>
        <v>3454</v>
      </c>
      <c r="F56" s="18">
        <f t="shared" si="16"/>
        <v>39.461493920092664</v>
      </c>
      <c r="G56" s="38">
        <f t="shared" si="17"/>
        <v>13.574408431435472</v>
      </c>
      <c r="H56" s="39">
        <f t="shared" si="18"/>
        <v>7.0665819062112725</v>
      </c>
      <c r="I56" s="230">
        <v>32148</v>
      </c>
      <c r="J56" s="110">
        <v>22010</v>
      </c>
      <c r="K56" s="21">
        <f t="shared" si="19"/>
        <v>46.060881417537473</v>
      </c>
    </row>
    <row r="57" spans="1:13" ht="14.5" x14ac:dyDescent="0.35">
      <c r="A57" s="139" t="s">
        <v>94</v>
      </c>
      <c r="B57" s="181">
        <f t="shared" ref="B57" si="20">D57/$D$52*100</f>
        <v>10.166038504634816</v>
      </c>
      <c r="C57" s="182">
        <f t="shared" ref="C57" si="21">E57/$E$52*100</f>
        <v>2.7537688442211055</v>
      </c>
      <c r="D57" s="122">
        <f>I57-Nov.!I57</f>
        <v>2994</v>
      </c>
      <c r="E57" s="123">
        <f>J57-Nov.!J57</f>
        <v>959</v>
      </c>
      <c r="F57" s="124">
        <f t="shared" ref="F57" si="22">100/E57*D57-100</f>
        <v>212.20020855057351</v>
      </c>
      <c r="G57" s="183">
        <f t="shared" ref="G57" si="23">I57/$I$52*100</f>
        <v>6.092607293056564</v>
      </c>
      <c r="H57" s="184">
        <f t="shared" ref="H57" si="24">J57/$J$52*100</f>
        <v>1.3680465925654808</v>
      </c>
      <c r="I57" s="119">
        <v>14429</v>
      </c>
      <c r="J57" s="171">
        <v>4261</v>
      </c>
      <c r="K57" s="128">
        <f>100/J57*I57-100</f>
        <v>238.62942971133538</v>
      </c>
    </row>
    <row r="58" spans="1:13" ht="14.5" x14ac:dyDescent="0.35">
      <c r="A58" s="27" t="s">
        <v>42</v>
      </c>
      <c r="B58" s="36">
        <f t="shared" si="14"/>
        <v>15.765169264201557</v>
      </c>
      <c r="C58" s="37">
        <f t="shared" si="15"/>
        <v>8.143575017946878</v>
      </c>
      <c r="D58" s="23">
        <f>I58-Nov.!I58</f>
        <v>4643</v>
      </c>
      <c r="E58" s="24">
        <f>J58-Nov.!J58</f>
        <v>2836</v>
      </c>
      <c r="F58" s="18">
        <f t="shared" si="16"/>
        <v>63.716502115655857</v>
      </c>
      <c r="G58" s="38">
        <f t="shared" si="17"/>
        <v>8.2355126927559237</v>
      </c>
      <c r="H58" s="39">
        <f t="shared" si="18"/>
        <v>4.2267855881540841</v>
      </c>
      <c r="I58" s="230">
        <v>19504</v>
      </c>
      <c r="J58" s="110">
        <v>13165</v>
      </c>
      <c r="K58" s="21">
        <f t="shared" si="19"/>
        <v>48.150398784656289</v>
      </c>
    </row>
    <row r="59" spans="1:13" ht="14.5" x14ac:dyDescent="0.35">
      <c r="A59" s="139" t="s">
        <v>43</v>
      </c>
      <c r="B59" s="181">
        <f t="shared" si="14"/>
        <v>8.1491290618315157E-2</v>
      </c>
      <c r="C59" s="182">
        <f t="shared" si="15"/>
        <v>0.21249102656137833</v>
      </c>
      <c r="D59" s="122">
        <f>I59-Nov.!I59</f>
        <v>24</v>
      </c>
      <c r="E59" s="123">
        <f>J59-Nov.!J59</f>
        <v>74</v>
      </c>
      <c r="F59" s="124">
        <f t="shared" si="16"/>
        <v>-67.567567567567565</v>
      </c>
      <c r="G59" s="183">
        <f t="shared" si="17"/>
        <v>0.23730302160217542</v>
      </c>
      <c r="H59" s="184">
        <f t="shared" si="18"/>
        <v>0.40100685147014442</v>
      </c>
      <c r="I59" s="119">
        <v>562</v>
      </c>
      <c r="J59" s="171">
        <v>1249</v>
      </c>
      <c r="K59" s="128">
        <f t="shared" si="19"/>
        <v>-55.004003202562053</v>
      </c>
      <c r="M59" s="42"/>
    </row>
    <row r="60" spans="1:13" ht="14.5" x14ac:dyDescent="0.35">
      <c r="A60" s="27" t="s">
        <v>44</v>
      </c>
      <c r="B60" s="36">
        <f t="shared" si="14"/>
        <v>1.3581881769719195E-2</v>
      </c>
      <c r="C60" s="37">
        <f t="shared" si="15"/>
        <v>0</v>
      </c>
      <c r="D60" s="23">
        <f>I60-Nov.!I60</f>
        <v>4</v>
      </c>
      <c r="E60" s="24">
        <f>J60-Nov.!J60</f>
        <v>0</v>
      </c>
      <c r="F60" s="18" t="str">
        <f>IF(E60&gt;0,100/E60*D60-100," ")</f>
        <v xml:space="preserve"> </v>
      </c>
      <c r="G60" s="38">
        <f t="shared" si="17"/>
        <v>1.7734389514753323E-2</v>
      </c>
      <c r="H60" s="39">
        <f t="shared" si="18"/>
        <v>8.026558276023707E-3</v>
      </c>
      <c r="I60" s="230">
        <v>42</v>
      </c>
      <c r="J60" s="24">
        <v>25</v>
      </c>
      <c r="K60" s="21">
        <f>IF(J60&gt;0,100/J60*I60-100," ")</f>
        <v>68</v>
      </c>
    </row>
    <row r="61" spans="1:13" ht="14.5" x14ac:dyDescent="0.35">
      <c r="A61" s="163" t="s">
        <v>45</v>
      </c>
      <c r="B61" s="187">
        <f>D61/$D$52*100</f>
        <v>42.382262062408749</v>
      </c>
      <c r="C61" s="188">
        <f>E61/$E$52*100</f>
        <v>21.033740129217517</v>
      </c>
      <c r="D61" s="160">
        <f>I61-Nov.!I61</f>
        <v>12482</v>
      </c>
      <c r="E61" s="161">
        <f>J61-Nov.!J61</f>
        <v>7325</v>
      </c>
      <c r="F61" s="151">
        <f>100/E61*D61-100</f>
        <v>70.402730375426614</v>
      </c>
      <c r="G61" s="189">
        <f>I61/$I$52*100</f>
        <v>28.158410323103688</v>
      </c>
      <c r="H61" s="190">
        <f>J61/$J$52*100</f>
        <v>13.07173174600117</v>
      </c>
      <c r="I61" s="155">
        <v>66687</v>
      </c>
      <c r="J61" s="161">
        <v>40714</v>
      </c>
      <c r="K61" s="153">
        <f>100/J61*I61-100</f>
        <v>63.793781008989555</v>
      </c>
      <c r="M61" s="42"/>
    </row>
    <row r="62" spans="1:13" ht="14.5" x14ac:dyDescent="0.35">
      <c r="A62" s="168" t="s">
        <v>95</v>
      </c>
      <c r="B62" s="89"/>
      <c r="C62" s="90"/>
      <c r="D62" s="165"/>
      <c r="E62" s="94"/>
      <c r="F62" s="166"/>
      <c r="G62" s="91"/>
      <c r="H62" s="92"/>
      <c r="I62" s="167"/>
      <c r="J62" s="94"/>
      <c r="K62" s="93"/>
    </row>
    <row r="63" spans="1:13" x14ac:dyDescent="0.3">
      <c r="A63" s="191" t="s">
        <v>107</v>
      </c>
      <c r="B63" s="192"/>
      <c r="C63" s="192"/>
      <c r="D63" s="192"/>
      <c r="E63" s="192"/>
      <c r="F63" s="193"/>
      <c r="G63" s="193"/>
      <c r="H63" s="193"/>
      <c r="I63" s="194"/>
      <c r="J63" s="194"/>
      <c r="K63" s="195"/>
    </row>
    <row r="65" spans="1:10" x14ac:dyDescent="0.3">
      <c r="A65" s="43"/>
      <c r="J65" s="42"/>
    </row>
    <row r="66" spans="1:10" x14ac:dyDescent="0.3">
      <c r="A66" s="43"/>
    </row>
    <row r="67" spans="1:10" x14ac:dyDescent="0.3">
      <c r="A67" s="43"/>
    </row>
    <row r="68" spans="1:10" x14ac:dyDescent="0.3">
      <c r="A68" s="43"/>
    </row>
    <row r="69" spans="1:10" x14ac:dyDescent="0.3">
      <c r="A69" s="43"/>
    </row>
    <row r="70" spans="1:10" x14ac:dyDescent="0.3">
      <c r="A70" s="43"/>
    </row>
  </sheetData>
  <mergeCells count="2">
    <mergeCell ref="B9:C9"/>
    <mergeCell ref="G9:H9"/>
  </mergeCells>
  <phoneticPr fontId="1" type="noConversion"/>
  <pageMargins left="0.59" right="0.12" top="0.43" bottom="0.43" header="0.43" footer="0.43"/>
  <pageSetup paperSize="9" scale="86" orientation="portrait" horizontalDpi="4294967292" verticalDpi="4294967292" r:id="rId1"/>
  <headerFooter alignWithMargins="0"/>
  <ignoredErrors>
    <ignoredError sqref="K60 F6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pageSetUpPr fitToPage="1"/>
  </sheetPr>
  <dimension ref="A1:M65"/>
  <sheetViews>
    <sheetView topLeftCell="A46" zoomScaleNormal="100" workbookViewId="0">
      <selection activeCell="A3" sqref="A3"/>
    </sheetView>
  </sheetViews>
  <sheetFormatPr baseColWidth="10" defaultColWidth="11.453125" defaultRowHeight="13" x14ac:dyDescent="0.3"/>
  <cols>
    <col min="1" max="1" width="22.26953125" style="1" customWidth="1"/>
    <col min="2" max="3" width="8.1796875" style="1" customWidth="1"/>
    <col min="4" max="5" width="10.1796875" style="1" customWidth="1"/>
    <col min="6" max="6" width="8.26953125" style="6" customWidth="1"/>
    <col min="7" max="8" width="8.81640625" style="6" customWidth="1"/>
    <col min="9" max="10" width="10.1796875" style="1" customWidth="1"/>
    <col min="11" max="11" width="8.26953125" style="1" customWidth="1"/>
    <col min="12" max="16384" width="11.453125" style="1"/>
  </cols>
  <sheetData>
    <row r="1" spans="1:11" ht="33" customHeight="1" x14ac:dyDescent="0.35">
      <c r="A1" s="44"/>
      <c r="B1" s="44"/>
      <c r="C1" s="44"/>
      <c r="D1" s="45"/>
      <c r="E1" s="45"/>
      <c r="F1" s="46"/>
      <c r="G1" s="46"/>
      <c r="H1" s="46"/>
      <c r="I1" s="45"/>
      <c r="J1" s="43"/>
      <c r="K1" s="50"/>
    </row>
    <row r="2" spans="1:11" ht="14.15" customHeight="1" x14ac:dyDescent="0.35">
      <c r="A2" s="44"/>
      <c r="B2" s="44"/>
      <c r="C2" s="44"/>
      <c r="D2" s="45"/>
      <c r="E2" s="45"/>
      <c r="F2" s="46"/>
      <c r="G2" s="46"/>
      <c r="H2" s="46"/>
      <c r="I2" s="45"/>
      <c r="J2" s="45"/>
      <c r="K2" s="51"/>
    </row>
    <row r="3" spans="1:11" ht="38.25" customHeight="1" x14ac:dyDescent="0.3">
      <c r="A3" s="45" t="s">
        <v>0</v>
      </c>
      <c r="B3" s="45"/>
      <c r="C3" s="45"/>
      <c r="D3" s="45"/>
      <c r="E3" s="45"/>
      <c r="F3" s="46"/>
      <c r="G3" s="46"/>
      <c r="H3" s="46"/>
      <c r="I3" s="45"/>
      <c r="J3" s="45"/>
      <c r="K3" s="52"/>
    </row>
    <row r="4" spans="1:11" ht="15" customHeight="1" x14ac:dyDescent="0.35">
      <c r="A4" s="47" t="s">
        <v>1</v>
      </c>
      <c r="B4" s="47"/>
      <c r="C4" s="47"/>
      <c r="D4" s="47"/>
      <c r="E4" s="47"/>
      <c r="F4" s="46"/>
      <c r="G4" s="46"/>
      <c r="H4" s="46"/>
      <c r="I4" s="43"/>
      <c r="J4" s="43"/>
      <c r="K4" s="48" t="s">
        <v>56</v>
      </c>
    </row>
    <row r="5" spans="1:11" ht="15" customHeight="1" x14ac:dyDescent="0.35">
      <c r="A5" s="47" t="s">
        <v>2</v>
      </c>
      <c r="B5" s="47"/>
      <c r="C5" s="47"/>
      <c r="D5" s="47"/>
      <c r="E5" s="47"/>
      <c r="F5" s="53"/>
      <c r="G5" s="54"/>
      <c r="H5" s="54"/>
      <c r="I5" s="43"/>
      <c r="J5" s="43"/>
      <c r="K5" s="48" t="s">
        <v>57</v>
      </c>
    </row>
    <row r="6" spans="1:11" ht="3" customHeight="1" x14ac:dyDescent="0.3">
      <c r="A6" s="45"/>
      <c r="B6" s="45"/>
      <c r="C6" s="45"/>
      <c r="D6" s="45"/>
      <c r="E6" s="45"/>
      <c r="F6" s="46"/>
      <c r="G6" s="46"/>
      <c r="H6" s="46"/>
      <c r="I6" s="45"/>
      <c r="J6" s="45"/>
      <c r="K6" s="52"/>
    </row>
    <row r="7" spans="1:11" ht="14.25" customHeight="1" x14ac:dyDescent="0.35">
      <c r="A7" s="49" t="s">
        <v>86</v>
      </c>
      <c r="B7" s="49"/>
      <c r="C7" s="49"/>
      <c r="D7" s="45"/>
      <c r="E7" s="45"/>
      <c r="F7" s="55"/>
      <c r="G7" s="55"/>
      <c r="H7" s="55"/>
      <c r="I7" s="56"/>
      <c r="J7" s="215"/>
      <c r="K7" s="58"/>
    </row>
    <row r="8" spans="1:11" ht="7.5" customHeight="1" x14ac:dyDescent="0.35">
      <c r="A8" s="49"/>
      <c r="B8" s="49"/>
      <c r="C8" s="49"/>
      <c r="D8" s="45"/>
      <c r="E8" s="45"/>
      <c r="F8" s="55"/>
      <c r="G8" s="55"/>
      <c r="H8" s="55"/>
      <c r="I8" s="56"/>
      <c r="J8" s="215"/>
      <c r="K8" s="58"/>
    </row>
    <row r="9" spans="1:11" ht="14.25" customHeight="1" x14ac:dyDescent="0.35">
      <c r="A9" s="49"/>
      <c r="B9" s="212" t="s">
        <v>38</v>
      </c>
      <c r="C9" s="212"/>
      <c r="D9" s="45"/>
      <c r="E9" s="45"/>
      <c r="F9" s="55"/>
      <c r="G9" s="212" t="s">
        <v>38</v>
      </c>
      <c r="H9" s="212"/>
      <c r="I9" s="56"/>
      <c r="J9" s="215"/>
      <c r="K9" s="58"/>
    </row>
    <row r="10" spans="1:11" s="15" customFormat="1" ht="15" customHeight="1" x14ac:dyDescent="0.35">
      <c r="A10" s="147" t="s">
        <v>3</v>
      </c>
      <c r="B10" s="7">
        <f>Jan.!B10+31</f>
        <v>42400</v>
      </c>
      <c r="C10" s="8">
        <f>Jan.!C10+31</f>
        <v>42035</v>
      </c>
      <c r="D10" s="9">
        <f>Jan.!D10+31</f>
        <v>42400</v>
      </c>
      <c r="E10" s="10">
        <f>Jan.!E10+31</f>
        <v>42035</v>
      </c>
      <c r="F10" s="11" t="s">
        <v>4</v>
      </c>
      <c r="G10" s="12" t="s">
        <v>78</v>
      </c>
      <c r="H10" s="8" t="s">
        <v>79</v>
      </c>
      <c r="I10" s="13" t="s">
        <v>78</v>
      </c>
      <c r="J10" s="10" t="s">
        <v>79</v>
      </c>
      <c r="K10" s="14" t="s">
        <v>4</v>
      </c>
    </row>
    <row r="11" spans="1:11" ht="14.5" x14ac:dyDescent="0.35">
      <c r="A11" s="98" t="s">
        <v>5</v>
      </c>
      <c r="B11" s="113">
        <v>1.1879840904333263</v>
      </c>
      <c r="C11" s="99">
        <v>1.1138167388167388</v>
      </c>
      <c r="D11" s="100">
        <v>227</v>
      </c>
      <c r="E11" s="101">
        <v>247</v>
      </c>
      <c r="F11" s="102">
        <v>-8.0971659919028269</v>
      </c>
      <c r="G11" s="103">
        <v>1.0212159594680177</v>
      </c>
      <c r="H11" s="104">
        <v>1.1970213654394877</v>
      </c>
      <c r="I11" s="105">
        <v>387</v>
      </c>
      <c r="J11" s="106">
        <v>516</v>
      </c>
      <c r="K11" s="107">
        <v>-25</v>
      </c>
    </row>
    <row r="12" spans="1:11" ht="14.5" x14ac:dyDescent="0.35">
      <c r="A12" s="26" t="s">
        <v>47</v>
      </c>
      <c r="B12" s="16">
        <v>5.2334100900146535E-2</v>
      </c>
      <c r="C12" s="17">
        <v>9.9206349206349201E-2</v>
      </c>
      <c r="D12" s="23">
        <v>10</v>
      </c>
      <c r="E12" s="24">
        <v>22</v>
      </c>
      <c r="F12" s="18">
        <v>-54.545454545454547</v>
      </c>
      <c r="G12" s="19">
        <v>4.7498416719442681E-2</v>
      </c>
      <c r="H12" s="20">
        <v>7.423388312803024E-2</v>
      </c>
      <c r="I12" s="22">
        <v>18</v>
      </c>
      <c r="J12" s="25">
        <v>32</v>
      </c>
      <c r="K12" s="21">
        <v>-43.75</v>
      </c>
    </row>
    <row r="13" spans="1:11" ht="14.5" x14ac:dyDescent="0.35">
      <c r="A13" s="105" t="s">
        <v>6</v>
      </c>
      <c r="B13" s="109">
        <v>5.2334100900146535E-2</v>
      </c>
      <c r="C13" s="99">
        <v>9.9206349206349201E-2</v>
      </c>
      <c r="D13" s="100">
        <v>10</v>
      </c>
      <c r="E13" s="101">
        <v>22</v>
      </c>
      <c r="F13" s="102">
        <v>-54.545454545454547</v>
      </c>
      <c r="G13" s="103">
        <v>6.0692421363732325E-2</v>
      </c>
      <c r="H13" s="104">
        <v>7.8873500823532144E-2</v>
      </c>
      <c r="I13" s="105">
        <v>23</v>
      </c>
      <c r="J13" s="106">
        <v>34</v>
      </c>
      <c r="K13" s="107">
        <v>-32.352941176470594</v>
      </c>
    </row>
    <row r="14" spans="1:11" ht="14.5" x14ac:dyDescent="0.35">
      <c r="A14" s="27" t="s">
        <v>7</v>
      </c>
      <c r="B14" s="16">
        <v>4.767636592003349</v>
      </c>
      <c r="C14" s="17">
        <v>3.5037878787878785</v>
      </c>
      <c r="D14" s="23">
        <v>911</v>
      </c>
      <c r="E14" s="24">
        <v>777</v>
      </c>
      <c r="F14" s="18">
        <v>17.24581724581725</v>
      </c>
      <c r="G14" s="19">
        <v>5.0163605657589194</v>
      </c>
      <c r="H14" s="20">
        <v>4.5468253415918527</v>
      </c>
      <c r="I14" s="22">
        <v>1901</v>
      </c>
      <c r="J14" s="25">
        <v>1960</v>
      </c>
      <c r="K14" s="21">
        <v>-3.0102040816326507</v>
      </c>
    </row>
    <row r="15" spans="1:11" ht="14.5" x14ac:dyDescent="0.35">
      <c r="A15" s="108" t="s">
        <v>8</v>
      </c>
      <c r="B15" s="109">
        <v>9.414904751936362</v>
      </c>
      <c r="C15" s="99">
        <v>8.7707431457431451</v>
      </c>
      <c r="D15" s="100">
        <v>1799</v>
      </c>
      <c r="E15" s="101">
        <v>1945</v>
      </c>
      <c r="F15" s="102">
        <v>-7.5064267352185112</v>
      </c>
      <c r="G15" s="103">
        <v>9.7002322144817388</v>
      </c>
      <c r="H15" s="104">
        <v>8.1842856148653347</v>
      </c>
      <c r="I15" s="105">
        <v>3676</v>
      </c>
      <c r="J15" s="106">
        <v>3528</v>
      </c>
      <c r="K15" s="107">
        <v>4.195011337868479</v>
      </c>
    </row>
    <row r="16" spans="1:11" ht="14.5" x14ac:dyDescent="0.35">
      <c r="A16" s="27" t="s">
        <v>9</v>
      </c>
      <c r="B16" s="16">
        <v>1.5700230270043962E-2</v>
      </c>
      <c r="C16" s="17">
        <v>9.0187590187590181E-3</v>
      </c>
      <c r="D16" s="23">
        <v>3</v>
      </c>
      <c r="E16" s="24">
        <v>2</v>
      </c>
      <c r="F16" s="18">
        <v>50</v>
      </c>
      <c r="G16" s="19">
        <v>2.1110407430863416E-2</v>
      </c>
      <c r="H16" s="20">
        <v>4.63961769550189E-3</v>
      </c>
      <c r="I16" s="22">
        <v>8</v>
      </c>
      <c r="J16" s="25">
        <v>2</v>
      </c>
      <c r="K16" s="21">
        <v>300</v>
      </c>
    </row>
    <row r="17" spans="1:11" ht="14.5" x14ac:dyDescent="0.35">
      <c r="A17" s="98" t="s">
        <v>10</v>
      </c>
      <c r="B17" s="109">
        <v>1.9729956039355245</v>
      </c>
      <c r="C17" s="99">
        <v>1.9390331890331891</v>
      </c>
      <c r="D17" s="100">
        <v>377</v>
      </c>
      <c r="E17" s="101">
        <v>430</v>
      </c>
      <c r="F17" s="102">
        <v>-12.325581395348834</v>
      </c>
      <c r="G17" s="103">
        <v>1.4328689043698544</v>
      </c>
      <c r="H17" s="104">
        <v>1.9811167559793075</v>
      </c>
      <c r="I17" s="105">
        <v>543</v>
      </c>
      <c r="J17" s="106">
        <v>854</v>
      </c>
      <c r="K17" s="107">
        <v>-36.41686182669789</v>
      </c>
    </row>
    <row r="18" spans="1:11" ht="14.5" x14ac:dyDescent="0.35">
      <c r="A18" s="22" t="s">
        <v>11</v>
      </c>
      <c r="B18" s="16">
        <v>2.7056730165375757</v>
      </c>
      <c r="C18" s="17">
        <v>2.5072150072150072</v>
      </c>
      <c r="D18" s="23">
        <v>517</v>
      </c>
      <c r="E18" s="24">
        <v>556</v>
      </c>
      <c r="F18" s="18">
        <v>-7.0143884892086277</v>
      </c>
      <c r="G18" s="19">
        <v>2.6546337344310746</v>
      </c>
      <c r="H18" s="20">
        <v>2.8533648827336626</v>
      </c>
      <c r="I18" s="22">
        <v>1006</v>
      </c>
      <c r="J18" s="25">
        <v>1230</v>
      </c>
      <c r="K18" s="21">
        <v>-18.211382113821145</v>
      </c>
    </row>
    <row r="19" spans="1:11" ht="14.5" x14ac:dyDescent="0.35">
      <c r="A19" s="98" t="s">
        <v>49</v>
      </c>
      <c r="B19" s="109">
        <v>0.45530667783127482</v>
      </c>
      <c r="C19" s="99">
        <v>0.12626262626262627</v>
      </c>
      <c r="D19" s="100">
        <v>87</v>
      </c>
      <c r="E19" s="101">
        <v>28</v>
      </c>
      <c r="F19" s="102">
        <v>210.71428571428572</v>
      </c>
      <c r="G19" s="103">
        <v>0.32193371332066711</v>
      </c>
      <c r="H19" s="104">
        <v>0.19950356090658131</v>
      </c>
      <c r="I19" s="105">
        <v>122</v>
      </c>
      <c r="J19" s="106">
        <v>86</v>
      </c>
      <c r="K19" s="107">
        <v>41.860465116279073</v>
      </c>
    </row>
    <row r="20" spans="1:11" ht="14.5" x14ac:dyDescent="0.35">
      <c r="A20" s="26" t="s">
        <v>12</v>
      </c>
      <c r="B20" s="16">
        <v>2.8836089595980741</v>
      </c>
      <c r="C20" s="17">
        <v>2.8634559884559883</v>
      </c>
      <c r="D20" s="23">
        <v>551</v>
      </c>
      <c r="E20" s="24">
        <v>635</v>
      </c>
      <c r="F20" s="18">
        <v>-13.228346456692918</v>
      </c>
      <c r="G20" s="19">
        <v>3.108507494194638</v>
      </c>
      <c r="H20" s="20">
        <v>2.8417658384949083</v>
      </c>
      <c r="I20" s="22">
        <v>1178</v>
      </c>
      <c r="J20" s="25">
        <v>1225</v>
      </c>
      <c r="K20" s="21">
        <v>-3.8367346938775455</v>
      </c>
    </row>
    <row r="21" spans="1:11" ht="14.5" x14ac:dyDescent="0.35">
      <c r="A21" s="112" t="s">
        <v>13</v>
      </c>
      <c r="B21" s="109">
        <v>4.087293280301445</v>
      </c>
      <c r="C21" s="99">
        <v>4.9783549783549788</v>
      </c>
      <c r="D21" s="100">
        <v>781</v>
      </c>
      <c r="E21" s="101">
        <v>1104</v>
      </c>
      <c r="F21" s="102">
        <v>-29.257246376811594</v>
      </c>
      <c r="G21" s="103">
        <v>3.5650200548870594</v>
      </c>
      <c r="H21" s="104">
        <v>4.8205627856264641</v>
      </c>
      <c r="I21" s="105">
        <v>1351</v>
      </c>
      <c r="J21" s="106">
        <v>2078</v>
      </c>
      <c r="K21" s="107">
        <v>-34.985563041385944</v>
      </c>
    </row>
    <row r="22" spans="1:11" ht="14.5" x14ac:dyDescent="0.35">
      <c r="A22" s="26" t="s">
        <v>14</v>
      </c>
      <c r="B22" s="16">
        <v>0.32970483567092318</v>
      </c>
      <c r="C22" s="17">
        <v>1.5692640692640691</v>
      </c>
      <c r="D22" s="23">
        <v>63</v>
      </c>
      <c r="E22" s="24">
        <v>348</v>
      </c>
      <c r="F22" s="18">
        <v>-81.896551724137936</v>
      </c>
      <c r="G22" s="19">
        <v>0.38526493561325731</v>
      </c>
      <c r="H22" s="20">
        <v>1.313011807827035</v>
      </c>
      <c r="I22" s="22">
        <v>146</v>
      </c>
      <c r="J22" s="25">
        <v>566</v>
      </c>
      <c r="K22" s="21">
        <v>-74.204946996466433</v>
      </c>
    </row>
    <row r="23" spans="1:11" ht="14.5" x14ac:dyDescent="0.35">
      <c r="A23" s="105" t="s">
        <v>15</v>
      </c>
      <c r="B23" s="109">
        <v>2.7161398367176055</v>
      </c>
      <c r="C23" s="99">
        <v>2.5838744588744587</v>
      </c>
      <c r="D23" s="100">
        <v>519</v>
      </c>
      <c r="E23" s="101">
        <v>573</v>
      </c>
      <c r="F23" s="102">
        <v>-9.424083769633512</v>
      </c>
      <c r="G23" s="103">
        <v>2.7469917669411021</v>
      </c>
      <c r="H23" s="104">
        <v>2.6677801749135872</v>
      </c>
      <c r="I23" s="105">
        <v>1041</v>
      </c>
      <c r="J23" s="106">
        <v>1150</v>
      </c>
      <c r="K23" s="107">
        <v>-9.4782608695652186</v>
      </c>
    </row>
    <row r="24" spans="1:11" ht="14.5" x14ac:dyDescent="0.35">
      <c r="A24" s="27" t="s">
        <v>39</v>
      </c>
      <c r="B24" s="16">
        <v>0.61754239062172911</v>
      </c>
      <c r="C24" s="17">
        <v>0.77561327561327564</v>
      </c>
      <c r="D24" s="23">
        <v>118</v>
      </c>
      <c r="E24" s="24">
        <v>172</v>
      </c>
      <c r="F24" s="18">
        <v>-31.395348837209298</v>
      </c>
      <c r="G24" s="19">
        <v>0.55942579691788052</v>
      </c>
      <c r="H24" s="20">
        <v>0.84905003827684589</v>
      </c>
      <c r="I24" s="22">
        <v>212</v>
      </c>
      <c r="J24" s="25">
        <v>366</v>
      </c>
      <c r="K24" s="21">
        <v>-42.076502732240435</v>
      </c>
    </row>
    <row r="25" spans="1:11" ht="14.5" x14ac:dyDescent="0.35">
      <c r="A25" s="108" t="s">
        <v>16</v>
      </c>
      <c r="B25" s="109">
        <v>1.6589909985346449</v>
      </c>
      <c r="C25" s="99">
        <v>1.93001443001443</v>
      </c>
      <c r="D25" s="100">
        <v>317</v>
      </c>
      <c r="E25" s="101">
        <v>428</v>
      </c>
      <c r="F25" s="102">
        <v>-25.934579439252332</v>
      </c>
      <c r="G25" s="103">
        <v>1.7917458306945324</v>
      </c>
      <c r="H25" s="104">
        <v>1.8256895631799941</v>
      </c>
      <c r="I25" s="105">
        <v>679</v>
      </c>
      <c r="J25" s="106">
        <v>787</v>
      </c>
      <c r="K25" s="107">
        <v>-13.722998729351971</v>
      </c>
    </row>
    <row r="26" spans="1:11" ht="14.5" x14ac:dyDescent="0.35">
      <c r="A26" s="27" t="s">
        <v>17</v>
      </c>
      <c r="B26" s="16">
        <v>1.5909566673644546</v>
      </c>
      <c r="C26" s="17">
        <v>1.397907647907648</v>
      </c>
      <c r="D26" s="23">
        <v>304</v>
      </c>
      <c r="E26" s="24">
        <v>310</v>
      </c>
      <c r="F26" s="18">
        <v>-1.9354838709677438</v>
      </c>
      <c r="G26" s="19">
        <v>1.4170360987967068</v>
      </c>
      <c r="H26" s="20">
        <v>1.3710070290208087</v>
      </c>
      <c r="I26" s="22">
        <v>537</v>
      </c>
      <c r="J26" s="25">
        <v>591</v>
      </c>
      <c r="K26" s="21">
        <v>-9.1370558375634516</v>
      </c>
    </row>
    <row r="27" spans="1:11" ht="14.5" x14ac:dyDescent="0.35">
      <c r="A27" s="98" t="s">
        <v>52</v>
      </c>
      <c r="B27" s="109">
        <v>1.1827506803433117</v>
      </c>
      <c r="C27" s="99">
        <v>1.5422077922077921</v>
      </c>
      <c r="D27" s="100">
        <v>226</v>
      </c>
      <c r="E27" s="101">
        <v>342</v>
      </c>
      <c r="F27" s="102">
        <v>-33.918128654970758</v>
      </c>
      <c r="G27" s="103">
        <v>1.1373232003377665</v>
      </c>
      <c r="H27" s="104">
        <v>1.5194747952768692</v>
      </c>
      <c r="I27" s="105">
        <v>431</v>
      </c>
      <c r="J27" s="106">
        <v>655</v>
      </c>
      <c r="K27" s="107">
        <v>-34.198473282442748</v>
      </c>
    </row>
    <row r="28" spans="1:11" ht="14.5" x14ac:dyDescent="0.35">
      <c r="A28" s="22" t="s">
        <v>18</v>
      </c>
      <c r="B28" s="16">
        <v>0.27213732468076202</v>
      </c>
      <c r="C28" s="17">
        <v>0.13077200577200576</v>
      </c>
      <c r="D28" s="23">
        <v>52</v>
      </c>
      <c r="E28" s="24">
        <v>29</v>
      </c>
      <c r="F28" s="18">
        <v>79.310344827586221</v>
      </c>
      <c r="G28" s="19">
        <v>0.25596369009921888</v>
      </c>
      <c r="H28" s="20">
        <v>0.19254413436332846</v>
      </c>
      <c r="I28" s="22">
        <v>97</v>
      </c>
      <c r="J28" s="25">
        <v>83</v>
      </c>
      <c r="K28" s="21">
        <v>16.867469879518069</v>
      </c>
    </row>
    <row r="29" spans="1:11" ht="14.5" x14ac:dyDescent="0.35">
      <c r="A29" s="98" t="s">
        <v>19</v>
      </c>
      <c r="B29" s="109">
        <v>6.2800921080175848E-2</v>
      </c>
      <c r="C29" s="99">
        <v>0.10822510822510822</v>
      </c>
      <c r="D29" s="100">
        <v>12</v>
      </c>
      <c r="E29" s="101">
        <v>24</v>
      </c>
      <c r="F29" s="102">
        <v>-50</v>
      </c>
      <c r="G29" s="103">
        <v>0.11082963901203294</v>
      </c>
      <c r="H29" s="104">
        <v>0.11599044238754727</v>
      </c>
      <c r="I29" s="105">
        <v>42</v>
      </c>
      <c r="J29" s="106">
        <v>50</v>
      </c>
      <c r="K29" s="107">
        <v>-16</v>
      </c>
    </row>
    <row r="30" spans="1:11" ht="14.5" x14ac:dyDescent="0.35">
      <c r="A30" s="27" t="s">
        <v>20</v>
      </c>
      <c r="B30" s="16">
        <v>1.7793594306049825</v>
      </c>
      <c r="C30" s="17">
        <v>1.6910173160173161</v>
      </c>
      <c r="D30" s="23">
        <v>340</v>
      </c>
      <c r="E30" s="24">
        <v>375</v>
      </c>
      <c r="F30" s="18">
        <v>-9.3333333333333286</v>
      </c>
      <c r="G30" s="19">
        <v>1.7785518260502429</v>
      </c>
      <c r="H30" s="20">
        <v>1.8233697543322429</v>
      </c>
      <c r="I30" s="22">
        <v>674</v>
      </c>
      <c r="J30" s="25">
        <v>786</v>
      </c>
      <c r="K30" s="21">
        <v>-14.24936386768448</v>
      </c>
    </row>
    <row r="31" spans="1:11" ht="14.5" x14ac:dyDescent="0.35">
      <c r="A31" s="108" t="s">
        <v>21</v>
      </c>
      <c r="B31" s="109">
        <v>10.335984927778942</v>
      </c>
      <c r="C31" s="99">
        <v>9.3975468975468974</v>
      </c>
      <c r="D31" s="100">
        <v>1975</v>
      </c>
      <c r="E31" s="101">
        <v>2084</v>
      </c>
      <c r="F31" s="102">
        <v>-5.2303262955854137</v>
      </c>
      <c r="G31" s="103">
        <v>10.032721131517839</v>
      </c>
      <c r="H31" s="104">
        <v>8.961421578861902</v>
      </c>
      <c r="I31" s="105">
        <v>3802</v>
      </c>
      <c r="J31" s="106">
        <v>3863</v>
      </c>
      <c r="K31" s="107">
        <v>-1.5790836137716866</v>
      </c>
    </row>
    <row r="32" spans="1:11" ht="14.5" x14ac:dyDescent="0.35">
      <c r="A32" s="27" t="s">
        <v>51</v>
      </c>
      <c r="B32" s="16">
        <v>1.7950596608750262</v>
      </c>
      <c r="C32" s="17">
        <v>1.397907647907648</v>
      </c>
      <c r="D32" s="23">
        <v>343</v>
      </c>
      <c r="E32" s="24">
        <v>310</v>
      </c>
      <c r="F32" s="18">
        <v>10.645161290322577</v>
      </c>
      <c r="G32" s="19">
        <v>2.0371543170783197</v>
      </c>
      <c r="H32" s="20">
        <v>1.5426728837543786</v>
      </c>
      <c r="I32" s="22">
        <v>772</v>
      </c>
      <c r="J32" s="25">
        <v>665</v>
      </c>
      <c r="K32" s="21">
        <v>16.090225563909769</v>
      </c>
    </row>
    <row r="33" spans="1:11" ht="14.5" x14ac:dyDescent="0.35">
      <c r="A33" s="98" t="s">
        <v>22</v>
      </c>
      <c r="B33" s="109">
        <v>1.5804898471844253</v>
      </c>
      <c r="C33" s="99">
        <v>1.1814574314574313</v>
      </c>
      <c r="D33" s="100">
        <v>302</v>
      </c>
      <c r="E33" s="101">
        <v>262</v>
      </c>
      <c r="F33" s="102">
        <v>15.267175572519079</v>
      </c>
      <c r="G33" s="103">
        <v>1.4988389275913026</v>
      </c>
      <c r="H33" s="104">
        <v>1.3362098963045446</v>
      </c>
      <c r="I33" s="105">
        <v>568</v>
      </c>
      <c r="J33" s="106">
        <v>576</v>
      </c>
      <c r="K33" s="107">
        <v>-1.3888888888888857</v>
      </c>
    </row>
    <row r="34" spans="1:11" ht="14.5" x14ac:dyDescent="0.35">
      <c r="A34" s="22" t="s">
        <v>23</v>
      </c>
      <c r="B34" s="16">
        <v>1.3920870839438979</v>
      </c>
      <c r="C34" s="17">
        <v>1.6639610389610389</v>
      </c>
      <c r="D34" s="23">
        <v>266</v>
      </c>
      <c r="E34" s="24">
        <v>369</v>
      </c>
      <c r="F34" s="18">
        <v>-27.913279132791331</v>
      </c>
      <c r="G34" s="19">
        <v>1.2560692421363733</v>
      </c>
      <c r="H34" s="20">
        <v>1.6563435172941749</v>
      </c>
      <c r="I34" s="22">
        <v>476</v>
      </c>
      <c r="J34" s="25">
        <v>714</v>
      </c>
      <c r="K34" s="21">
        <v>-33.333333333333329</v>
      </c>
    </row>
    <row r="35" spans="1:11" ht="14.5" x14ac:dyDescent="0.35">
      <c r="A35" s="98" t="s">
        <v>24</v>
      </c>
      <c r="B35" s="109">
        <v>1.8840276324052754</v>
      </c>
      <c r="C35" s="99">
        <v>3.2602813852813854</v>
      </c>
      <c r="D35" s="100">
        <v>360</v>
      </c>
      <c r="E35" s="101">
        <v>723</v>
      </c>
      <c r="F35" s="102">
        <v>-50.207468879668049</v>
      </c>
      <c r="G35" s="103">
        <v>1.9949335022165928</v>
      </c>
      <c r="H35" s="104">
        <v>2.7698517642146285</v>
      </c>
      <c r="I35" s="105">
        <v>756</v>
      </c>
      <c r="J35" s="106">
        <v>1194</v>
      </c>
      <c r="K35" s="107">
        <v>-36.683417085427138</v>
      </c>
    </row>
    <row r="36" spans="1:11" ht="14.5" x14ac:dyDescent="0.35">
      <c r="A36" s="27" t="s">
        <v>25</v>
      </c>
      <c r="B36" s="16">
        <v>2.915009420138162</v>
      </c>
      <c r="C36" s="17">
        <v>2.9220779220779218</v>
      </c>
      <c r="D36" s="23">
        <v>557</v>
      </c>
      <c r="E36" s="24">
        <v>648</v>
      </c>
      <c r="F36" s="18">
        <v>-14.043209876543216</v>
      </c>
      <c r="G36" s="19">
        <v>2.4567236647667299</v>
      </c>
      <c r="H36" s="20">
        <v>3.363722829238871</v>
      </c>
      <c r="I36" s="22">
        <v>931</v>
      </c>
      <c r="J36" s="25">
        <v>1450</v>
      </c>
      <c r="K36" s="21">
        <v>-35.793103448275858</v>
      </c>
    </row>
    <row r="37" spans="1:11" ht="14.5" x14ac:dyDescent="0.35">
      <c r="A37" s="108" t="s">
        <v>26</v>
      </c>
      <c r="B37" s="109">
        <v>1.2560184216035168</v>
      </c>
      <c r="C37" s="99">
        <v>0.30212842712842713</v>
      </c>
      <c r="D37" s="100">
        <v>240</v>
      </c>
      <c r="E37" s="101">
        <v>67</v>
      </c>
      <c r="F37" s="102">
        <v>258.20895522388059</v>
      </c>
      <c r="G37" s="103">
        <v>1.3800928857926957</v>
      </c>
      <c r="H37" s="104">
        <v>0.43844387222492864</v>
      </c>
      <c r="I37" s="105">
        <v>523</v>
      </c>
      <c r="J37" s="106">
        <v>189</v>
      </c>
      <c r="K37" s="107">
        <v>176.71957671957671</v>
      </c>
    </row>
    <row r="38" spans="1:11" ht="14.5" x14ac:dyDescent="0.35">
      <c r="A38" s="27" t="s">
        <v>27</v>
      </c>
      <c r="B38" s="16">
        <v>5.3433117019049607</v>
      </c>
      <c r="C38" s="17">
        <v>3.3414502164502169</v>
      </c>
      <c r="D38" s="23">
        <v>1021</v>
      </c>
      <c r="E38" s="24">
        <v>741</v>
      </c>
      <c r="F38" s="18">
        <v>37.786774628879897</v>
      </c>
      <c r="G38" s="19">
        <v>5.1060797973400884</v>
      </c>
      <c r="H38" s="20">
        <v>3.2082956364395572</v>
      </c>
      <c r="I38" s="22">
        <v>1935</v>
      </c>
      <c r="J38" s="25">
        <v>1383</v>
      </c>
      <c r="K38" s="21">
        <v>39.913232104121477</v>
      </c>
    </row>
    <row r="39" spans="1:11" ht="14.5" x14ac:dyDescent="0.35">
      <c r="A39" s="98" t="s">
        <v>28</v>
      </c>
      <c r="B39" s="109">
        <v>5.8195520200962951</v>
      </c>
      <c r="C39" s="99">
        <v>5.8531746031746028</v>
      </c>
      <c r="D39" s="100">
        <v>1112</v>
      </c>
      <c r="E39" s="101">
        <v>1298</v>
      </c>
      <c r="F39" s="102">
        <v>-14.329738058551612</v>
      </c>
      <c r="G39" s="103">
        <v>5.6259235803251002</v>
      </c>
      <c r="H39" s="104">
        <v>4.5514649592873546</v>
      </c>
      <c r="I39" s="105">
        <v>2132</v>
      </c>
      <c r="J39" s="106">
        <v>1962</v>
      </c>
      <c r="K39" s="107">
        <v>8.6646279306829825</v>
      </c>
    </row>
    <row r="40" spans="1:11" ht="14.5" x14ac:dyDescent="0.35">
      <c r="A40" s="22" t="s">
        <v>50</v>
      </c>
      <c r="B40" s="16">
        <v>8.0489847184425365</v>
      </c>
      <c r="C40" s="17">
        <v>8.8519119769119783</v>
      </c>
      <c r="D40" s="23">
        <v>1538</v>
      </c>
      <c r="E40" s="24">
        <v>1963</v>
      </c>
      <c r="F40" s="18">
        <v>-21.650534895568015</v>
      </c>
      <c r="G40" s="19">
        <v>7.9744564070086552</v>
      </c>
      <c r="H40" s="20">
        <v>8.6018512074605056</v>
      </c>
      <c r="I40" s="22">
        <v>3022</v>
      </c>
      <c r="J40" s="25">
        <v>3708</v>
      </c>
      <c r="K40" s="21">
        <v>-18.500539374325783</v>
      </c>
    </row>
    <row r="41" spans="1:11" ht="14.5" x14ac:dyDescent="0.35">
      <c r="A41" s="98" t="s">
        <v>29</v>
      </c>
      <c r="B41" s="109">
        <v>0.13606866234038101</v>
      </c>
      <c r="C41" s="99">
        <v>0.84325396825396826</v>
      </c>
      <c r="D41" s="100">
        <v>26</v>
      </c>
      <c r="E41" s="101">
        <v>187</v>
      </c>
      <c r="F41" s="102">
        <v>-86.096256684491976</v>
      </c>
      <c r="G41" s="103">
        <v>0.16096685666033356</v>
      </c>
      <c r="H41" s="104">
        <v>0.75857749321455914</v>
      </c>
      <c r="I41" s="105">
        <v>61</v>
      </c>
      <c r="J41" s="106">
        <v>327</v>
      </c>
      <c r="K41" s="107">
        <v>-81.345565749235476</v>
      </c>
    </row>
    <row r="42" spans="1:11" ht="14.5" x14ac:dyDescent="0.35">
      <c r="A42" s="27" t="s">
        <v>53</v>
      </c>
      <c r="B42" s="16">
        <v>5.2334100900146537E-3</v>
      </c>
      <c r="C42" s="17">
        <v>0.18488455988455987</v>
      </c>
      <c r="D42" s="23">
        <v>1</v>
      </c>
      <c r="E42" s="24">
        <v>41</v>
      </c>
      <c r="F42" s="18">
        <v>-97.560975609756099</v>
      </c>
      <c r="G42" s="19">
        <v>2.6388009288579269E-3</v>
      </c>
      <c r="H42" s="20">
        <v>0.20182336975433224</v>
      </c>
      <c r="I42" s="22">
        <v>1</v>
      </c>
      <c r="J42" s="25">
        <v>87</v>
      </c>
      <c r="K42" s="21">
        <v>-98.850574712643677</v>
      </c>
    </row>
    <row r="43" spans="1:11" ht="14.5" x14ac:dyDescent="0.35">
      <c r="A43" s="108" t="s">
        <v>30</v>
      </c>
      <c r="B43" s="109">
        <v>0.64370944107180239</v>
      </c>
      <c r="C43" s="99">
        <v>1.2806637806637806</v>
      </c>
      <c r="D43" s="100">
        <v>123</v>
      </c>
      <c r="E43" s="101">
        <v>284</v>
      </c>
      <c r="F43" s="102">
        <v>-56.690140845070424</v>
      </c>
      <c r="G43" s="103">
        <v>0.62803462106818664</v>
      </c>
      <c r="H43" s="104">
        <v>1.5078757510381144</v>
      </c>
      <c r="I43" s="105">
        <v>238</v>
      </c>
      <c r="J43" s="106">
        <v>650</v>
      </c>
      <c r="K43" s="107">
        <v>-63.384615384615387</v>
      </c>
    </row>
    <row r="44" spans="1:11" ht="14.5" x14ac:dyDescent="0.35">
      <c r="A44" s="27" t="s">
        <v>31</v>
      </c>
      <c r="B44" s="16">
        <v>1.4915218756541762</v>
      </c>
      <c r="C44" s="17">
        <v>2.2997835497835495</v>
      </c>
      <c r="D44" s="23">
        <v>285</v>
      </c>
      <c r="E44" s="24">
        <v>510</v>
      </c>
      <c r="F44" s="18">
        <v>-44.117647058823529</v>
      </c>
      <c r="G44" s="19">
        <v>1.4143972978678487</v>
      </c>
      <c r="H44" s="20">
        <v>2.2966107592734359</v>
      </c>
      <c r="I44" s="22">
        <v>536</v>
      </c>
      <c r="J44" s="25">
        <v>990</v>
      </c>
      <c r="K44" s="21">
        <v>-45.858585858585862</v>
      </c>
    </row>
    <row r="45" spans="1:11" ht="14.5" x14ac:dyDescent="0.35">
      <c r="A45" s="98" t="s">
        <v>40</v>
      </c>
      <c r="B45" s="109">
        <v>0.55997487963156789</v>
      </c>
      <c r="C45" s="99">
        <v>1.424963924963925</v>
      </c>
      <c r="D45" s="100">
        <v>107</v>
      </c>
      <c r="E45" s="101">
        <v>316</v>
      </c>
      <c r="F45" s="102">
        <v>-66.139240506329116</v>
      </c>
      <c r="G45" s="103">
        <v>0.81802828794595739</v>
      </c>
      <c r="H45" s="104">
        <v>0.82121233210383471</v>
      </c>
      <c r="I45" s="105">
        <v>310</v>
      </c>
      <c r="J45" s="106">
        <v>354</v>
      </c>
      <c r="K45" s="107">
        <v>-12.429378531073439</v>
      </c>
    </row>
    <row r="46" spans="1:11" ht="14.5" x14ac:dyDescent="0.35">
      <c r="A46" s="22" t="s">
        <v>32</v>
      </c>
      <c r="B46" s="16">
        <v>3.6790872932803018</v>
      </c>
      <c r="C46" s="17">
        <v>3.9727633477633479</v>
      </c>
      <c r="D46" s="23">
        <v>703</v>
      </c>
      <c r="E46" s="24">
        <v>881</v>
      </c>
      <c r="F46" s="18">
        <v>-20.204313280363223</v>
      </c>
      <c r="G46" s="19">
        <v>4.0426430230103438</v>
      </c>
      <c r="H46" s="20">
        <v>3.7232932006402675</v>
      </c>
      <c r="I46" s="22">
        <v>1532</v>
      </c>
      <c r="J46" s="25">
        <v>1605</v>
      </c>
      <c r="K46" s="21">
        <v>-4.5482866043613654</v>
      </c>
    </row>
    <row r="47" spans="1:11" ht="14.5" x14ac:dyDescent="0.35">
      <c r="A47" s="98" t="s">
        <v>33</v>
      </c>
      <c r="B47" s="109">
        <v>11.482101737492149</v>
      </c>
      <c r="C47" s="99">
        <v>11.0254329004329</v>
      </c>
      <c r="D47" s="100">
        <v>2194</v>
      </c>
      <c r="E47" s="101">
        <v>2445</v>
      </c>
      <c r="F47" s="102">
        <v>-10.26584867075664</v>
      </c>
      <c r="G47" s="103">
        <v>11.576419674899725</v>
      </c>
      <c r="H47" s="104">
        <v>11.865822256246085</v>
      </c>
      <c r="I47" s="105">
        <v>4387</v>
      </c>
      <c r="J47" s="106">
        <v>5115</v>
      </c>
      <c r="K47" s="107">
        <v>-14.23264907135875</v>
      </c>
    </row>
    <row r="48" spans="1:11" ht="14.5" x14ac:dyDescent="0.35">
      <c r="A48" s="26" t="s">
        <v>34</v>
      </c>
      <c r="B48" s="16">
        <v>3.2290140255390414</v>
      </c>
      <c r="C48" s="17">
        <v>2.5793650793650791</v>
      </c>
      <c r="D48" s="23">
        <v>617</v>
      </c>
      <c r="E48" s="24">
        <v>572</v>
      </c>
      <c r="F48" s="18">
        <v>7.8671328671328666</v>
      </c>
      <c r="G48" s="19">
        <v>4.2669411019632681</v>
      </c>
      <c r="H48" s="20">
        <v>3.3730020646298744</v>
      </c>
      <c r="I48" s="22">
        <v>1617</v>
      </c>
      <c r="J48" s="25">
        <v>1454</v>
      </c>
      <c r="K48" s="21">
        <v>11.210453920220075</v>
      </c>
    </row>
    <row r="49" spans="1:13" ht="3" customHeight="1" x14ac:dyDescent="0.35">
      <c r="A49" s="119"/>
      <c r="B49" s="120">
        <v>0</v>
      </c>
      <c r="C49" s="121">
        <v>0</v>
      </c>
      <c r="D49" s="122"/>
      <c r="E49" s="123"/>
      <c r="F49" s="124" t="s">
        <v>37</v>
      </c>
      <c r="G49" s="125">
        <v>0</v>
      </c>
      <c r="H49" s="126">
        <v>0</v>
      </c>
      <c r="I49" s="119"/>
      <c r="J49" s="127"/>
      <c r="K49" s="128" t="s">
        <v>37</v>
      </c>
    </row>
    <row r="50" spans="1:13" ht="14.25" customHeight="1" x14ac:dyDescent="0.35">
      <c r="A50" s="22" t="s">
        <v>35</v>
      </c>
      <c r="B50" s="16">
        <v>0.59660875026167048</v>
      </c>
      <c r="C50" s="17">
        <v>0.47799422799422797</v>
      </c>
      <c r="D50" s="23">
        <v>114</v>
      </c>
      <c r="E50" s="24">
        <v>106</v>
      </c>
      <c r="F50" s="18">
        <v>7.5471698113207566</v>
      </c>
      <c r="G50" s="19">
        <v>0.59373020899303364</v>
      </c>
      <c r="H50" s="20">
        <v>0.56139374115572882</v>
      </c>
      <c r="I50" s="22">
        <v>225</v>
      </c>
      <c r="J50" s="25">
        <v>242</v>
      </c>
      <c r="K50" s="21">
        <v>-7.0247933884297566</v>
      </c>
    </row>
    <row r="51" spans="1:13" ht="3" customHeight="1" x14ac:dyDescent="0.35">
      <c r="A51" s="129"/>
      <c r="B51" s="130">
        <v>0</v>
      </c>
      <c r="C51" s="131">
        <v>0</v>
      </c>
      <c r="D51" s="132"/>
      <c r="E51" s="133"/>
      <c r="F51" s="134"/>
      <c r="G51" s="135">
        <v>0</v>
      </c>
      <c r="H51" s="131">
        <v>0</v>
      </c>
      <c r="I51" s="136"/>
      <c r="J51" s="137"/>
      <c r="K51" s="138"/>
    </row>
    <row r="52" spans="1:13" ht="21.75" customHeight="1" x14ac:dyDescent="0.35">
      <c r="A52" s="144" t="s">
        <v>36</v>
      </c>
      <c r="B52" s="32">
        <v>100</v>
      </c>
      <c r="C52" s="28">
        <v>100.00000000000003</v>
      </c>
      <c r="D52" s="29">
        <v>19108</v>
      </c>
      <c r="E52" s="30">
        <v>22176</v>
      </c>
      <c r="F52" s="31">
        <v>-13.834776334776336</v>
      </c>
      <c r="G52" s="32">
        <v>100.00000000000001</v>
      </c>
      <c r="H52" s="28">
        <v>100.00000000000003</v>
      </c>
      <c r="I52" s="33">
        <v>37896</v>
      </c>
      <c r="J52" s="30">
        <v>43107</v>
      </c>
      <c r="K52" s="34">
        <v>-12.088523905630169</v>
      </c>
    </row>
    <row r="53" spans="1:13" x14ac:dyDescent="0.3">
      <c r="A53" s="201"/>
      <c r="B53" s="201"/>
      <c r="C53" s="201"/>
      <c r="D53" s="202"/>
      <c r="E53" s="203"/>
      <c r="F53" s="204"/>
      <c r="G53" s="205"/>
      <c r="H53" s="205"/>
      <c r="I53" s="200"/>
      <c r="J53" s="133"/>
      <c r="K53" s="138"/>
    </row>
    <row r="54" spans="1:13" ht="14.5" x14ac:dyDescent="0.35">
      <c r="A54" s="164" t="s">
        <v>41</v>
      </c>
      <c r="B54" s="177">
        <v>51.07284906845301</v>
      </c>
      <c r="C54" s="178">
        <v>50.171356421356414</v>
      </c>
      <c r="D54" s="158">
        <v>9759</v>
      </c>
      <c r="E54" s="159">
        <v>11126</v>
      </c>
      <c r="F54" s="18">
        <v>-12.286536041704125</v>
      </c>
      <c r="G54" s="179">
        <v>52.549081697276755</v>
      </c>
      <c r="H54" s="180">
        <v>50.578792307513865</v>
      </c>
      <c r="I54" s="156">
        <v>19914</v>
      </c>
      <c r="J54" s="159">
        <v>21803</v>
      </c>
      <c r="K54" s="21">
        <v>-8.663945328624493</v>
      </c>
    </row>
    <row r="55" spans="1:13" ht="14.5" x14ac:dyDescent="0.35">
      <c r="A55" s="163" t="s">
        <v>46</v>
      </c>
      <c r="B55" s="187">
        <v>24.989533179819968</v>
      </c>
      <c r="C55" s="188">
        <v>29.310966810966811</v>
      </c>
      <c r="D55" s="160">
        <v>4775</v>
      </c>
      <c r="E55" s="161">
        <v>6500</v>
      </c>
      <c r="F55" s="151">
        <v>-26.538461538461533</v>
      </c>
      <c r="G55" s="189">
        <v>25.29290690310323</v>
      </c>
      <c r="H55" s="190">
        <v>30.633075834551232</v>
      </c>
      <c r="I55" s="155">
        <v>9585</v>
      </c>
      <c r="J55" s="161">
        <v>13205</v>
      </c>
      <c r="K55" s="153">
        <v>-27.413858386974624</v>
      </c>
    </row>
    <row r="56" spans="1:13" ht="14.5" x14ac:dyDescent="0.35">
      <c r="A56" s="27" t="s">
        <v>93</v>
      </c>
      <c r="B56" s="36">
        <v>9.692275486707139</v>
      </c>
      <c r="C56" s="37">
        <v>4.5048701298701292</v>
      </c>
      <c r="D56" s="23">
        <v>1852</v>
      </c>
      <c r="E56" s="24">
        <v>999</v>
      </c>
      <c r="F56" s="18">
        <v>85.385385385385405</v>
      </c>
      <c r="G56" s="38">
        <v>10.705615368376611</v>
      </c>
      <c r="H56" s="39">
        <v>4.6535365485883959</v>
      </c>
      <c r="I56" s="22">
        <v>4057</v>
      </c>
      <c r="J56" s="24">
        <v>2006</v>
      </c>
      <c r="K56" s="21">
        <v>102.24327018943171</v>
      </c>
    </row>
    <row r="57" spans="1:13" ht="14.5" x14ac:dyDescent="0.35">
      <c r="A57" s="139" t="s">
        <v>94</v>
      </c>
      <c r="B57" s="181">
        <v>4.9612727653338915</v>
      </c>
      <c r="C57" s="182">
        <v>0.86580086580086579</v>
      </c>
      <c r="D57" s="122">
        <v>948</v>
      </c>
      <c r="E57" s="123">
        <v>192</v>
      </c>
      <c r="F57" s="124">
        <v>393.75000000000006</v>
      </c>
      <c r="G57" s="183">
        <v>3.7814017310534092</v>
      </c>
      <c r="H57" s="184">
        <v>1.0740714965086877</v>
      </c>
      <c r="I57" s="119">
        <v>1433</v>
      </c>
      <c r="J57" s="171">
        <v>463</v>
      </c>
      <c r="K57" s="128">
        <v>209.50323974082073</v>
      </c>
    </row>
    <row r="58" spans="1:13" ht="14.5" x14ac:dyDescent="0.35">
      <c r="A58" s="27" t="s">
        <v>42</v>
      </c>
      <c r="B58" s="36">
        <v>4.1029935105714888</v>
      </c>
      <c r="C58" s="37">
        <v>3.3053751803751799</v>
      </c>
      <c r="D58" s="23">
        <v>784</v>
      </c>
      <c r="E58" s="24">
        <v>733</v>
      </c>
      <c r="F58" s="18">
        <v>6.9577080491132364</v>
      </c>
      <c r="G58" s="38">
        <v>4.1244458518049401</v>
      </c>
      <c r="H58" s="39">
        <v>2.7072169253253531</v>
      </c>
      <c r="I58" s="22">
        <v>1563</v>
      </c>
      <c r="J58" s="24">
        <v>1167</v>
      </c>
      <c r="K58" s="21">
        <v>33.933161953727506</v>
      </c>
    </row>
    <row r="59" spans="1:13" ht="14.5" x14ac:dyDescent="0.35">
      <c r="A59" s="139" t="s">
        <v>43</v>
      </c>
      <c r="B59" s="181">
        <v>0.24597027423068873</v>
      </c>
      <c r="C59" s="182">
        <v>9.9206349206349201E-2</v>
      </c>
      <c r="D59" s="122">
        <v>47</v>
      </c>
      <c r="E59" s="123">
        <v>22</v>
      </c>
      <c r="F59" s="124">
        <v>113.63636363636365</v>
      </c>
      <c r="G59" s="183">
        <v>0.51720498205615373</v>
      </c>
      <c r="H59" s="184">
        <v>7.8873500823532144E-2</v>
      </c>
      <c r="I59" s="119">
        <v>196</v>
      </c>
      <c r="J59" s="123">
        <v>34</v>
      </c>
      <c r="K59" s="128">
        <v>476.47058823529414</v>
      </c>
      <c r="M59" s="42"/>
    </row>
    <row r="60" spans="1:13" ht="14.5" x14ac:dyDescent="0.35">
      <c r="A60" s="27" t="s">
        <v>44</v>
      </c>
      <c r="B60" s="36">
        <v>2.6167050450073268E-2</v>
      </c>
      <c r="C60" s="37">
        <v>0</v>
      </c>
      <c r="D60" s="23">
        <v>5</v>
      </c>
      <c r="E60" s="24">
        <v>0</v>
      </c>
      <c r="F60" s="18" t="s">
        <v>37</v>
      </c>
      <c r="G60" s="38">
        <v>3.9582013932868906E-2</v>
      </c>
      <c r="H60" s="39">
        <v>0</v>
      </c>
      <c r="I60" s="22">
        <v>15</v>
      </c>
      <c r="J60" s="24">
        <v>0</v>
      </c>
      <c r="K60" s="21" t="s">
        <v>37</v>
      </c>
    </row>
    <row r="61" spans="1:13" ht="14.5" x14ac:dyDescent="0.35">
      <c r="A61" s="163" t="s">
        <v>45</v>
      </c>
      <c r="B61" s="187">
        <v>19.028679087293281</v>
      </c>
      <c r="C61" s="188">
        <v>8.7752525252525242</v>
      </c>
      <c r="D61" s="160">
        <v>3636</v>
      </c>
      <c r="E61" s="161">
        <v>1946</v>
      </c>
      <c r="F61" s="151">
        <v>86.844809866392609</v>
      </c>
      <c r="G61" s="189">
        <v>19.16824994722398</v>
      </c>
      <c r="H61" s="190">
        <v>8.5136984712459682</v>
      </c>
      <c r="I61" s="155">
        <v>7264</v>
      </c>
      <c r="J61" s="161">
        <v>3670</v>
      </c>
      <c r="K61" s="153">
        <v>97.929155313351487</v>
      </c>
      <c r="M61" s="42"/>
    </row>
    <row r="62" spans="1:13" ht="14.5" x14ac:dyDescent="0.35">
      <c r="A62" s="168" t="s">
        <v>95</v>
      </c>
      <c r="B62" s="89"/>
      <c r="C62" s="90"/>
      <c r="D62" s="165"/>
      <c r="E62" s="94"/>
      <c r="F62" s="166"/>
      <c r="G62" s="91"/>
      <c r="H62" s="92"/>
      <c r="I62" s="167"/>
      <c r="J62" s="94"/>
      <c r="K62" s="93"/>
    </row>
    <row r="63" spans="1:13" x14ac:dyDescent="0.3">
      <c r="A63" s="191" t="s">
        <v>96</v>
      </c>
      <c r="B63" s="192"/>
      <c r="C63" s="192"/>
      <c r="D63" s="192"/>
      <c r="E63" s="192"/>
      <c r="F63" s="193"/>
      <c r="G63" s="193"/>
      <c r="H63" s="193"/>
      <c r="I63" s="194"/>
      <c r="J63" s="194"/>
      <c r="K63" s="195"/>
    </row>
    <row r="65" spans="9:10" x14ac:dyDescent="0.3">
      <c r="I65" s="42"/>
      <c r="J65" s="42"/>
    </row>
  </sheetData>
  <phoneticPr fontId="1" type="noConversion"/>
  <pageMargins left="0.59" right="0.12" top="0.43" bottom="0.43" header="0.43" footer="0.4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>
    <pageSetUpPr fitToPage="1"/>
  </sheetPr>
  <dimension ref="A1:M67"/>
  <sheetViews>
    <sheetView topLeftCell="A4" zoomScaleNormal="100" workbookViewId="0">
      <selection activeCell="A3" sqref="A3"/>
    </sheetView>
  </sheetViews>
  <sheetFormatPr baseColWidth="10" defaultColWidth="11.453125" defaultRowHeight="13" x14ac:dyDescent="0.3"/>
  <cols>
    <col min="1" max="1" width="22.1796875" style="1" customWidth="1"/>
    <col min="2" max="3" width="8.1796875" style="1" customWidth="1"/>
    <col min="4" max="5" width="10.1796875" style="1" customWidth="1"/>
    <col min="6" max="6" width="8.26953125" style="6" customWidth="1"/>
    <col min="7" max="8" width="8.81640625" style="6" customWidth="1"/>
    <col min="9" max="10" width="10.1796875" style="1" customWidth="1"/>
    <col min="11" max="11" width="8.26953125" style="1" customWidth="1"/>
    <col min="12" max="16384" width="11.453125" style="1"/>
  </cols>
  <sheetData>
    <row r="1" spans="1:11" ht="33" customHeight="1" x14ac:dyDescent="0.35">
      <c r="A1" s="44"/>
      <c r="B1" s="44"/>
      <c r="C1" s="44"/>
      <c r="D1" s="45"/>
      <c r="E1" s="45"/>
      <c r="F1" s="46"/>
      <c r="G1" s="46"/>
      <c r="H1" s="46"/>
      <c r="I1" s="45"/>
      <c r="J1" s="43"/>
      <c r="K1" s="50"/>
    </row>
    <row r="2" spans="1:11" ht="14.15" customHeight="1" x14ac:dyDescent="0.35">
      <c r="A2" s="44"/>
      <c r="B2" s="44"/>
      <c r="C2" s="44"/>
      <c r="D2" s="45"/>
      <c r="E2" s="45"/>
      <c r="F2" s="46"/>
      <c r="G2" s="46"/>
      <c r="H2" s="46"/>
      <c r="I2" s="45"/>
      <c r="J2" s="45"/>
      <c r="K2" s="51"/>
    </row>
    <row r="3" spans="1:11" ht="38.25" customHeight="1" x14ac:dyDescent="0.3">
      <c r="A3" s="45" t="s">
        <v>0</v>
      </c>
      <c r="B3" s="45"/>
      <c r="C3" s="45"/>
      <c r="D3" s="45"/>
      <c r="E3" s="45"/>
      <c r="F3" s="46"/>
      <c r="G3" s="46"/>
      <c r="H3" s="46"/>
      <c r="I3" s="45"/>
      <c r="J3" s="45"/>
      <c r="K3" s="52"/>
    </row>
    <row r="4" spans="1:11" ht="15" customHeight="1" x14ac:dyDescent="0.35">
      <c r="A4" s="47" t="s">
        <v>1</v>
      </c>
      <c r="B4" s="47"/>
      <c r="C4" s="47"/>
      <c r="D4" s="47"/>
      <c r="E4" s="47"/>
      <c r="F4" s="46"/>
      <c r="G4" s="46"/>
      <c r="H4" s="46"/>
      <c r="I4" s="43"/>
      <c r="J4" s="43"/>
      <c r="K4" s="48" t="s">
        <v>58</v>
      </c>
    </row>
    <row r="5" spans="1:11" ht="15" customHeight="1" x14ac:dyDescent="0.35">
      <c r="A5" s="47" t="s">
        <v>2</v>
      </c>
      <c r="B5" s="47"/>
      <c r="C5" s="47"/>
      <c r="D5" s="47"/>
      <c r="E5" s="47"/>
      <c r="F5" s="53"/>
      <c r="G5" s="54"/>
      <c r="H5" s="54"/>
      <c r="I5" s="43"/>
      <c r="J5" s="43"/>
      <c r="K5" s="48" t="s">
        <v>59</v>
      </c>
    </row>
    <row r="6" spans="1:11" ht="3" customHeight="1" x14ac:dyDescent="0.3">
      <c r="A6" s="45"/>
      <c r="B6" s="45"/>
      <c r="C6" s="45"/>
      <c r="D6" s="45"/>
      <c r="E6" s="45"/>
      <c r="F6" s="46"/>
      <c r="G6" s="46"/>
      <c r="H6" s="46"/>
      <c r="I6" s="45"/>
      <c r="J6" s="45"/>
      <c r="K6" s="52"/>
    </row>
    <row r="7" spans="1:11" ht="14.25" customHeight="1" x14ac:dyDescent="0.35">
      <c r="A7" s="49" t="s">
        <v>85</v>
      </c>
      <c r="B7" s="49"/>
      <c r="C7" s="49"/>
      <c r="D7" s="45"/>
      <c r="E7" s="45"/>
      <c r="F7" s="55"/>
      <c r="G7" s="55"/>
      <c r="H7" s="55"/>
      <c r="I7" s="56"/>
      <c r="J7" s="215"/>
      <c r="K7" s="58"/>
    </row>
    <row r="8" spans="1:11" ht="7.5" customHeight="1" x14ac:dyDescent="0.35">
      <c r="A8" s="49"/>
      <c r="B8" s="49"/>
      <c r="C8" s="49"/>
      <c r="D8" s="45"/>
      <c r="E8" s="45"/>
      <c r="F8" s="55"/>
      <c r="G8" s="55"/>
      <c r="H8" s="55"/>
      <c r="I8" s="56"/>
      <c r="J8" s="215"/>
      <c r="K8" s="58"/>
    </row>
    <row r="9" spans="1:11" ht="14.25" customHeight="1" x14ac:dyDescent="0.35">
      <c r="A9" s="49"/>
      <c r="B9" s="212" t="s">
        <v>38</v>
      </c>
      <c r="C9" s="212"/>
      <c r="D9" s="45"/>
      <c r="E9" s="45"/>
      <c r="F9" s="55"/>
      <c r="G9" s="212" t="s">
        <v>38</v>
      </c>
      <c r="H9" s="212"/>
      <c r="I9" s="56"/>
      <c r="J9" s="215"/>
      <c r="K9" s="58"/>
    </row>
    <row r="10" spans="1:11" s="15" customFormat="1" ht="15" customHeight="1" x14ac:dyDescent="0.35">
      <c r="A10" s="147" t="s">
        <v>3</v>
      </c>
      <c r="B10" s="7">
        <f>Feb.!B10+31</f>
        <v>42431</v>
      </c>
      <c r="C10" s="8">
        <f>Feb.!C10+31</f>
        <v>42066</v>
      </c>
      <c r="D10" s="9">
        <f>Feb.!D10+31</f>
        <v>42431</v>
      </c>
      <c r="E10" s="10">
        <f>Feb.!E10+31</f>
        <v>42066</v>
      </c>
      <c r="F10" s="11" t="s">
        <v>4</v>
      </c>
      <c r="G10" s="12" t="s">
        <v>78</v>
      </c>
      <c r="H10" s="8" t="s">
        <v>79</v>
      </c>
      <c r="I10" s="13" t="s">
        <v>78</v>
      </c>
      <c r="J10" s="10" t="s">
        <v>79</v>
      </c>
      <c r="K10" s="14" t="s">
        <v>4</v>
      </c>
    </row>
    <row r="11" spans="1:11" ht="14.5" x14ac:dyDescent="0.35">
      <c r="A11" s="98" t="s">
        <v>5</v>
      </c>
      <c r="B11" s="113">
        <v>0.74048758259284575</v>
      </c>
      <c r="C11" s="99">
        <v>0.89439878444643961</v>
      </c>
      <c r="D11" s="100">
        <v>130</v>
      </c>
      <c r="E11" s="101">
        <v>259</v>
      </c>
      <c r="F11" s="102">
        <v>-49.80694980694981</v>
      </c>
      <c r="G11" s="103">
        <v>0.93233787780422717</v>
      </c>
      <c r="H11" s="104">
        <v>1.0754180253937418</v>
      </c>
      <c r="I11" s="105">
        <v>517</v>
      </c>
      <c r="J11" s="106">
        <v>775</v>
      </c>
      <c r="K11" s="107">
        <v>-33.290322580645167</v>
      </c>
    </row>
    <row r="12" spans="1:11" ht="14.5" x14ac:dyDescent="0.35">
      <c r="A12" s="26" t="s">
        <v>47</v>
      </c>
      <c r="B12" s="16">
        <v>4.5568466621098196E-2</v>
      </c>
      <c r="C12" s="17">
        <v>0.10014503764072104</v>
      </c>
      <c r="D12" s="23">
        <v>8</v>
      </c>
      <c r="E12" s="24">
        <v>29</v>
      </c>
      <c r="F12" s="18">
        <v>-72.413793103448285</v>
      </c>
      <c r="G12" s="19">
        <v>4.688739811007718E-2</v>
      </c>
      <c r="H12" s="20">
        <v>8.4645805869700969E-2</v>
      </c>
      <c r="I12" s="22">
        <v>26</v>
      </c>
      <c r="J12" s="25">
        <v>61</v>
      </c>
      <c r="K12" s="21">
        <v>-57.377049180327866</v>
      </c>
    </row>
    <row r="13" spans="1:11" ht="14.5" x14ac:dyDescent="0.35">
      <c r="A13" s="105" t="s">
        <v>6</v>
      </c>
      <c r="B13" s="109">
        <v>2.2784233310549098E-2</v>
      </c>
      <c r="C13" s="99">
        <v>6.5612266040472406E-2</v>
      </c>
      <c r="D13" s="100">
        <v>4</v>
      </c>
      <c r="E13" s="101">
        <v>19</v>
      </c>
      <c r="F13" s="102">
        <v>-78.94736842105263</v>
      </c>
      <c r="G13" s="103">
        <v>4.8690759575849382E-2</v>
      </c>
      <c r="H13" s="104">
        <v>7.3544716575313945E-2</v>
      </c>
      <c r="I13" s="105">
        <v>27</v>
      </c>
      <c r="J13" s="106">
        <v>53</v>
      </c>
      <c r="K13" s="107">
        <v>-49.056603773584904</v>
      </c>
    </row>
    <row r="14" spans="1:11" ht="14.5" x14ac:dyDescent="0.35">
      <c r="A14" s="27" t="s">
        <v>7</v>
      </c>
      <c r="B14" s="16">
        <v>6.0776942355889725</v>
      </c>
      <c r="C14" s="17">
        <v>7.5039712687340288</v>
      </c>
      <c r="D14" s="23">
        <v>1067</v>
      </c>
      <c r="E14" s="24">
        <v>2173</v>
      </c>
      <c r="F14" s="18">
        <v>-50.897376898297281</v>
      </c>
      <c r="G14" s="19">
        <v>5.3523768304118873</v>
      </c>
      <c r="H14" s="20">
        <v>5.7351002567126903</v>
      </c>
      <c r="I14" s="22">
        <v>2968</v>
      </c>
      <c r="J14" s="25">
        <v>4133</v>
      </c>
      <c r="K14" s="21">
        <v>-28.187757077183647</v>
      </c>
    </row>
    <row r="15" spans="1:11" ht="14.5" x14ac:dyDescent="0.35">
      <c r="A15" s="108" t="s">
        <v>8</v>
      </c>
      <c r="B15" s="109">
        <v>9.256094782410571</v>
      </c>
      <c r="C15" s="99">
        <v>6.4956143380067681</v>
      </c>
      <c r="D15" s="100">
        <v>1625</v>
      </c>
      <c r="E15" s="101">
        <v>1881</v>
      </c>
      <c r="F15" s="102">
        <v>-13.609782030834666</v>
      </c>
      <c r="G15" s="103">
        <v>9.5596191300584294</v>
      </c>
      <c r="H15" s="104">
        <v>7.5057239991674187</v>
      </c>
      <c r="I15" s="105">
        <v>5301</v>
      </c>
      <c r="J15" s="106">
        <v>5409</v>
      </c>
      <c r="K15" s="107">
        <v>-1.9966722129783676</v>
      </c>
    </row>
    <row r="16" spans="1:11" ht="14.5" x14ac:dyDescent="0.35">
      <c r="A16" s="27" t="s">
        <v>9</v>
      </c>
      <c r="B16" s="16">
        <v>3.4176349965823652E-2</v>
      </c>
      <c r="C16" s="17">
        <v>1.0359831480074591E-2</v>
      </c>
      <c r="D16" s="23">
        <v>6</v>
      </c>
      <c r="E16" s="24">
        <v>3</v>
      </c>
      <c r="F16" s="18">
        <v>100</v>
      </c>
      <c r="G16" s="19">
        <v>2.5247060520810796E-2</v>
      </c>
      <c r="H16" s="20">
        <v>6.9381808089918826E-3</v>
      </c>
      <c r="I16" s="22">
        <v>14</v>
      </c>
      <c r="J16" s="25">
        <v>5</v>
      </c>
      <c r="K16" s="21">
        <v>180</v>
      </c>
    </row>
    <row r="17" spans="1:11" ht="14.5" x14ac:dyDescent="0.35">
      <c r="A17" s="98" t="s">
        <v>10</v>
      </c>
      <c r="B17" s="109">
        <v>1.0993392572339939</v>
      </c>
      <c r="C17" s="99">
        <v>1.8060639546930035</v>
      </c>
      <c r="D17" s="100">
        <v>193</v>
      </c>
      <c r="E17" s="101">
        <v>523</v>
      </c>
      <c r="F17" s="102">
        <v>-63.097514340344169</v>
      </c>
      <c r="G17" s="103">
        <v>1.3272740388083388</v>
      </c>
      <c r="H17" s="104">
        <v>1.9107749947963646</v>
      </c>
      <c r="I17" s="105">
        <v>736</v>
      </c>
      <c r="J17" s="106">
        <v>1377</v>
      </c>
      <c r="K17" s="107">
        <v>-46.550472040668119</v>
      </c>
    </row>
    <row r="18" spans="1:11" ht="14.5" x14ac:dyDescent="0.35">
      <c r="A18" s="22" t="s">
        <v>11</v>
      </c>
      <c r="B18" s="16">
        <v>2.3809523809523809</v>
      </c>
      <c r="C18" s="17">
        <v>2.3862145175771809</v>
      </c>
      <c r="D18" s="23">
        <v>418</v>
      </c>
      <c r="E18" s="24">
        <v>691</v>
      </c>
      <c r="F18" s="18">
        <v>-39.507959479015916</v>
      </c>
      <c r="G18" s="19">
        <v>2.567986727259612</v>
      </c>
      <c r="H18" s="20">
        <v>2.6656490668146815</v>
      </c>
      <c r="I18" s="22">
        <v>1424</v>
      </c>
      <c r="J18" s="25">
        <v>1921</v>
      </c>
      <c r="K18" s="21">
        <v>-25.871941697032796</v>
      </c>
    </row>
    <row r="19" spans="1:11" ht="14.5" x14ac:dyDescent="0.35">
      <c r="A19" s="98" t="s">
        <v>49</v>
      </c>
      <c r="B19" s="109">
        <v>0.13100934153565733</v>
      </c>
      <c r="C19" s="99">
        <v>0.16230402652116857</v>
      </c>
      <c r="D19" s="100">
        <v>23</v>
      </c>
      <c r="E19" s="101">
        <v>47</v>
      </c>
      <c r="F19" s="102">
        <v>-51.063829787234042</v>
      </c>
      <c r="G19" s="103">
        <v>0.26148741253696889</v>
      </c>
      <c r="H19" s="104">
        <v>0.18455560951918407</v>
      </c>
      <c r="I19" s="105">
        <v>145</v>
      </c>
      <c r="J19" s="106">
        <v>133</v>
      </c>
      <c r="K19" s="107">
        <v>9.0225563909774422</v>
      </c>
    </row>
    <row r="20" spans="1:11" ht="14.5" x14ac:dyDescent="0.35">
      <c r="A20" s="26" t="s">
        <v>12</v>
      </c>
      <c r="B20" s="16">
        <v>2.5404420141262247</v>
      </c>
      <c r="C20" s="17">
        <v>2.800607776780164</v>
      </c>
      <c r="D20" s="23">
        <v>446</v>
      </c>
      <c r="E20" s="24">
        <v>811</v>
      </c>
      <c r="F20" s="18">
        <v>-45.006165228113439</v>
      </c>
      <c r="G20" s="19">
        <v>2.9286590204140519</v>
      </c>
      <c r="H20" s="20">
        <v>2.8252272254214947</v>
      </c>
      <c r="I20" s="22">
        <v>1624</v>
      </c>
      <c r="J20" s="25">
        <v>2036</v>
      </c>
      <c r="K20" s="21">
        <v>-20.235756385068768</v>
      </c>
    </row>
    <row r="21" spans="1:11" ht="14.5" x14ac:dyDescent="0.35">
      <c r="A21" s="112" t="s">
        <v>13</v>
      </c>
      <c r="B21" s="109">
        <v>4.0840738209159264</v>
      </c>
      <c r="C21" s="99">
        <v>4.4927135851923472</v>
      </c>
      <c r="D21" s="100">
        <v>717</v>
      </c>
      <c r="E21" s="101">
        <v>1301</v>
      </c>
      <c r="F21" s="102">
        <v>-44.888547271329749</v>
      </c>
      <c r="G21" s="103">
        <v>3.7293515112169087</v>
      </c>
      <c r="H21" s="104">
        <v>4.6888225907167138</v>
      </c>
      <c r="I21" s="105">
        <v>2068</v>
      </c>
      <c r="J21" s="106">
        <v>3379</v>
      </c>
      <c r="K21" s="107">
        <v>-38.798461083160696</v>
      </c>
    </row>
    <row r="22" spans="1:11" ht="14.5" x14ac:dyDescent="0.35">
      <c r="A22" s="26" t="s">
        <v>14</v>
      </c>
      <c r="B22" s="16">
        <v>0.29049897470950103</v>
      </c>
      <c r="C22" s="17">
        <v>1.2984322121693486</v>
      </c>
      <c r="D22" s="23">
        <v>51</v>
      </c>
      <c r="E22" s="24">
        <v>376</v>
      </c>
      <c r="F22" s="18">
        <v>-86.436170212765958</v>
      </c>
      <c r="G22" s="19">
        <v>0.35526220875712328</v>
      </c>
      <c r="H22" s="20">
        <v>1.3071532644140706</v>
      </c>
      <c r="I22" s="22">
        <v>197</v>
      </c>
      <c r="J22" s="25">
        <v>942</v>
      </c>
      <c r="K22" s="21">
        <v>-79.087048832271762</v>
      </c>
    </row>
    <row r="23" spans="1:11" ht="14.5" x14ac:dyDescent="0.35">
      <c r="A23" s="105" t="s">
        <v>15</v>
      </c>
      <c r="B23" s="109">
        <v>2.9220779220779218</v>
      </c>
      <c r="C23" s="99">
        <v>2.3206022515367084</v>
      </c>
      <c r="D23" s="100">
        <v>513</v>
      </c>
      <c r="E23" s="101">
        <v>672</v>
      </c>
      <c r="F23" s="102">
        <v>-23.660714285714292</v>
      </c>
      <c r="G23" s="103">
        <v>2.8024237178099978</v>
      </c>
      <c r="H23" s="104">
        <v>2.5282730867966419</v>
      </c>
      <c r="I23" s="105">
        <v>1554</v>
      </c>
      <c r="J23" s="106">
        <v>1822</v>
      </c>
      <c r="K23" s="107">
        <v>-14.709110867178921</v>
      </c>
    </row>
    <row r="24" spans="1:11" ht="14.5" x14ac:dyDescent="0.35">
      <c r="A24" s="27" t="s">
        <v>39</v>
      </c>
      <c r="B24" s="16">
        <v>0.49555707450444292</v>
      </c>
      <c r="C24" s="17">
        <v>0.88749223012639</v>
      </c>
      <c r="D24" s="23">
        <v>87</v>
      </c>
      <c r="E24" s="24">
        <v>257</v>
      </c>
      <c r="F24" s="18">
        <v>-66.147859922178981</v>
      </c>
      <c r="G24" s="19">
        <v>0.53920507826588759</v>
      </c>
      <c r="H24" s="20">
        <v>0.86449732880038854</v>
      </c>
      <c r="I24" s="22">
        <v>299</v>
      </c>
      <c r="J24" s="25">
        <v>623</v>
      </c>
      <c r="K24" s="21">
        <v>-52.006420545746387</v>
      </c>
    </row>
    <row r="25" spans="1:11" ht="14.5" x14ac:dyDescent="0.35">
      <c r="A25" s="108" t="s">
        <v>16</v>
      </c>
      <c r="B25" s="109">
        <v>1.2645249487354751</v>
      </c>
      <c r="C25" s="99">
        <v>1.5263485047309897</v>
      </c>
      <c r="D25" s="100">
        <v>222</v>
      </c>
      <c r="E25" s="101">
        <v>442</v>
      </c>
      <c r="F25" s="102">
        <v>-49.773755656108598</v>
      </c>
      <c r="G25" s="103">
        <v>1.6248286806607517</v>
      </c>
      <c r="H25" s="104">
        <v>1.7054048428502044</v>
      </c>
      <c r="I25" s="105">
        <v>901</v>
      </c>
      <c r="J25" s="106">
        <v>1229</v>
      </c>
      <c r="K25" s="107">
        <v>-26.688364524003248</v>
      </c>
    </row>
    <row r="26" spans="1:11" ht="14.5" x14ac:dyDescent="0.35">
      <c r="A26" s="27" t="s">
        <v>17</v>
      </c>
      <c r="B26" s="16">
        <v>1.3841421736158579</v>
      </c>
      <c r="C26" s="17">
        <v>1.5090821189308654</v>
      </c>
      <c r="D26" s="23">
        <v>243</v>
      </c>
      <c r="E26" s="24">
        <v>437</v>
      </c>
      <c r="F26" s="18">
        <v>-44.393592677345538</v>
      </c>
      <c r="G26" s="19">
        <v>1.4066219433023155</v>
      </c>
      <c r="H26" s="20">
        <v>1.4264899743287309</v>
      </c>
      <c r="I26" s="22">
        <v>780</v>
      </c>
      <c r="J26" s="25">
        <v>1028</v>
      </c>
      <c r="K26" s="21">
        <v>-24.124513618677042</v>
      </c>
    </row>
    <row r="27" spans="1:11" ht="14.5" x14ac:dyDescent="0.35">
      <c r="A27" s="98" t="s">
        <v>52</v>
      </c>
      <c r="B27" s="109">
        <v>1.3442697653223969</v>
      </c>
      <c r="C27" s="99">
        <v>1.471096070170592</v>
      </c>
      <c r="D27" s="100">
        <v>236</v>
      </c>
      <c r="E27" s="101">
        <v>426</v>
      </c>
      <c r="F27" s="102">
        <v>-44.600938967136152</v>
      </c>
      <c r="G27" s="103">
        <v>1.2028420976700569</v>
      </c>
      <c r="H27" s="104">
        <v>1.500034690904045</v>
      </c>
      <c r="I27" s="105">
        <v>667</v>
      </c>
      <c r="J27" s="106">
        <v>1081</v>
      </c>
      <c r="K27" s="107">
        <v>-38.297872340425535</v>
      </c>
    </row>
    <row r="28" spans="1:11" ht="14.5" x14ac:dyDescent="0.35">
      <c r="A28" s="22" t="s">
        <v>18</v>
      </c>
      <c r="B28" s="16">
        <v>0.33606744133059924</v>
      </c>
      <c r="C28" s="17">
        <v>0.22100973824159126</v>
      </c>
      <c r="D28" s="23">
        <v>59</v>
      </c>
      <c r="E28" s="24">
        <v>64</v>
      </c>
      <c r="F28" s="18">
        <v>-7.8125</v>
      </c>
      <c r="G28" s="19">
        <v>0.28132438866046311</v>
      </c>
      <c r="H28" s="20">
        <v>0.20398251578436136</v>
      </c>
      <c r="I28" s="22">
        <v>156</v>
      </c>
      <c r="J28" s="25">
        <v>147</v>
      </c>
      <c r="K28" s="21">
        <v>6.1224489795918373</v>
      </c>
    </row>
    <row r="29" spans="1:11" ht="14.5" x14ac:dyDescent="0.35">
      <c r="A29" s="98" t="s">
        <v>19</v>
      </c>
      <c r="B29" s="109">
        <v>9.6832991569833674E-2</v>
      </c>
      <c r="C29" s="99">
        <v>0.14849091788106913</v>
      </c>
      <c r="D29" s="100">
        <v>17</v>
      </c>
      <c r="E29" s="101">
        <v>43</v>
      </c>
      <c r="F29" s="102">
        <v>-60.465116279069768</v>
      </c>
      <c r="G29" s="103">
        <v>0.10639832648055977</v>
      </c>
      <c r="H29" s="104">
        <v>0.12905016304724901</v>
      </c>
      <c r="I29" s="105">
        <v>59</v>
      </c>
      <c r="J29" s="106">
        <v>93</v>
      </c>
      <c r="K29" s="107">
        <v>-36.55913978494624</v>
      </c>
    </row>
    <row r="30" spans="1:11" ht="14.5" x14ac:dyDescent="0.35">
      <c r="A30" s="27" t="s">
        <v>20</v>
      </c>
      <c r="B30" s="16">
        <v>1.8683071314650264</v>
      </c>
      <c r="C30" s="17">
        <v>1.9200221009738241</v>
      </c>
      <c r="D30" s="23">
        <v>328</v>
      </c>
      <c r="E30" s="24">
        <v>556</v>
      </c>
      <c r="F30" s="18">
        <v>-41.007194244604314</v>
      </c>
      <c r="G30" s="19">
        <v>1.8069681887037436</v>
      </c>
      <c r="H30" s="20">
        <v>1.8622077291334211</v>
      </c>
      <c r="I30" s="22">
        <v>1002</v>
      </c>
      <c r="J30" s="25">
        <v>1342</v>
      </c>
      <c r="K30" s="21">
        <v>-25.335320417287633</v>
      </c>
    </row>
    <row r="31" spans="1:11" ht="14.5" x14ac:dyDescent="0.35">
      <c r="A31" s="108" t="s">
        <v>21</v>
      </c>
      <c r="B31" s="109">
        <v>9.1364775575301884</v>
      </c>
      <c r="C31" s="99">
        <v>7.8941915878168389</v>
      </c>
      <c r="D31" s="100">
        <v>1604</v>
      </c>
      <c r="E31" s="101">
        <v>2286</v>
      </c>
      <c r="F31" s="102">
        <v>-29.833770778652664</v>
      </c>
      <c r="G31" s="103">
        <v>9.7489720839645102</v>
      </c>
      <c r="H31" s="104">
        <v>8.5325747588982157</v>
      </c>
      <c r="I31" s="105">
        <v>5406</v>
      </c>
      <c r="J31" s="106">
        <v>6149</v>
      </c>
      <c r="K31" s="107">
        <v>-12.083265571637668</v>
      </c>
    </row>
    <row r="32" spans="1:11" ht="14.5" x14ac:dyDescent="0.35">
      <c r="A32" s="27" t="s">
        <v>51</v>
      </c>
      <c r="B32" s="16">
        <v>2.0505809979494192</v>
      </c>
      <c r="C32" s="17">
        <v>1.5643345534912632</v>
      </c>
      <c r="D32" s="23">
        <v>360</v>
      </c>
      <c r="E32" s="24">
        <v>453</v>
      </c>
      <c r="F32" s="18">
        <v>-20.52980132450331</v>
      </c>
      <c r="G32" s="19">
        <v>2.0414051792541295</v>
      </c>
      <c r="H32" s="20">
        <v>1.5513772288905849</v>
      </c>
      <c r="I32" s="22">
        <v>1132</v>
      </c>
      <c r="J32" s="25">
        <v>1118</v>
      </c>
      <c r="K32" s="21">
        <v>1.2522361359570624</v>
      </c>
    </row>
    <row r="33" spans="1:11" ht="14.5" x14ac:dyDescent="0.35">
      <c r="A33" s="98" t="s">
        <v>22</v>
      </c>
      <c r="B33" s="109">
        <v>2.8366370471633631</v>
      </c>
      <c r="C33" s="99">
        <v>1.2362732232889011</v>
      </c>
      <c r="D33" s="100">
        <v>498</v>
      </c>
      <c r="E33" s="101">
        <v>358</v>
      </c>
      <c r="F33" s="102">
        <v>39.10614525139664</v>
      </c>
      <c r="G33" s="103">
        <v>1.9223833225131646</v>
      </c>
      <c r="H33" s="104">
        <v>1.2960521751196836</v>
      </c>
      <c r="I33" s="105">
        <v>1066</v>
      </c>
      <c r="J33" s="106">
        <v>934</v>
      </c>
      <c r="K33" s="107">
        <v>14.13276231263383</v>
      </c>
    </row>
    <row r="34" spans="1:11" ht="14.5" x14ac:dyDescent="0.35">
      <c r="A34" s="22" t="s">
        <v>23</v>
      </c>
      <c r="B34" s="16">
        <v>1.2588288904078377</v>
      </c>
      <c r="C34" s="17">
        <v>2.1479383935354655</v>
      </c>
      <c r="D34" s="23">
        <v>221</v>
      </c>
      <c r="E34" s="24">
        <v>622</v>
      </c>
      <c r="F34" s="18">
        <v>-64.469453376205792</v>
      </c>
      <c r="G34" s="19">
        <v>1.256942941643223</v>
      </c>
      <c r="H34" s="20">
        <v>1.8538819121626311</v>
      </c>
      <c r="I34" s="22">
        <v>697</v>
      </c>
      <c r="J34" s="25">
        <v>1336</v>
      </c>
      <c r="K34" s="21">
        <v>-47.82934131736527</v>
      </c>
    </row>
    <row r="35" spans="1:11" ht="14.5" x14ac:dyDescent="0.35">
      <c r="A35" s="98" t="s">
        <v>24</v>
      </c>
      <c r="B35" s="109">
        <v>1.9708361813624971</v>
      </c>
      <c r="C35" s="99">
        <v>2.8524069341805376</v>
      </c>
      <c r="D35" s="100">
        <v>346</v>
      </c>
      <c r="E35" s="101">
        <v>826</v>
      </c>
      <c r="F35" s="102">
        <v>-58.111380145278453</v>
      </c>
      <c r="G35" s="103">
        <v>1.9873043352809636</v>
      </c>
      <c r="H35" s="104">
        <v>2.8030250468327202</v>
      </c>
      <c r="I35" s="105">
        <v>1102</v>
      </c>
      <c r="J35" s="106">
        <v>2020</v>
      </c>
      <c r="K35" s="107">
        <v>-45.445544554455445</v>
      </c>
    </row>
    <row r="36" spans="1:11" ht="14.5" x14ac:dyDescent="0.35">
      <c r="A36" s="27" t="s">
        <v>25</v>
      </c>
      <c r="B36" s="16">
        <v>1.8113465481886533</v>
      </c>
      <c r="C36" s="17">
        <v>2.8558602113405622</v>
      </c>
      <c r="D36" s="23">
        <v>318</v>
      </c>
      <c r="E36" s="24">
        <v>827</v>
      </c>
      <c r="F36" s="18">
        <v>-61.547762998790809</v>
      </c>
      <c r="G36" s="19">
        <v>2.2523984707494771</v>
      </c>
      <c r="H36" s="20">
        <v>3.1596475404149031</v>
      </c>
      <c r="I36" s="22">
        <v>1249</v>
      </c>
      <c r="J36" s="25">
        <v>2277</v>
      </c>
      <c r="K36" s="21">
        <v>-45.147123407992972</v>
      </c>
    </row>
    <row r="37" spans="1:11" ht="14.5" x14ac:dyDescent="0.35">
      <c r="A37" s="108" t="s">
        <v>26</v>
      </c>
      <c r="B37" s="109">
        <v>1.6746411483253589</v>
      </c>
      <c r="C37" s="99">
        <v>0.83223979556599215</v>
      </c>
      <c r="D37" s="100">
        <v>294</v>
      </c>
      <c r="E37" s="101">
        <v>241</v>
      </c>
      <c r="F37" s="102">
        <v>21.991701244813271</v>
      </c>
      <c r="G37" s="103">
        <v>1.4733463175358867</v>
      </c>
      <c r="H37" s="104">
        <v>0.59668354957330194</v>
      </c>
      <c r="I37" s="105">
        <v>817</v>
      </c>
      <c r="J37" s="106">
        <v>430</v>
      </c>
      <c r="K37" s="107">
        <v>90</v>
      </c>
    </row>
    <row r="38" spans="1:11" ht="14.5" x14ac:dyDescent="0.35">
      <c r="A38" s="27" t="s">
        <v>27</v>
      </c>
      <c r="B38" s="16">
        <v>4.2435634540897702</v>
      </c>
      <c r="C38" s="17">
        <v>3.7433524414669526</v>
      </c>
      <c r="D38" s="23">
        <v>745</v>
      </c>
      <c r="E38" s="24">
        <v>1084</v>
      </c>
      <c r="F38" s="18">
        <v>-31.273062730627302</v>
      </c>
      <c r="G38" s="19">
        <v>4.833008728269494</v>
      </c>
      <c r="H38" s="20">
        <v>3.4232984111565945</v>
      </c>
      <c r="I38" s="22">
        <v>2680</v>
      </c>
      <c r="J38" s="25">
        <v>2467</v>
      </c>
      <c r="K38" s="21">
        <v>8.6339683826509912</v>
      </c>
    </row>
    <row r="39" spans="1:11" ht="14.5" x14ac:dyDescent="0.35">
      <c r="A39" s="98" t="s">
        <v>28</v>
      </c>
      <c r="B39" s="109">
        <v>5.1606288448393709</v>
      </c>
      <c r="C39" s="99">
        <v>4.7896954209544855</v>
      </c>
      <c r="D39" s="100">
        <v>906</v>
      </c>
      <c r="E39" s="101">
        <v>1387</v>
      </c>
      <c r="F39" s="102">
        <v>-34.679163662581104</v>
      </c>
      <c r="G39" s="103">
        <v>5.4786121330159414</v>
      </c>
      <c r="H39" s="104">
        <v>4.6471935058627629</v>
      </c>
      <c r="I39" s="105">
        <v>3038</v>
      </c>
      <c r="J39" s="106">
        <v>3349</v>
      </c>
      <c r="K39" s="107">
        <v>-9.2863541355628598</v>
      </c>
    </row>
    <row r="40" spans="1:11" ht="14.5" x14ac:dyDescent="0.35">
      <c r="A40" s="22" t="s">
        <v>50</v>
      </c>
      <c r="B40" s="16">
        <v>8.2535885167464116</v>
      </c>
      <c r="C40" s="17">
        <v>8.3569307272601705</v>
      </c>
      <c r="D40" s="23">
        <v>1449</v>
      </c>
      <c r="E40" s="24">
        <v>2420</v>
      </c>
      <c r="F40" s="18">
        <v>-40.123966942148762</v>
      </c>
      <c r="G40" s="19">
        <v>8.0628291134675045</v>
      </c>
      <c r="H40" s="20">
        <v>8.5034343995004509</v>
      </c>
      <c r="I40" s="22">
        <v>4471</v>
      </c>
      <c r="J40" s="25">
        <v>6128</v>
      </c>
      <c r="K40" s="21">
        <v>-27.039817232375981</v>
      </c>
    </row>
    <row r="41" spans="1:11" ht="14.5" x14ac:dyDescent="0.35">
      <c r="A41" s="98" t="s">
        <v>29</v>
      </c>
      <c r="B41" s="109">
        <v>0.18227386648439278</v>
      </c>
      <c r="C41" s="99">
        <v>0.83569307272601712</v>
      </c>
      <c r="D41" s="100">
        <v>32</v>
      </c>
      <c r="E41" s="101">
        <v>242</v>
      </c>
      <c r="F41" s="102">
        <v>-86.776859504132233</v>
      </c>
      <c r="G41" s="103">
        <v>0.16771261631681453</v>
      </c>
      <c r="H41" s="104">
        <v>0.78956497606327625</v>
      </c>
      <c r="I41" s="105">
        <v>93</v>
      </c>
      <c r="J41" s="106">
        <v>569</v>
      </c>
      <c r="K41" s="107">
        <v>-83.655536028119514</v>
      </c>
    </row>
    <row r="42" spans="1:11" ht="14.5" x14ac:dyDescent="0.35">
      <c r="A42" s="27" t="s">
        <v>53</v>
      </c>
      <c r="B42" s="16">
        <v>1.1392116655274549E-2</v>
      </c>
      <c r="C42" s="17">
        <v>0.14849091788106913</v>
      </c>
      <c r="D42" s="23">
        <v>2</v>
      </c>
      <c r="E42" s="24">
        <v>43</v>
      </c>
      <c r="F42" s="18">
        <v>-95.348837209302332</v>
      </c>
      <c r="G42" s="19">
        <v>5.4100843973165979E-3</v>
      </c>
      <c r="H42" s="20">
        <v>0.18039270103378896</v>
      </c>
      <c r="I42" s="22">
        <v>3</v>
      </c>
      <c r="J42" s="25">
        <v>130</v>
      </c>
      <c r="K42" s="21">
        <v>-97.692307692307693</v>
      </c>
    </row>
    <row r="43" spans="1:11" ht="14.5" x14ac:dyDescent="0.35">
      <c r="A43" s="108" t="s">
        <v>30</v>
      </c>
      <c r="B43" s="109">
        <v>0.65504670767828665</v>
      </c>
      <c r="C43" s="99">
        <v>1.343324815249672</v>
      </c>
      <c r="D43" s="100">
        <v>115</v>
      </c>
      <c r="E43" s="101">
        <v>389</v>
      </c>
      <c r="F43" s="102">
        <v>-70.437017994858607</v>
      </c>
      <c r="G43" s="103">
        <v>0.63658659741758639</v>
      </c>
      <c r="H43" s="104">
        <v>1.4417539721085131</v>
      </c>
      <c r="I43" s="105">
        <v>353</v>
      </c>
      <c r="J43" s="106">
        <v>1039</v>
      </c>
      <c r="K43" s="107">
        <v>-66.025024061597691</v>
      </c>
    </row>
    <row r="44" spans="1:11" ht="14.5" x14ac:dyDescent="0.35">
      <c r="A44" s="27" t="s">
        <v>31</v>
      </c>
      <c r="B44" s="16">
        <v>1.5094554568238778</v>
      </c>
      <c r="C44" s="17">
        <v>2.8351405483804131</v>
      </c>
      <c r="D44" s="23">
        <v>265</v>
      </c>
      <c r="E44" s="24">
        <v>821</v>
      </c>
      <c r="F44" s="18">
        <v>-67.722289890377596</v>
      </c>
      <c r="G44" s="19">
        <v>1.4444925340835317</v>
      </c>
      <c r="H44" s="20">
        <v>2.5130090890168599</v>
      </c>
      <c r="I44" s="22">
        <v>801</v>
      </c>
      <c r="J44" s="25">
        <v>1811</v>
      </c>
      <c r="K44" s="21">
        <v>-55.770292655991163</v>
      </c>
    </row>
    <row r="45" spans="1:11" ht="14.5" x14ac:dyDescent="0.35">
      <c r="A45" s="98" t="s">
        <v>40</v>
      </c>
      <c r="B45" s="109">
        <v>4.6764638869902031</v>
      </c>
      <c r="C45" s="99">
        <v>4.2924235099109049</v>
      </c>
      <c r="D45" s="100">
        <v>821</v>
      </c>
      <c r="E45" s="101">
        <v>1243</v>
      </c>
      <c r="F45" s="102">
        <v>-33.95012067578439</v>
      </c>
      <c r="G45" s="103">
        <v>2.0396018177883573</v>
      </c>
      <c r="H45" s="104">
        <v>2.2160549503920071</v>
      </c>
      <c r="I45" s="105">
        <v>1131</v>
      </c>
      <c r="J45" s="106">
        <v>1597</v>
      </c>
      <c r="K45" s="107">
        <v>-29.179711959924859</v>
      </c>
    </row>
    <row r="46" spans="1:11" ht="14.5" x14ac:dyDescent="0.35">
      <c r="A46" s="22" t="s">
        <v>32</v>
      </c>
      <c r="B46" s="16">
        <v>3.7024379129642284</v>
      </c>
      <c r="C46" s="17">
        <v>3.1735617100628497</v>
      </c>
      <c r="D46" s="23">
        <v>650</v>
      </c>
      <c r="E46" s="24">
        <v>919</v>
      </c>
      <c r="F46" s="18">
        <v>-29.270946681175189</v>
      </c>
      <c r="G46" s="19">
        <v>3.9349347183149392</v>
      </c>
      <c r="H46" s="20">
        <v>3.5023936723791018</v>
      </c>
      <c r="I46" s="22">
        <v>2182</v>
      </c>
      <c r="J46" s="25">
        <v>2524</v>
      </c>
      <c r="K46" s="21">
        <v>-13.549920760697304</v>
      </c>
    </row>
    <row r="47" spans="1:11" ht="14.5" x14ac:dyDescent="0.35">
      <c r="A47" s="98" t="s">
        <v>33</v>
      </c>
      <c r="B47" s="109">
        <v>11.130097972203236</v>
      </c>
      <c r="C47" s="99">
        <v>9.7693210857103399</v>
      </c>
      <c r="D47" s="100">
        <v>1954</v>
      </c>
      <c r="E47" s="101">
        <v>2829</v>
      </c>
      <c r="F47" s="102">
        <v>-30.929657122658185</v>
      </c>
      <c r="G47" s="103">
        <v>11.435115054461516</v>
      </c>
      <c r="H47" s="104">
        <v>11.023381669326303</v>
      </c>
      <c r="I47" s="105">
        <v>6341</v>
      </c>
      <c r="J47" s="106">
        <v>7944</v>
      </c>
      <c r="K47" s="107">
        <v>-20.178751258811687</v>
      </c>
    </row>
    <row r="48" spans="1:11" ht="14.5" x14ac:dyDescent="0.35">
      <c r="A48" s="26" t="s">
        <v>34</v>
      </c>
      <c r="B48" s="16">
        <v>2.5803144224196854</v>
      </c>
      <c r="C48" s="17">
        <v>2.6072242558187719</v>
      </c>
      <c r="D48" s="23">
        <v>453</v>
      </c>
      <c r="E48" s="24">
        <v>755</v>
      </c>
      <c r="F48" s="18">
        <v>-40</v>
      </c>
      <c r="G48" s="19">
        <v>3.7329582341484526</v>
      </c>
      <c r="H48" s="20">
        <v>3.0652882814126139</v>
      </c>
      <c r="I48" s="22">
        <v>2070</v>
      </c>
      <c r="J48" s="25">
        <v>2209</v>
      </c>
      <c r="K48" s="21">
        <v>-6.2924400181077402</v>
      </c>
    </row>
    <row r="49" spans="1:13" ht="3" customHeight="1" x14ac:dyDescent="0.35">
      <c r="A49" s="119"/>
      <c r="B49" s="120">
        <v>0</v>
      </c>
      <c r="C49" s="121">
        <v>0</v>
      </c>
      <c r="D49" s="122"/>
      <c r="E49" s="123"/>
      <c r="F49" s="124" t="s">
        <v>37</v>
      </c>
      <c r="G49" s="125">
        <v>0</v>
      </c>
      <c r="H49" s="126">
        <v>0</v>
      </c>
      <c r="I49" s="119"/>
      <c r="J49" s="127"/>
      <c r="K49" s="128" t="s">
        <v>37</v>
      </c>
    </row>
    <row r="50" spans="1:13" ht="14.25" customHeight="1" x14ac:dyDescent="0.35">
      <c r="A50" s="22" t="s">
        <v>35</v>
      </c>
      <c r="B50" s="16">
        <v>0.74048758259284575</v>
      </c>
      <c r="C50" s="17">
        <v>0.70101526348504728</v>
      </c>
      <c r="D50" s="23">
        <v>130</v>
      </c>
      <c r="E50" s="24">
        <v>203</v>
      </c>
      <c r="F50" s="18">
        <v>-35.960591133004925</v>
      </c>
      <c r="G50" s="19">
        <v>0.64019332034913079</v>
      </c>
      <c r="H50" s="20">
        <v>0.6174980920002775</v>
      </c>
      <c r="I50" s="22">
        <v>355</v>
      </c>
      <c r="J50" s="25">
        <v>445</v>
      </c>
      <c r="K50" s="21">
        <v>-20.224719101123597</v>
      </c>
    </row>
    <row r="51" spans="1:13" ht="3" customHeight="1" x14ac:dyDescent="0.35">
      <c r="A51" s="129"/>
      <c r="B51" s="130">
        <v>0</v>
      </c>
      <c r="C51" s="131">
        <v>0</v>
      </c>
      <c r="D51" s="132"/>
      <c r="E51" s="133"/>
      <c r="F51" s="134"/>
      <c r="G51" s="135">
        <v>0</v>
      </c>
      <c r="H51" s="131">
        <v>0</v>
      </c>
      <c r="I51" s="136"/>
      <c r="J51" s="137"/>
      <c r="K51" s="138"/>
    </row>
    <row r="52" spans="1:13" ht="21.75" customHeight="1" x14ac:dyDescent="0.35">
      <c r="A52" s="207" t="s">
        <v>36</v>
      </c>
      <c r="B52" s="208">
        <v>99.999999999999972</v>
      </c>
      <c r="C52" s="28">
        <v>100</v>
      </c>
      <c r="D52" s="29">
        <v>17556</v>
      </c>
      <c r="E52" s="30">
        <v>28958</v>
      </c>
      <c r="F52" s="31">
        <v>-39.374266178603499</v>
      </c>
      <c r="G52" s="32">
        <v>99.999999999999986</v>
      </c>
      <c r="H52" s="28">
        <v>100</v>
      </c>
      <c r="I52" s="33">
        <v>55452</v>
      </c>
      <c r="J52" s="30">
        <v>72065</v>
      </c>
      <c r="K52" s="34">
        <v>-23.052799555956426</v>
      </c>
    </row>
    <row r="53" spans="1:13" ht="3" customHeight="1" x14ac:dyDescent="0.3">
      <c r="A53" s="145"/>
      <c r="B53" s="129"/>
      <c r="C53" s="185"/>
      <c r="D53" s="132"/>
      <c r="E53" s="133"/>
      <c r="F53" s="134"/>
      <c r="G53" s="186"/>
      <c r="H53" s="186"/>
      <c r="I53" s="136"/>
      <c r="J53" s="133"/>
      <c r="K53" s="138"/>
    </row>
    <row r="54" spans="1:13" ht="14.5" x14ac:dyDescent="0.35">
      <c r="A54" s="164" t="s">
        <v>41</v>
      </c>
      <c r="B54" s="209">
        <v>54.420141262246524</v>
      </c>
      <c r="C54" s="178">
        <v>51.388217418329994</v>
      </c>
      <c r="D54" s="158">
        <v>9554</v>
      </c>
      <c r="E54" s="159">
        <v>14881</v>
      </c>
      <c r="F54" s="18">
        <v>-35.797325448558567</v>
      </c>
      <c r="G54" s="179">
        <v>53.14145567337517</v>
      </c>
      <c r="H54" s="180">
        <v>50.904044959411642</v>
      </c>
      <c r="I54" s="156">
        <v>29468</v>
      </c>
      <c r="J54" s="157">
        <v>36684</v>
      </c>
      <c r="K54" s="21">
        <v>-19.670701123105445</v>
      </c>
    </row>
    <row r="55" spans="1:13" ht="14.5" x14ac:dyDescent="0.35">
      <c r="A55" s="163" t="s">
        <v>46</v>
      </c>
      <c r="B55" s="210">
        <v>22.898154477101844</v>
      </c>
      <c r="C55" s="188">
        <v>24.580426825056978</v>
      </c>
      <c r="D55" s="160">
        <v>4020</v>
      </c>
      <c r="E55" s="161">
        <v>7118</v>
      </c>
      <c r="F55" s="151">
        <v>-43.523461646529924</v>
      </c>
      <c r="G55" s="189">
        <v>24.534732741830773</v>
      </c>
      <c r="H55" s="190">
        <v>28.200929716228408</v>
      </c>
      <c r="I55" s="155">
        <v>13605</v>
      </c>
      <c r="J55" s="152">
        <v>20323</v>
      </c>
      <c r="K55" s="153">
        <v>-33.056143285932194</v>
      </c>
    </row>
    <row r="56" spans="1:13" ht="14.5" x14ac:dyDescent="0.35">
      <c r="A56" s="27" t="s">
        <v>93</v>
      </c>
      <c r="B56" s="209">
        <v>11.363636363636363</v>
      </c>
      <c r="C56" s="37">
        <v>5.0107051591960774</v>
      </c>
      <c r="D56" s="23">
        <v>1995</v>
      </c>
      <c r="E56" s="24">
        <v>1451</v>
      </c>
      <c r="F56" s="18">
        <v>37.491385251550668</v>
      </c>
      <c r="G56" s="38">
        <v>10.91394359085335</v>
      </c>
      <c r="H56" s="39">
        <v>4.7970582113369877</v>
      </c>
      <c r="I56" s="22">
        <v>6052</v>
      </c>
      <c r="J56" s="111">
        <v>3457</v>
      </c>
      <c r="K56" s="21">
        <v>75.065085334104708</v>
      </c>
    </row>
    <row r="57" spans="1:13" ht="14.5" x14ac:dyDescent="0.35">
      <c r="A57" s="139" t="s">
        <v>94</v>
      </c>
      <c r="B57" s="211">
        <v>4.8416495784916833</v>
      </c>
      <c r="C57" s="182">
        <v>1.091235582567857</v>
      </c>
      <c r="D57" s="122">
        <v>850</v>
      </c>
      <c r="E57" s="123">
        <v>316</v>
      </c>
      <c r="F57" s="124">
        <v>168.98734177215192</v>
      </c>
      <c r="G57" s="183">
        <v>4.1170742263579312</v>
      </c>
      <c r="H57" s="184">
        <v>1.0809685700409353</v>
      </c>
      <c r="I57" s="119">
        <v>2283</v>
      </c>
      <c r="J57" s="172">
        <v>779</v>
      </c>
      <c r="K57" s="128">
        <v>193.06803594351732</v>
      </c>
    </row>
    <row r="58" spans="1:13" ht="14.5" x14ac:dyDescent="0.35">
      <c r="A58" s="27" t="s">
        <v>42</v>
      </c>
      <c r="B58" s="209">
        <v>8.8744588744588757</v>
      </c>
      <c r="C58" s="37">
        <v>6.4092824090061464</v>
      </c>
      <c r="D58" s="23">
        <v>1558</v>
      </c>
      <c r="E58" s="24">
        <v>1856</v>
      </c>
      <c r="F58" s="18">
        <v>-16.056034482758619</v>
      </c>
      <c r="G58" s="38">
        <v>5.6282911346750346</v>
      </c>
      <c r="H58" s="39">
        <v>4.1948241171164922</v>
      </c>
      <c r="I58" s="22">
        <v>3121</v>
      </c>
      <c r="J58" s="111">
        <v>3023</v>
      </c>
      <c r="K58" s="21">
        <v>3.2418127687727321</v>
      </c>
    </row>
    <row r="59" spans="1:13" ht="14.5" x14ac:dyDescent="0.35">
      <c r="A59" s="139" t="s">
        <v>43</v>
      </c>
      <c r="B59" s="211">
        <v>0.35315561631351106</v>
      </c>
      <c r="C59" s="182">
        <v>0.19683679812141724</v>
      </c>
      <c r="D59" s="122">
        <v>62</v>
      </c>
      <c r="E59" s="123">
        <v>57</v>
      </c>
      <c r="F59" s="124">
        <v>8.771929824561397</v>
      </c>
      <c r="G59" s="183">
        <v>0.46526725816922743</v>
      </c>
      <c r="H59" s="184">
        <v>0.12627489072365225</v>
      </c>
      <c r="I59" s="119">
        <v>258</v>
      </c>
      <c r="J59" s="172">
        <v>91</v>
      </c>
      <c r="K59" s="128">
        <v>183.51648351648356</v>
      </c>
      <c r="M59" s="42"/>
    </row>
    <row r="60" spans="1:13" ht="14.5" x14ac:dyDescent="0.35">
      <c r="A60" s="27" t="s">
        <v>44</v>
      </c>
      <c r="B60" s="209">
        <v>5.6960583276372745E-3</v>
      </c>
      <c r="C60" s="37">
        <v>3.4532771600248634E-3</v>
      </c>
      <c r="D60" s="23">
        <v>1</v>
      </c>
      <c r="E60" s="24">
        <v>1</v>
      </c>
      <c r="F60" s="18">
        <v>0</v>
      </c>
      <c r="G60" s="38">
        <v>2.8853783452355189E-2</v>
      </c>
      <c r="H60" s="39">
        <v>1.3876361617983764E-3</v>
      </c>
      <c r="I60" s="22">
        <v>16</v>
      </c>
      <c r="J60" s="25">
        <v>1</v>
      </c>
      <c r="K60" s="21">
        <v>1500</v>
      </c>
    </row>
    <row r="61" spans="1:13" ht="14.5" x14ac:dyDescent="0.35">
      <c r="A61" s="163" t="s">
        <v>45</v>
      </c>
      <c r="B61" s="210">
        <v>25.444292549555708</v>
      </c>
      <c r="C61" s="188">
        <v>12.711513226051524</v>
      </c>
      <c r="D61" s="160">
        <v>4467</v>
      </c>
      <c r="E61" s="161">
        <v>3681</v>
      </c>
      <c r="F61" s="151">
        <v>21.352893235533813</v>
      </c>
      <c r="G61" s="189">
        <v>21.155233354973671</v>
      </c>
      <c r="H61" s="190">
        <v>10.200513425379865</v>
      </c>
      <c r="I61" s="155">
        <v>11731</v>
      </c>
      <c r="J61" s="152">
        <v>7351</v>
      </c>
      <c r="K61" s="153">
        <v>59.583730104747644</v>
      </c>
    </row>
    <row r="62" spans="1:13" ht="14.5" x14ac:dyDescent="0.35">
      <c r="A62" s="168" t="s">
        <v>95</v>
      </c>
      <c r="B62" s="89"/>
      <c r="C62" s="90"/>
      <c r="D62" s="165"/>
      <c r="E62" s="94"/>
      <c r="F62" s="166"/>
      <c r="G62" s="91"/>
      <c r="H62" s="92"/>
      <c r="I62" s="167"/>
      <c r="J62" s="95"/>
      <c r="K62" s="93"/>
    </row>
    <row r="63" spans="1:13" x14ac:dyDescent="0.3">
      <c r="A63" s="191" t="s">
        <v>97</v>
      </c>
      <c r="B63" s="192"/>
      <c r="C63" s="192"/>
      <c r="D63" s="192"/>
      <c r="E63" s="192"/>
      <c r="F63" s="193"/>
      <c r="G63" s="193"/>
      <c r="H63" s="193"/>
      <c r="I63" s="194"/>
      <c r="J63" s="194"/>
      <c r="K63" s="195"/>
    </row>
    <row r="65" spans="1:10" x14ac:dyDescent="0.3">
      <c r="D65" s="42"/>
      <c r="E65" s="42"/>
      <c r="I65" s="42"/>
      <c r="J65" s="42"/>
    </row>
    <row r="66" spans="1:10" x14ac:dyDescent="0.3">
      <c r="A66" s="43"/>
    </row>
    <row r="67" spans="1:10" x14ac:dyDescent="0.3">
      <c r="A67" s="43"/>
    </row>
  </sheetData>
  <phoneticPr fontId="1" type="noConversion"/>
  <pageMargins left="0.59" right="0.12" top="0.43" bottom="0.43" header="0.43" footer="0.43"/>
  <pageSetup paperSize="9" scale="86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>
    <pageSetUpPr fitToPage="1"/>
  </sheetPr>
  <dimension ref="A1:M65"/>
  <sheetViews>
    <sheetView topLeftCell="A43" zoomScaleNormal="100" workbookViewId="0">
      <selection activeCell="A3" sqref="A3"/>
    </sheetView>
  </sheetViews>
  <sheetFormatPr baseColWidth="10" defaultColWidth="11.453125" defaultRowHeight="13" x14ac:dyDescent="0.3"/>
  <cols>
    <col min="1" max="1" width="22.1796875" style="1" customWidth="1"/>
    <col min="2" max="3" width="8.1796875" style="1" customWidth="1"/>
    <col min="4" max="5" width="10.1796875" style="1" customWidth="1"/>
    <col min="6" max="6" width="8.26953125" style="6" customWidth="1"/>
    <col min="7" max="8" width="8.81640625" style="6" customWidth="1"/>
    <col min="9" max="10" width="10.1796875" style="1" customWidth="1"/>
    <col min="11" max="11" width="8.26953125" style="1" customWidth="1"/>
    <col min="12" max="16384" width="11.453125" style="1"/>
  </cols>
  <sheetData>
    <row r="1" spans="1:11" ht="33" customHeight="1" x14ac:dyDescent="0.35">
      <c r="A1" s="88"/>
      <c r="B1" s="44"/>
      <c r="C1" s="44"/>
      <c r="D1" s="45"/>
      <c r="E1" s="45"/>
      <c r="F1" s="46"/>
      <c r="G1" s="46"/>
      <c r="H1" s="46"/>
      <c r="I1" s="45"/>
      <c r="J1" s="43"/>
      <c r="K1" s="50"/>
    </row>
    <row r="2" spans="1:11" ht="14.15" customHeight="1" x14ac:dyDescent="0.35">
      <c r="A2" s="44"/>
      <c r="B2" s="44"/>
      <c r="C2" s="44"/>
      <c r="D2" s="45"/>
      <c r="E2" s="45"/>
      <c r="F2" s="46"/>
      <c r="G2" s="46"/>
      <c r="H2" s="46"/>
      <c r="I2" s="45"/>
      <c r="J2" s="45"/>
      <c r="K2" s="51"/>
    </row>
    <row r="3" spans="1:11" ht="38.25" customHeight="1" x14ac:dyDescent="0.3">
      <c r="A3" s="45" t="s">
        <v>0</v>
      </c>
      <c r="B3" s="45"/>
      <c r="C3" s="45"/>
      <c r="D3" s="45"/>
      <c r="E3" s="45"/>
      <c r="F3" s="46"/>
      <c r="G3" s="46"/>
      <c r="H3" s="46"/>
      <c r="I3" s="45"/>
      <c r="J3" s="45"/>
      <c r="K3" s="52"/>
    </row>
    <row r="4" spans="1:11" ht="15" customHeight="1" x14ac:dyDescent="0.35">
      <c r="A4" s="47" t="s">
        <v>1</v>
      </c>
      <c r="B4" s="47"/>
      <c r="C4" s="47"/>
      <c r="D4" s="47"/>
      <c r="E4" s="47"/>
      <c r="F4" s="46"/>
      <c r="G4" s="46"/>
      <c r="H4" s="46"/>
      <c r="I4" s="43"/>
      <c r="J4" s="43"/>
      <c r="K4" s="48" t="s">
        <v>60</v>
      </c>
    </row>
    <row r="5" spans="1:11" ht="15" customHeight="1" x14ac:dyDescent="0.35">
      <c r="A5" s="47" t="s">
        <v>2</v>
      </c>
      <c r="B5" s="47"/>
      <c r="C5" s="47"/>
      <c r="D5" s="47"/>
      <c r="E5" s="47"/>
      <c r="F5" s="53"/>
      <c r="G5" s="54"/>
      <c r="H5" s="54"/>
      <c r="I5" s="43"/>
      <c r="J5" s="43"/>
      <c r="K5" s="48" t="s">
        <v>61</v>
      </c>
    </row>
    <row r="6" spans="1:11" ht="3" customHeight="1" x14ac:dyDescent="0.3">
      <c r="A6" s="45"/>
      <c r="B6" s="45"/>
      <c r="C6" s="45"/>
      <c r="D6" s="45"/>
      <c r="E6" s="45"/>
      <c r="F6" s="46"/>
      <c r="G6" s="46"/>
      <c r="H6" s="46"/>
      <c r="I6" s="45"/>
      <c r="J6" s="45"/>
      <c r="K6" s="52"/>
    </row>
    <row r="7" spans="1:11" ht="14.25" customHeight="1" x14ac:dyDescent="0.35">
      <c r="A7" s="49" t="s">
        <v>84</v>
      </c>
      <c r="B7" s="49"/>
      <c r="C7" s="49"/>
      <c r="D7" s="45"/>
      <c r="E7" s="45"/>
      <c r="F7" s="55"/>
      <c r="G7" s="55"/>
      <c r="H7" s="55"/>
      <c r="I7" s="56"/>
      <c r="J7" s="215"/>
      <c r="K7" s="58"/>
    </row>
    <row r="8" spans="1:11" ht="7.5" customHeight="1" x14ac:dyDescent="0.35">
      <c r="A8" s="49"/>
      <c r="B8" s="49"/>
      <c r="C8" s="49"/>
      <c r="D8" s="45"/>
      <c r="E8" s="45"/>
      <c r="F8" s="55"/>
      <c r="G8" s="55"/>
      <c r="H8" s="55"/>
      <c r="I8" s="56"/>
      <c r="J8" s="215"/>
      <c r="K8" s="58"/>
    </row>
    <row r="9" spans="1:11" ht="14.25" customHeight="1" x14ac:dyDescent="0.35">
      <c r="A9" s="49"/>
      <c r="B9" s="212" t="s">
        <v>38</v>
      </c>
      <c r="C9" s="212"/>
      <c r="D9" s="45"/>
      <c r="E9" s="45"/>
      <c r="F9" s="55"/>
      <c r="G9" s="212" t="s">
        <v>38</v>
      </c>
      <c r="H9" s="212"/>
      <c r="I9" s="56"/>
      <c r="J9" s="215"/>
      <c r="K9" s="58"/>
    </row>
    <row r="10" spans="1:11" s="15" customFormat="1" ht="15" customHeight="1" x14ac:dyDescent="0.35">
      <c r="A10" s="147" t="s">
        <v>3</v>
      </c>
      <c r="B10" s="7">
        <f>März!B10+31</f>
        <v>42462</v>
      </c>
      <c r="C10" s="8">
        <f>März!C10+31</f>
        <v>42097</v>
      </c>
      <c r="D10" s="9">
        <f>März!D10+31</f>
        <v>42462</v>
      </c>
      <c r="E10" s="10">
        <f>März!E10+31</f>
        <v>42097</v>
      </c>
      <c r="F10" s="11" t="s">
        <v>4</v>
      </c>
      <c r="G10" s="12" t="s">
        <v>78</v>
      </c>
      <c r="H10" s="8" t="s">
        <v>79</v>
      </c>
      <c r="I10" s="13" t="s">
        <v>78</v>
      </c>
      <c r="J10" s="10" t="s">
        <v>79</v>
      </c>
      <c r="K10" s="14" t="s">
        <v>4</v>
      </c>
    </row>
    <row r="11" spans="1:11" ht="14.5" x14ac:dyDescent="0.35">
      <c r="A11" s="98" t="s">
        <v>5</v>
      </c>
      <c r="B11" s="113">
        <v>0.77808569601364308</v>
      </c>
      <c r="C11" s="99">
        <v>0.95737246680642896</v>
      </c>
      <c r="D11" s="100">
        <v>73</v>
      </c>
      <c r="E11" s="101">
        <v>274</v>
      </c>
      <c r="F11" s="102">
        <v>-73.357664233576642</v>
      </c>
      <c r="G11" s="103">
        <v>0.91001634944627807</v>
      </c>
      <c r="H11" s="104">
        <v>1.0418632368277301</v>
      </c>
      <c r="I11" s="105">
        <v>590</v>
      </c>
      <c r="J11" s="106">
        <v>1049</v>
      </c>
      <c r="K11" s="107">
        <v>-43.755958055290755</v>
      </c>
    </row>
    <row r="12" spans="1:11" ht="14.5" x14ac:dyDescent="0.35">
      <c r="A12" s="26" t="s">
        <v>47</v>
      </c>
      <c r="B12" s="16">
        <v>4.2634832658281815E-2</v>
      </c>
      <c r="C12" s="17">
        <v>6.2893081761006289E-2</v>
      </c>
      <c r="D12" s="23">
        <v>4</v>
      </c>
      <c r="E12" s="24">
        <v>18</v>
      </c>
      <c r="F12" s="18">
        <v>-77.777777777777771</v>
      </c>
      <c r="G12" s="19">
        <v>4.6272017768454826E-2</v>
      </c>
      <c r="H12" s="20">
        <v>7.8462531658141724E-2</v>
      </c>
      <c r="I12" s="22">
        <v>30</v>
      </c>
      <c r="J12" s="25">
        <v>79</v>
      </c>
      <c r="K12" s="21">
        <v>-62.025316455696199</v>
      </c>
    </row>
    <row r="13" spans="1:11" ht="14.5" x14ac:dyDescent="0.35">
      <c r="A13" s="105" t="s">
        <v>6</v>
      </c>
      <c r="B13" s="109">
        <v>3.1976124493711365E-2</v>
      </c>
      <c r="C13" s="99">
        <v>9.7833682739343106E-2</v>
      </c>
      <c r="D13" s="100">
        <v>3</v>
      </c>
      <c r="E13" s="101">
        <v>28</v>
      </c>
      <c r="F13" s="102">
        <v>-89.285714285714292</v>
      </c>
      <c r="G13" s="103">
        <v>4.6272017768454826E-2</v>
      </c>
      <c r="H13" s="104">
        <v>8.044892486467696E-2</v>
      </c>
      <c r="I13" s="105">
        <v>30</v>
      </c>
      <c r="J13" s="106">
        <v>81</v>
      </c>
      <c r="K13" s="107">
        <v>-62.962962962962962</v>
      </c>
    </row>
    <row r="14" spans="1:11" ht="14.5" x14ac:dyDescent="0.35">
      <c r="A14" s="27" t="s">
        <v>7</v>
      </c>
      <c r="B14" s="16">
        <v>4.8177360903858455</v>
      </c>
      <c r="C14" s="17">
        <v>4.8881900768693223</v>
      </c>
      <c r="D14" s="23">
        <v>452</v>
      </c>
      <c r="E14" s="24">
        <v>1399</v>
      </c>
      <c r="F14" s="18">
        <v>-67.69120800571838</v>
      </c>
      <c r="G14" s="19">
        <v>5.2750100256038497</v>
      </c>
      <c r="H14" s="20">
        <v>5.4943636092764567</v>
      </c>
      <c r="I14" s="22">
        <v>3420</v>
      </c>
      <c r="J14" s="25">
        <v>5532</v>
      </c>
      <c r="K14" s="21">
        <v>-38.177874186550973</v>
      </c>
    </row>
    <row r="15" spans="1:11" ht="14.5" x14ac:dyDescent="0.35">
      <c r="A15" s="108" t="s">
        <v>8</v>
      </c>
      <c r="B15" s="109">
        <v>11.73523768919207</v>
      </c>
      <c r="C15" s="99">
        <v>7.6799440950384348</v>
      </c>
      <c r="D15" s="100">
        <v>1101</v>
      </c>
      <c r="E15" s="101">
        <v>2198</v>
      </c>
      <c r="F15" s="102">
        <v>-49.90900818926297</v>
      </c>
      <c r="G15" s="103">
        <v>9.8744485917882603</v>
      </c>
      <c r="H15" s="104">
        <v>7.5552465610567605</v>
      </c>
      <c r="I15" s="105">
        <v>6402</v>
      </c>
      <c r="J15" s="106">
        <v>7607</v>
      </c>
      <c r="K15" s="107">
        <v>-15.840673064282896</v>
      </c>
    </row>
    <row r="16" spans="1:11" ht="14.5" x14ac:dyDescent="0.35">
      <c r="A16" s="27" t="s">
        <v>9</v>
      </c>
      <c r="B16" s="16">
        <v>4.2634832658281815E-2</v>
      </c>
      <c r="C16" s="17">
        <v>6.9881201956673647E-3</v>
      </c>
      <c r="D16" s="23">
        <v>4</v>
      </c>
      <c r="E16" s="24">
        <v>2</v>
      </c>
      <c r="F16" s="18">
        <v>100</v>
      </c>
      <c r="G16" s="19">
        <v>2.7763210661072891E-2</v>
      </c>
      <c r="H16" s="20">
        <v>6.9523762228733176E-3</v>
      </c>
      <c r="I16" s="22">
        <v>18</v>
      </c>
      <c r="J16" s="25">
        <v>7</v>
      </c>
      <c r="K16" s="21">
        <v>157.14285714285717</v>
      </c>
    </row>
    <row r="17" spans="1:11" ht="14.5" x14ac:dyDescent="0.35">
      <c r="A17" s="98" t="s">
        <v>10</v>
      </c>
      <c r="B17" s="109">
        <v>0.96994244297591137</v>
      </c>
      <c r="C17" s="99">
        <v>1.7435359888190078</v>
      </c>
      <c r="D17" s="100">
        <v>91</v>
      </c>
      <c r="E17" s="101">
        <v>499</v>
      </c>
      <c r="F17" s="102">
        <v>-81.763527054108209</v>
      </c>
      <c r="G17" s="103">
        <v>1.2755652898170713</v>
      </c>
      <c r="H17" s="104">
        <v>1.8632368277300491</v>
      </c>
      <c r="I17" s="105">
        <v>827</v>
      </c>
      <c r="J17" s="106">
        <v>1876</v>
      </c>
      <c r="K17" s="107">
        <v>-55.916844349680169</v>
      </c>
    </row>
    <row r="18" spans="1:11" ht="14.5" x14ac:dyDescent="0.35">
      <c r="A18" s="22" t="s">
        <v>11</v>
      </c>
      <c r="B18" s="16">
        <v>3.7198891494350885</v>
      </c>
      <c r="C18" s="17">
        <v>2.3969252271139063</v>
      </c>
      <c r="D18" s="23">
        <v>349</v>
      </c>
      <c r="E18" s="24">
        <v>686</v>
      </c>
      <c r="F18" s="18">
        <v>-49.125364431486879</v>
      </c>
      <c r="G18" s="19">
        <v>2.7346762501156801</v>
      </c>
      <c r="H18" s="20">
        <v>2.5892635447186771</v>
      </c>
      <c r="I18" s="22">
        <v>1773</v>
      </c>
      <c r="J18" s="25">
        <v>2607</v>
      </c>
      <c r="K18" s="21">
        <v>-31.99079401611047</v>
      </c>
    </row>
    <row r="19" spans="1:11" ht="14.5" x14ac:dyDescent="0.35">
      <c r="A19" s="98" t="s">
        <v>49</v>
      </c>
      <c r="B19" s="109">
        <v>0.22383287145597955</v>
      </c>
      <c r="C19" s="99">
        <v>0.20964360587002098</v>
      </c>
      <c r="D19" s="100">
        <v>21</v>
      </c>
      <c r="E19" s="101">
        <v>60</v>
      </c>
      <c r="F19" s="102">
        <v>-65</v>
      </c>
      <c r="G19" s="103">
        <v>0.25603849831878334</v>
      </c>
      <c r="H19" s="104">
        <v>0.19168694443065004</v>
      </c>
      <c r="I19" s="105">
        <v>166</v>
      </c>
      <c r="J19" s="106">
        <v>193</v>
      </c>
      <c r="K19" s="107">
        <v>-13.989637305699489</v>
      </c>
    </row>
    <row r="20" spans="1:11" ht="14.5" x14ac:dyDescent="0.35">
      <c r="A20" s="26" t="s">
        <v>12</v>
      </c>
      <c r="B20" s="16">
        <v>2.4941377105094862</v>
      </c>
      <c r="C20" s="17">
        <v>2.59958071278826</v>
      </c>
      <c r="D20" s="23">
        <v>234</v>
      </c>
      <c r="E20" s="24">
        <v>744</v>
      </c>
      <c r="F20" s="18">
        <v>-68.548387096774192</v>
      </c>
      <c r="G20" s="19">
        <v>2.8657803004596354</v>
      </c>
      <c r="H20" s="20">
        <v>2.7610865570839751</v>
      </c>
      <c r="I20" s="22">
        <v>1858</v>
      </c>
      <c r="J20" s="25">
        <v>2780</v>
      </c>
      <c r="K20" s="21">
        <v>-33.165467625899282</v>
      </c>
    </row>
    <row r="21" spans="1:11" ht="14.5" x14ac:dyDescent="0.35">
      <c r="A21" s="112" t="s">
        <v>13</v>
      </c>
      <c r="B21" s="109">
        <v>4.156896184182477</v>
      </c>
      <c r="C21" s="99">
        <v>3.9273235499650596</v>
      </c>
      <c r="D21" s="100">
        <v>390</v>
      </c>
      <c r="E21" s="101">
        <v>1124</v>
      </c>
      <c r="F21" s="102">
        <v>-65.30249110320284</v>
      </c>
      <c r="G21" s="103">
        <v>3.7912206558287318</v>
      </c>
      <c r="H21" s="104">
        <v>4.4723643045140786</v>
      </c>
      <c r="I21" s="105">
        <v>2458</v>
      </c>
      <c r="J21" s="106">
        <v>4503</v>
      </c>
      <c r="K21" s="107">
        <v>-45.414168332222964</v>
      </c>
    </row>
    <row r="22" spans="1:11" ht="14.5" x14ac:dyDescent="0.35">
      <c r="A22" s="26" t="s">
        <v>14</v>
      </c>
      <c r="B22" s="16">
        <v>0.25580899594969092</v>
      </c>
      <c r="C22" s="17">
        <v>0.93291404612159334</v>
      </c>
      <c r="D22" s="23">
        <v>24</v>
      </c>
      <c r="E22" s="24">
        <v>267</v>
      </c>
      <c r="F22" s="18">
        <v>-91.011235955056179</v>
      </c>
      <c r="G22" s="19">
        <v>0.34087053089428387</v>
      </c>
      <c r="H22" s="20">
        <v>1.2007746933505488</v>
      </c>
      <c r="I22" s="22">
        <v>221</v>
      </c>
      <c r="J22" s="25">
        <v>1209</v>
      </c>
      <c r="K22" s="21">
        <v>-81.72043010752688</v>
      </c>
    </row>
    <row r="23" spans="1:11" ht="14.5" x14ac:dyDescent="0.35">
      <c r="A23" s="105" t="s">
        <v>15</v>
      </c>
      <c r="B23" s="109">
        <v>3.1549776167128543</v>
      </c>
      <c r="C23" s="99">
        <v>3.2180293501048216</v>
      </c>
      <c r="D23" s="100">
        <v>296</v>
      </c>
      <c r="E23" s="101">
        <v>921</v>
      </c>
      <c r="F23" s="102">
        <v>-67.861020629750271</v>
      </c>
      <c r="G23" s="103">
        <v>2.8534410957213807</v>
      </c>
      <c r="H23" s="104">
        <v>2.7243382827630729</v>
      </c>
      <c r="I23" s="105">
        <v>1850</v>
      </c>
      <c r="J23" s="106">
        <v>2743</v>
      </c>
      <c r="K23" s="107">
        <v>-32.555596062705064</v>
      </c>
    </row>
    <row r="24" spans="1:11" ht="14.5" x14ac:dyDescent="0.35">
      <c r="A24" s="27" t="s">
        <v>39</v>
      </c>
      <c r="B24" s="16">
        <v>0.29844382860797269</v>
      </c>
      <c r="C24" s="17">
        <v>0.97134870719776367</v>
      </c>
      <c r="D24" s="23">
        <v>28</v>
      </c>
      <c r="E24" s="24">
        <v>278</v>
      </c>
      <c r="F24" s="18">
        <v>-89.928057553956833</v>
      </c>
      <c r="G24" s="19">
        <v>0.5043649936761575</v>
      </c>
      <c r="H24" s="20">
        <v>0.89487013954412287</v>
      </c>
      <c r="I24" s="22">
        <v>327</v>
      </c>
      <c r="J24" s="25">
        <v>901</v>
      </c>
      <c r="K24" s="21">
        <v>-63.706992230854603</v>
      </c>
    </row>
    <row r="25" spans="1:11" ht="14.5" x14ac:dyDescent="0.35">
      <c r="A25" s="108" t="s">
        <v>16</v>
      </c>
      <c r="B25" s="109">
        <v>0.92730761031762954</v>
      </c>
      <c r="C25" s="99">
        <v>1.8378756114605173</v>
      </c>
      <c r="D25" s="100">
        <v>87</v>
      </c>
      <c r="E25" s="101">
        <v>526</v>
      </c>
      <c r="F25" s="102">
        <v>-83.460076045627375</v>
      </c>
      <c r="G25" s="103">
        <v>1.5238917851744456</v>
      </c>
      <c r="H25" s="104">
        <v>1.7430600387346677</v>
      </c>
      <c r="I25" s="105">
        <v>988</v>
      </c>
      <c r="J25" s="106">
        <v>1755</v>
      </c>
      <c r="K25" s="107">
        <v>-43.703703703703702</v>
      </c>
    </row>
    <row r="26" spans="1:11" ht="14.5" x14ac:dyDescent="0.35">
      <c r="A26" s="27" t="s">
        <v>17</v>
      </c>
      <c r="B26" s="16">
        <v>1.3962907695587294</v>
      </c>
      <c r="C26" s="17">
        <v>1.5024458420684834</v>
      </c>
      <c r="D26" s="23">
        <v>131</v>
      </c>
      <c r="E26" s="24">
        <v>430</v>
      </c>
      <c r="F26" s="18">
        <v>-69.534883720930225</v>
      </c>
      <c r="G26" s="19">
        <v>1.4051269395687449</v>
      </c>
      <c r="H26" s="20">
        <v>1.4480806475641852</v>
      </c>
      <c r="I26" s="22">
        <v>911</v>
      </c>
      <c r="J26" s="25">
        <v>1458</v>
      </c>
      <c r="K26" s="21">
        <v>-37.517146776406037</v>
      </c>
    </row>
    <row r="27" spans="1:11" ht="14.5" x14ac:dyDescent="0.35">
      <c r="A27" s="98" t="s">
        <v>52</v>
      </c>
      <c r="B27" s="109">
        <v>1.0232359837987637</v>
      </c>
      <c r="C27" s="99">
        <v>1.257861635220126</v>
      </c>
      <c r="D27" s="100">
        <v>96</v>
      </c>
      <c r="E27" s="101">
        <v>360</v>
      </c>
      <c r="F27" s="102">
        <v>-73.333333333333329</v>
      </c>
      <c r="G27" s="103">
        <v>1.1768516519110344</v>
      </c>
      <c r="H27" s="104">
        <v>1.4311963053086358</v>
      </c>
      <c r="I27" s="105">
        <v>763</v>
      </c>
      <c r="J27" s="106">
        <v>1441</v>
      </c>
      <c r="K27" s="107">
        <v>-47.050659264399719</v>
      </c>
    </row>
    <row r="28" spans="1:11" ht="14.5" x14ac:dyDescent="0.35">
      <c r="A28" s="22" t="s">
        <v>18</v>
      </c>
      <c r="B28" s="16">
        <v>0.21317416329140909</v>
      </c>
      <c r="C28" s="17">
        <v>0.23060796645702308</v>
      </c>
      <c r="D28" s="23">
        <v>20</v>
      </c>
      <c r="E28" s="24">
        <v>66</v>
      </c>
      <c r="F28" s="18">
        <v>-69.696969696969688</v>
      </c>
      <c r="G28" s="19">
        <v>0.27146250424160162</v>
      </c>
      <c r="H28" s="20">
        <v>0.2115508764960024</v>
      </c>
      <c r="I28" s="22">
        <v>176</v>
      </c>
      <c r="J28" s="25">
        <v>213</v>
      </c>
      <c r="K28" s="21">
        <v>-17.370892018779344</v>
      </c>
    </row>
    <row r="29" spans="1:11" ht="14.5" x14ac:dyDescent="0.35">
      <c r="A29" s="98" t="s">
        <v>19</v>
      </c>
      <c r="B29" s="109">
        <v>9.5928373481134088E-2</v>
      </c>
      <c r="C29" s="99">
        <v>0.17470300489168414</v>
      </c>
      <c r="D29" s="100">
        <v>9</v>
      </c>
      <c r="E29" s="101">
        <v>50</v>
      </c>
      <c r="F29" s="102">
        <v>-82</v>
      </c>
      <c r="G29" s="103">
        <v>0.10488324027516426</v>
      </c>
      <c r="H29" s="104">
        <v>0.14202711426726922</v>
      </c>
      <c r="I29" s="105">
        <v>68</v>
      </c>
      <c r="J29" s="106">
        <v>143</v>
      </c>
      <c r="K29" s="107">
        <v>-52.447552447552447</v>
      </c>
    </row>
    <row r="30" spans="1:11" ht="14.5" x14ac:dyDescent="0.35">
      <c r="A30" s="27" t="s">
        <v>20</v>
      </c>
      <c r="B30" s="16">
        <v>2.0358132594329565</v>
      </c>
      <c r="C30" s="17">
        <v>1.8798043326345211</v>
      </c>
      <c r="D30" s="23">
        <v>191</v>
      </c>
      <c r="E30" s="24">
        <v>538</v>
      </c>
      <c r="F30" s="18">
        <v>-64.498141263940511</v>
      </c>
      <c r="G30" s="19">
        <v>1.8400839065922201</v>
      </c>
      <c r="H30" s="20">
        <v>1.8672096141431196</v>
      </c>
      <c r="I30" s="22">
        <v>1193</v>
      </c>
      <c r="J30" s="25">
        <v>1880</v>
      </c>
      <c r="K30" s="21">
        <v>-36.542553191489361</v>
      </c>
    </row>
    <row r="31" spans="1:11" ht="14.5" x14ac:dyDescent="0.35">
      <c r="A31" s="108" t="s">
        <v>21</v>
      </c>
      <c r="B31" s="109">
        <v>10.445534001279045</v>
      </c>
      <c r="C31" s="99">
        <v>7.3654786862334038</v>
      </c>
      <c r="D31" s="100">
        <v>980</v>
      </c>
      <c r="E31" s="101">
        <v>2108</v>
      </c>
      <c r="F31" s="102">
        <v>-53.510436432637569</v>
      </c>
      <c r="G31" s="103">
        <v>9.8497701823117492</v>
      </c>
      <c r="H31" s="104">
        <v>8.2008243531807121</v>
      </c>
      <c r="I31" s="105">
        <v>6386</v>
      </c>
      <c r="J31" s="106">
        <v>8257</v>
      </c>
      <c r="K31" s="107">
        <v>-22.659561584110449</v>
      </c>
    </row>
    <row r="32" spans="1:11" ht="14.5" x14ac:dyDescent="0.35">
      <c r="A32" s="27" t="s">
        <v>51</v>
      </c>
      <c r="B32" s="16">
        <v>2.3875506288637816</v>
      </c>
      <c r="C32" s="17">
        <v>1.8798043326345211</v>
      </c>
      <c r="D32" s="23">
        <v>224</v>
      </c>
      <c r="E32" s="24">
        <v>538</v>
      </c>
      <c r="F32" s="18">
        <v>-58.364312267657994</v>
      </c>
      <c r="G32" s="19">
        <v>2.091495203134158</v>
      </c>
      <c r="H32" s="20">
        <v>1.6447335750111733</v>
      </c>
      <c r="I32" s="22">
        <v>1356</v>
      </c>
      <c r="J32" s="25">
        <v>1656</v>
      </c>
      <c r="K32" s="21">
        <v>-18.115942028985501</v>
      </c>
    </row>
    <row r="33" spans="1:11" ht="14.5" x14ac:dyDescent="0.35">
      <c r="A33" s="98" t="s">
        <v>22</v>
      </c>
      <c r="B33" s="109">
        <v>1.7160520144958433</v>
      </c>
      <c r="C33" s="99">
        <v>1.2159329140461215</v>
      </c>
      <c r="D33" s="100">
        <v>161</v>
      </c>
      <c r="E33" s="101">
        <v>348</v>
      </c>
      <c r="F33" s="102">
        <v>-53.735632183908045</v>
      </c>
      <c r="G33" s="103">
        <v>1.8925255267298022</v>
      </c>
      <c r="H33" s="104">
        <v>1.2732780453890848</v>
      </c>
      <c r="I33" s="105">
        <v>1227</v>
      </c>
      <c r="J33" s="106">
        <v>1282</v>
      </c>
      <c r="K33" s="107">
        <v>-4.290171606864277</v>
      </c>
    </row>
    <row r="34" spans="1:11" ht="14.5" x14ac:dyDescent="0.35">
      <c r="A34" s="22" t="s">
        <v>23</v>
      </c>
      <c r="B34" s="16">
        <v>1.1511404817736091</v>
      </c>
      <c r="C34" s="17">
        <v>1.9322152341020267</v>
      </c>
      <c r="D34" s="23">
        <v>108</v>
      </c>
      <c r="E34" s="24">
        <v>553</v>
      </c>
      <c r="F34" s="18">
        <v>-80.470162748643759</v>
      </c>
      <c r="G34" s="19">
        <v>1.2416324767868712</v>
      </c>
      <c r="H34" s="20">
        <v>1.8761483835725283</v>
      </c>
      <c r="I34" s="22">
        <v>805</v>
      </c>
      <c r="J34" s="25">
        <v>1889</v>
      </c>
      <c r="K34" s="21">
        <v>-57.384859714134464</v>
      </c>
    </row>
    <row r="35" spans="1:11" ht="14.5" x14ac:dyDescent="0.35">
      <c r="A35" s="98" t="s">
        <v>24</v>
      </c>
      <c r="B35" s="109">
        <v>1.8119803879769771</v>
      </c>
      <c r="C35" s="99">
        <v>3.9447938504542277</v>
      </c>
      <c r="D35" s="100">
        <v>170</v>
      </c>
      <c r="E35" s="101">
        <v>1129</v>
      </c>
      <c r="F35" s="102">
        <v>-84.94242692648362</v>
      </c>
      <c r="G35" s="103">
        <v>1.9619335533824844</v>
      </c>
      <c r="H35" s="104">
        <v>3.1275761036897256</v>
      </c>
      <c r="I35" s="105">
        <v>1272</v>
      </c>
      <c r="J35" s="106">
        <v>3149</v>
      </c>
      <c r="K35" s="107">
        <v>-59.606224198158145</v>
      </c>
    </row>
    <row r="36" spans="1:11" ht="14.5" x14ac:dyDescent="0.35">
      <c r="A36" s="27" t="s">
        <v>25</v>
      </c>
      <c r="B36" s="16">
        <v>2.2276700063952251</v>
      </c>
      <c r="C36" s="17">
        <v>2.8441649196366177</v>
      </c>
      <c r="D36" s="23">
        <v>209</v>
      </c>
      <c r="E36" s="24">
        <v>814</v>
      </c>
      <c r="F36" s="18">
        <v>-74.324324324324323</v>
      </c>
      <c r="G36" s="19">
        <v>2.2488200635469044</v>
      </c>
      <c r="H36" s="20">
        <v>3.0699707007002037</v>
      </c>
      <c r="I36" s="22">
        <v>1458</v>
      </c>
      <c r="J36" s="25">
        <v>3091</v>
      </c>
      <c r="K36" s="21">
        <v>-52.83079909414429</v>
      </c>
    </row>
    <row r="37" spans="1:11" ht="14.5" x14ac:dyDescent="0.35">
      <c r="A37" s="108" t="s">
        <v>26</v>
      </c>
      <c r="B37" s="109">
        <v>1.8546152206352591</v>
      </c>
      <c r="C37" s="99">
        <v>1.5408805031446542</v>
      </c>
      <c r="D37" s="100">
        <v>174</v>
      </c>
      <c r="E37" s="101">
        <v>441</v>
      </c>
      <c r="F37" s="102">
        <v>-60.544217687074827</v>
      </c>
      <c r="G37" s="103">
        <v>1.528518986951291</v>
      </c>
      <c r="H37" s="104">
        <v>0.86507424144609424</v>
      </c>
      <c r="I37" s="105">
        <v>991</v>
      </c>
      <c r="J37" s="106">
        <v>871</v>
      </c>
      <c r="K37" s="107">
        <v>13.777267508610791</v>
      </c>
    </row>
    <row r="38" spans="1:11" ht="14.5" x14ac:dyDescent="0.35">
      <c r="A38" s="27" t="s">
        <v>27</v>
      </c>
      <c r="B38" s="16">
        <v>3.6452781922830955</v>
      </c>
      <c r="C38" s="17">
        <v>3.7351502445842066</v>
      </c>
      <c r="D38" s="23">
        <v>342</v>
      </c>
      <c r="E38" s="24">
        <v>1069</v>
      </c>
      <c r="F38" s="18">
        <v>-68.00748362956034</v>
      </c>
      <c r="G38" s="19">
        <v>4.6611345898756822</v>
      </c>
      <c r="H38" s="20">
        <v>3.5119431891542927</v>
      </c>
      <c r="I38" s="22">
        <v>3022</v>
      </c>
      <c r="J38" s="25">
        <v>3536</v>
      </c>
      <c r="K38" s="21">
        <v>-14.536199095022624</v>
      </c>
    </row>
    <row r="39" spans="1:11" ht="14.5" x14ac:dyDescent="0.35">
      <c r="A39" s="98" t="s">
        <v>28</v>
      </c>
      <c r="B39" s="109">
        <v>5.563845661905777</v>
      </c>
      <c r="C39" s="99">
        <v>4.4689028651292801</v>
      </c>
      <c r="D39" s="100">
        <v>522</v>
      </c>
      <c r="E39" s="101">
        <v>1279</v>
      </c>
      <c r="F39" s="102">
        <v>-59.186864738076622</v>
      </c>
      <c r="G39" s="103">
        <v>5.490946108523306</v>
      </c>
      <c r="H39" s="104">
        <v>4.5965138799225302</v>
      </c>
      <c r="I39" s="105">
        <v>3560</v>
      </c>
      <c r="J39" s="106">
        <v>4628</v>
      </c>
      <c r="K39" s="107">
        <v>-23.07692307692308</v>
      </c>
    </row>
    <row r="40" spans="1:11" ht="14.5" x14ac:dyDescent="0.35">
      <c r="A40" s="22" t="s">
        <v>50</v>
      </c>
      <c r="B40" s="16">
        <v>8.3777446173523771</v>
      </c>
      <c r="C40" s="17">
        <v>7.6589797344514317</v>
      </c>
      <c r="D40" s="23">
        <v>786</v>
      </c>
      <c r="E40" s="24">
        <v>2192</v>
      </c>
      <c r="F40" s="18">
        <v>-64.142335766423358</v>
      </c>
      <c r="G40" s="19">
        <v>8.1083999136255667</v>
      </c>
      <c r="H40" s="20">
        <v>8.2633957391865707</v>
      </c>
      <c r="I40" s="22">
        <v>5257</v>
      </c>
      <c r="J40" s="25">
        <v>8320</v>
      </c>
      <c r="K40" s="21">
        <v>-36.814903846153847</v>
      </c>
    </row>
    <row r="41" spans="1:11" ht="14.5" x14ac:dyDescent="0.35">
      <c r="A41" s="98" t="s">
        <v>29</v>
      </c>
      <c r="B41" s="109">
        <v>0.24515028778512044</v>
      </c>
      <c r="C41" s="99">
        <v>0.75821104122990912</v>
      </c>
      <c r="D41" s="100">
        <v>23</v>
      </c>
      <c r="E41" s="101">
        <v>217</v>
      </c>
      <c r="F41" s="102">
        <v>-89.400921658986178</v>
      </c>
      <c r="G41" s="103">
        <v>0.178918468704692</v>
      </c>
      <c r="H41" s="104">
        <v>0.78065253016834679</v>
      </c>
      <c r="I41" s="105">
        <v>116</v>
      </c>
      <c r="J41" s="106">
        <v>786</v>
      </c>
      <c r="K41" s="107">
        <v>-85.241730279898221</v>
      </c>
    </row>
    <row r="42" spans="1:11" ht="14.5" x14ac:dyDescent="0.35">
      <c r="A42" s="27" t="s">
        <v>53</v>
      </c>
      <c r="B42" s="16">
        <v>0</v>
      </c>
      <c r="C42" s="17">
        <v>0.21313766596785466</v>
      </c>
      <c r="D42" s="23">
        <v>0</v>
      </c>
      <c r="E42" s="24">
        <v>61</v>
      </c>
      <c r="F42" s="18">
        <v>-100</v>
      </c>
      <c r="G42" s="19">
        <v>4.627201776845483E-3</v>
      </c>
      <c r="H42" s="20">
        <v>0.18970055122411481</v>
      </c>
      <c r="I42" s="22">
        <v>3</v>
      </c>
      <c r="J42" s="25">
        <v>191</v>
      </c>
      <c r="K42" s="21">
        <v>-98.429319371727743</v>
      </c>
    </row>
    <row r="43" spans="1:11" ht="14.5" x14ac:dyDescent="0.35">
      <c r="A43" s="108" t="s">
        <v>30</v>
      </c>
      <c r="B43" s="109">
        <v>0.69281603069707953</v>
      </c>
      <c r="C43" s="99">
        <v>2.4283717679944092</v>
      </c>
      <c r="D43" s="100">
        <v>65</v>
      </c>
      <c r="E43" s="101">
        <v>695</v>
      </c>
      <c r="F43" s="102">
        <v>-90.647482014388487</v>
      </c>
      <c r="G43" s="103">
        <v>0.64472344757380384</v>
      </c>
      <c r="H43" s="104">
        <v>1.7222029100660476</v>
      </c>
      <c r="I43" s="105">
        <v>418</v>
      </c>
      <c r="J43" s="106">
        <v>1734</v>
      </c>
      <c r="K43" s="107">
        <v>-75.893886966551321</v>
      </c>
    </row>
    <row r="44" spans="1:11" ht="14.5" x14ac:dyDescent="0.35">
      <c r="A44" s="27" t="s">
        <v>31</v>
      </c>
      <c r="B44" s="16">
        <v>1.6307823491792792</v>
      </c>
      <c r="C44" s="17">
        <v>2.4737945492662474</v>
      </c>
      <c r="D44" s="23">
        <v>153</v>
      </c>
      <c r="E44" s="24">
        <v>708</v>
      </c>
      <c r="F44" s="18">
        <v>-78.389830508474574</v>
      </c>
      <c r="G44" s="19">
        <v>1.4714501650368634</v>
      </c>
      <c r="H44" s="20">
        <v>2.5018622436311269</v>
      </c>
      <c r="I44" s="22">
        <v>954</v>
      </c>
      <c r="J44" s="25">
        <v>2519</v>
      </c>
      <c r="K44" s="21">
        <v>-62.127828503374353</v>
      </c>
    </row>
    <row r="45" spans="1:11" ht="14.5" x14ac:dyDescent="0.35">
      <c r="A45" s="98" t="s">
        <v>40</v>
      </c>
      <c r="B45" s="109">
        <v>1.5135365593690044</v>
      </c>
      <c r="C45" s="99">
        <v>1.8798043326345211</v>
      </c>
      <c r="D45" s="100">
        <v>142</v>
      </c>
      <c r="E45" s="101">
        <v>538</v>
      </c>
      <c r="F45" s="102">
        <v>-73.605947955390334</v>
      </c>
      <c r="G45" s="103">
        <v>1.9634759539747666</v>
      </c>
      <c r="H45" s="104">
        <v>2.1204747479763619</v>
      </c>
      <c r="I45" s="105">
        <v>1273</v>
      </c>
      <c r="J45" s="106">
        <v>2135</v>
      </c>
      <c r="K45" s="107">
        <v>-40.374707259953162</v>
      </c>
    </row>
    <row r="46" spans="1:11" ht="14.5" x14ac:dyDescent="0.35">
      <c r="A46" s="22" t="s">
        <v>32</v>
      </c>
      <c r="B46" s="16">
        <v>3.6665956086122358</v>
      </c>
      <c r="C46" s="17">
        <v>3.3752620545073371</v>
      </c>
      <c r="D46" s="23">
        <v>344</v>
      </c>
      <c r="E46" s="24">
        <v>966</v>
      </c>
      <c r="F46" s="18">
        <v>-64.389233954451356</v>
      </c>
      <c r="G46" s="19">
        <v>3.8961038961038961</v>
      </c>
      <c r="H46" s="20">
        <v>3.4662561454039826</v>
      </c>
      <c r="I46" s="22">
        <v>2526</v>
      </c>
      <c r="J46" s="25">
        <v>3490</v>
      </c>
      <c r="K46" s="21">
        <v>-27.621776504297998</v>
      </c>
    </row>
    <row r="47" spans="1:11" ht="14.5" x14ac:dyDescent="0.35">
      <c r="A47" s="98" t="s">
        <v>33</v>
      </c>
      <c r="B47" s="109">
        <v>10.775953954380729</v>
      </c>
      <c r="C47" s="99">
        <v>11.638714185883996</v>
      </c>
      <c r="D47" s="100">
        <v>1011</v>
      </c>
      <c r="E47" s="101">
        <v>3331</v>
      </c>
      <c r="F47" s="102">
        <v>-69.648754127889518</v>
      </c>
      <c r="G47" s="103">
        <v>11.339729154455995</v>
      </c>
      <c r="H47" s="104">
        <v>11.198291701842379</v>
      </c>
      <c r="I47" s="105">
        <v>7352</v>
      </c>
      <c r="J47" s="106">
        <v>11275</v>
      </c>
      <c r="K47" s="107">
        <v>-34.793791574279382</v>
      </c>
    </row>
    <row r="48" spans="1:11" ht="14.5" x14ac:dyDescent="0.35">
      <c r="A48" s="26" t="s">
        <v>34</v>
      </c>
      <c r="B48" s="16">
        <v>2.7499467064591774</v>
      </c>
      <c r="C48" s="17">
        <v>3.0852550663871421</v>
      </c>
      <c r="D48" s="23">
        <v>258</v>
      </c>
      <c r="E48" s="24">
        <v>883</v>
      </c>
      <c r="F48" s="18">
        <v>-70.781426953567376</v>
      </c>
      <c r="G48" s="19">
        <v>3.590708578832094</v>
      </c>
      <c r="H48" s="20">
        <v>3.0709638973034714</v>
      </c>
      <c r="I48" s="22">
        <v>2328</v>
      </c>
      <c r="J48" s="25">
        <v>3092</v>
      </c>
      <c r="K48" s="21">
        <v>-24.708926261319533</v>
      </c>
    </row>
    <row r="49" spans="1:13" ht="3" customHeight="1" x14ac:dyDescent="0.35">
      <c r="A49" s="119"/>
      <c r="B49" s="120">
        <v>0</v>
      </c>
      <c r="C49" s="121">
        <v>0</v>
      </c>
      <c r="D49" s="122"/>
      <c r="E49" s="123"/>
      <c r="F49" s="124" t="s">
        <v>37</v>
      </c>
      <c r="G49" s="125">
        <v>0</v>
      </c>
      <c r="H49" s="126">
        <v>0</v>
      </c>
      <c r="I49" s="119"/>
      <c r="J49" s="127"/>
      <c r="K49" s="128" t="s">
        <v>37</v>
      </c>
    </row>
    <row r="50" spans="1:13" ht="14.25" customHeight="1" x14ac:dyDescent="0.35">
      <c r="A50" s="22" t="s">
        <v>35</v>
      </c>
      <c r="B50" s="16">
        <v>1.1298230654444681</v>
      </c>
      <c r="C50" s="17">
        <v>0.98532494758909861</v>
      </c>
      <c r="D50" s="23">
        <v>106</v>
      </c>
      <c r="E50" s="24">
        <v>282</v>
      </c>
      <c r="F50" s="18">
        <v>-62.411347517730498</v>
      </c>
      <c r="G50" s="19">
        <v>0.71104667304192248</v>
      </c>
      <c r="H50" s="20">
        <v>0.72205393057555745</v>
      </c>
      <c r="I50" s="22">
        <v>461</v>
      </c>
      <c r="J50" s="25">
        <v>727</v>
      </c>
      <c r="K50" s="21">
        <v>-36.588720770288859</v>
      </c>
    </row>
    <row r="51" spans="1:13" ht="3" customHeight="1" x14ac:dyDescent="0.35">
      <c r="A51" s="129"/>
      <c r="B51" s="130">
        <v>0</v>
      </c>
      <c r="C51" s="131">
        <v>0</v>
      </c>
      <c r="D51" s="132"/>
      <c r="E51" s="133"/>
      <c r="F51" s="134"/>
      <c r="G51" s="135">
        <v>0</v>
      </c>
      <c r="H51" s="131">
        <v>0</v>
      </c>
      <c r="I51" s="136"/>
      <c r="J51" s="137"/>
      <c r="K51" s="138"/>
    </row>
    <row r="52" spans="1:13" ht="21.75" customHeight="1" x14ac:dyDescent="0.35">
      <c r="A52" s="144" t="s">
        <v>36</v>
      </c>
      <c r="B52" s="32">
        <v>100</v>
      </c>
      <c r="C52" s="28">
        <v>99.999999999999972</v>
      </c>
      <c r="D52" s="29">
        <v>9382</v>
      </c>
      <c r="E52" s="30">
        <v>28620</v>
      </c>
      <c r="F52" s="31">
        <v>-67.218728162124393</v>
      </c>
      <c r="G52" s="32">
        <v>100</v>
      </c>
      <c r="H52" s="28">
        <v>100</v>
      </c>
      <c r="I52" s="33">
        <v>64834</v>
      </c>
      <c r="J52" s="30">
        <v>100685</v>
      </c>
      <c r="K52" s="34">
        <v>-35.607091423747335</v>
      </c>
    </row>
    <row r="53" spans="1:13" ht="3" customHeight="1" x14ac:dyDescent="0.3">
      <c r="A53" s="145"/>
      <c r="B53" s="185"/>
      <c r="C53" s="185"/>
      <c r="D53" s="132"/>
      <c r="E53" s="133"/>
      <c r="F53" s="134"/>
      <c r="G53" s="186"/>
      <c r="H53" s="186"/>
      <c r="I53" s="136"/>
      <c r="J53" s="133"/>
      <c r="K53" s="138"/>
    </row>
    <row r="54" spans="1:13" ht="14.5" x14ac:dyDescent="0.35">
      <c r="A54" s="164" t="s">
        <v>41</v>
      </c>
      <c r="B54" s="177">
        <v>52.067789383926666</v>
      </c>
      <c r="C54" s="178">
        <v>51.624737945492662</v>
      </c>
      <c r="D54" s="158">
        <v>4885</v>
      </c>
      <c r="E54" s="159">
        <v>14775</v>
      </c>
      <c r="F54" s="18">
        <v>-66.937394247038924</v>
      </c>
      <c r="G54" s="179">
        <v>52.986087546657622</v>
      </c>
      <c r="H54" s="180">
        <v>51.108904007548297</v>
      </c>
      <c r="I54" s="156">
        <v>34353</v>
      </c>
      <c r="J54" s="157">
        <v>51459</v>
      </c>
      <c r="K54" s="21">
        <v>-33.241998484230166</v>
      </c>
    </row>
    <row r="55" spans="1:13" ht="14.5" x14ac:dyDescent="0.35">
      <c r="A55" s="163" t="s">
        <v>46</v>
      </c>
      <c r="B55" s="187">
        <v>25.026646770411425</v>
      </c>
      <c r="C55" s="188">
        <v>26.051712089447935</v>
      </c>
      <c r="D55" s="160">
        <v>2348</v>
      </c>
      <c r="E55" s="161">
        <v>7456</v>
      </c>
      <c r="F55" s="151">
        <v>-68.508583690987123</v>
      </c>
      <c r="G55" s="189">
        <v>24.605916648671993</v>
      </c>
      <c r="H55" s="190">
        <v>27.590008442171126</v>
      </c>
      <c r="I55" s="155">
        <v>15953</v>
      </c>
      <c r="J55" s="152">
        <v>27779</v>
      </c>
      <c r="K55" s="153">
        <v>-42.571726844018862</v>
      </c>
    </row>
    <row r="56" spans="1:13" ht="14.5" x14ac:dyDescent="0.35">
      <c r="A56" s="27" t="s">
        <v>93</v>
      </c>
      <c r="B56" s="36">
        <v>11.063739074824133</v>
      </c>
      <c r="C56" s="37">
        <v>5.4472396925227118</v>
      </c>
      <c r="D56" s="23">
        <v>1038</v>
      </c>
      <c r="E56" s="24">
        <v>1559</v>
      </c>
      <c r="F56" s="18">
        <v>-33.418858242463116</v>
      </c>
      <c r="G56" s="38">
        <v>10.935620199278157</v>
      </c>
      <c r="H56" s="39">
        <v>4.9818741619903664</v>
      </c>
      <c r="I56" s="22">
        <v>7090</v>
      </c>
      <c r="J56" s="111">
        <v>5016</v>
      </c>
      <c r="K56" s="21">
        <v>41.347687400318989</v>
      </c>
    </row>
    <row r="57" spans="1:13" ht="14.5" x14ac:dyDescent="0.35">
      <c r="A57" s="139" t="s">
        <v>94</v>
      </c>
      <c r="B57" s="181">
        <v>4.5192922617778724</v>
      </c>
      <c r="C57" s="182">
        <v>1.0167714884696017</v>
      </c>
      <c r="D57" s="122">
        <v>424</v>
      </c>
      <c r="E57" s="123">
        <v>291</v>
      </c>
      <c r="F57" s="124">
        <v>45.704467353951884</v>
      </c>
      <c r="G57" s="183">
        <v>4.1752784033069066</v>
      </c>
      <c r="H57" s="184">
        <v>1.06272036549635</v>
      </c>
      <c r="I57" s="119">
        <v>2707</v>
      </c>
      <c r="J57" s="199">
        <v>1070</v>
      </c>
      <c r="K57" s="128">
        <v>152.99065420560746</v>
      </c>
    </row>
    <row r="58" spans="1:13" ht="14.5" x14ac:dyDescent="0.35">
      <c r="A58" s="27" t="s">
        <v>42</v>
      </c>
      <c r="B58" s="36">
        <v>5.6704327435514816</v>
      </c>
      <c r="C58" s="37">
        <v>3.9203354297693922</v>
      </c>
      <c r="D58" s="23">
        <v>532</v>
      </c>
      <c r="E58" s="24">
        <v>1122</v>
      </c>
      <c r="F58" s="18">
        <v>-52.584670231729056</v>
      </c>
      <c r="G58" s="38">
        <v>5.634389363605516</v>
      </c>
      <c r="H58" s="39">
        <v>4.1167999205442714</v>
      </c>
      <c r="I58" s="22">
        <v>3653</v>
      </c>
      <c r="J58" s="111">
        <v>4145</v>
      </c>
      <c r="K58" s="21">
        <v>-11.869722557297948</v>
      </c>
    </row>
    <row r="59" spans="1:13" ht="14.5" x14ac:dyDescent="0.35">
      <c r="A59" s="139" t="s">
        <v>43</v>
      </c>
      <c r="B59" s="181">
        <v>0.24515028778512044</v>
      </c>
      <c r="C59" s="182">
        <v>0.38784067085953877</v>
      </c>
      <c r="D59" s="122">
        <v>23</v>
      </c>
      <c r="E59" s="123">
        <v>111</v>
      </c>
      <c r="F59" s="124">
        <v>-79.27927927927928</v>
      </c>
      <c r="G59" s="183">
        <v>0.43341456643119353</v>
      </c>
      <c r="H59" s="184">
        <v>0.20062571386005859</v>
      </c>
      <c r="I59" s="119">
        <v>281</v>
      </c>
      <c r="J59" s="172">
        <v>202</v>
      </c>
      <c r="K59" s="128">
        <v>39.108910891089096</v>
      </c>
      <c r="M59" s="42"/>
    </row>
    <row r="60" spans="1:13" ht="14.5" x14ac:dyDescent="0.35">
      <c r="A60" s="27" t="s">
        <v>44</v>
      </c>
      <c r="B60" s="36">
        <v>1.0658708164570454E-2</v>
      </c>
      <c r="C60" s="37">
        <v>0</v>
      </c>
      <c r="D60" s="23">
        <v>1</v>
      </c>
      <c r="E60" s="24">
        <v>0</v>
      </c>
      <c r="F60" s="18" t="s">
        <v>37</v>
      </c>
      <c r="G60" s="38">
        <v>2.6220810068791064E-2</v>
      </c>
      <c r="H60" s="39">
        <v>9.9319660326761686E-4</v>
      </c>
      <c r="I60" s="22">
        <v>17</v>
      </c>
      <c r="J60" s="25">
        <v>1</v>
      </c>
      <c r="K60" s="21">
        <v>1600</v>
      </c>
    </row>
    <row r="61" spans="1:13" ht="14.5" x14ac:dyDescent="0.35">
      <c r="A61" s="163" t="s">
        <v>45</v>
      </c>
      <c r="B61" s="187">
        <v>21.519931784267747</v>
      </c>
      <c r="C61" s="188">
        <v>10.772187281621244</v>
      </c>
      <c r="D61" s="160">
        <v>2019</v>
      </c>
      <c r="E61" s="161">
        <v>3083</v>
      </c>
      <c r="F61" s="151">
        <v>-34.511839117742454</v>
      </c>
      <c r="G61" s="189">
        <v>21.208008143875126</v>
      </c>
      <c r="H61" s="190">
        <v>10.363013358494314</v>
      </c>
      <c r="I61" s="155">
        <v>13750</v>
      </c>
      <c r="J61" s="152">
        <v>10434</v>
      </c>
      <c r="K61" s="153">
        <v>31.780716887099885</v>
      </c>
    </row>
    <row r="62" spans="1:13" ht="14.5" x14ac:dyDescent="0.35">
      <c r="A62" s="168" t="s">
        <v>95</v>
      </c>
      <c r="B62" s="89"/>
      <c r="C62" s="90"/>
      <c r="D62" s="165"/>
      <c r="E62" s="94"/>
      <c r="F62" s="166"/>
      <c r="G62" s="91"/>
      <c r="H62" s="92"/>
      <c r="I62" s="167"/>
      <c r="J62" s="95"/>
      <c r="K62" s="93"/>
    </row>
    <row r="63" spans="1:13" x14ac:dyDescent="0.3">
      <c r="A63" s="191" t="s">
        <v>98</v>
      </c>
      <c r="B63" s="192"/>
      <c r="C63" s="192"/>
      <c r="D63" s="192"/>
      <c r="E63" s="192"/>
      <c r="F63" s="193"/>
      <c r="G63" s="193"/>
      <c r="H63" s="193"/>
      <c r="I63" s="194"/>
      <c r="J63" s="194"/>
      <c r="K63" s="195"/>
    </row>
    <row r="65" spans="9:10" x14ac:dyDescent="0.3">
      <c r="I65" s="42"/>
      <c r="J65" s="42"/>
    </row>
  </sheetData>
  <phoneticPr fontId="1" type="noConversion"/>
  <pageMargins left="0.59" right="0.12" top="0.43" bottom="0.43" header="0.43" footer="0.43"/>
  <pageSetup paperSize="9" scale="86" orientation="portrait" horizontalDpi="4294967292" vertic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>
    <pageSetUpPr fitToPage="1"/>
  </sheetPr>
  <dimension ref="A1:M63"/>
  <sheetViews>
    <sheetView zoomScaleNormal="100" workbookViewId="0">
      <selection activeCell="A3" sqref="A3"/>
    </sheetView>
  </sheetViews>
  <sheetFormatPr baseColWidth="10" defaultColWidth="11.453125" defaultRowHeight="13" x14ac:dyDescent="0.3"/>
  <cols>
    <col min="1" max="1" width="22.1796875" style="1" customWidth="1"/>
    <col min="2" max="3" width="8.1796875" style="1" customWidth="1"/>
    <col min="4" max="5" width="10.1796875" style="1" customWidth="1"/>
    <col min="6" max="6" width="8.26953125" style="6" customWidth="1"/>
    <col min="7" max="8" width="8.81640625" style="6" customWidth="1"/>
    <col min="9" max="10" width="10.1796875" style="1" customWidth="1"/>
    <col min="11" max="11" width="8.26953125" style="1" customWidth="1"/>
    <col min="12" max="16384" width="11.453125" style="1"/>
  </cols>
  <sheetData>
    <row r="1" spans="1:12" ht="33" customHeight="1" x14ac:dyDescent="0.35">
      <c r="A1" s="44"/>
      <c r="B1" s="44"/>
      <c r="C1" s="44"/>
      <c r="D1" s="45"/>
      <c r="E1" s="45"/>
      <c r="F1" s="46"/>
      <c r="G1" s="46"/>
      <c r="H1" s="46"/>
      <c r="I1" s="45"/>
      <c r="J1" s="43"/>
      <c r="K1" s="50"/>
    </row>
    <row r="2" spans="1:12" ht="14.15" customHeight="1" x14ac:dyDescent="0.35">
      <c r="A2" s="44"/>
      <c r="B2" s="44"/>
      <c r="C2" s="44"/>
      <c r="D2" s="45"/>
      <c r="E2" s="45"/>
      <c r="F2" s="46"/>
      <c r="G2" s="46"/>
      <c r="H2" s="46"/>
      <c r="I2" s="45"/>
      <c r="J2" s="45"/>
      <c r="K2" s="51"/>
    </row>
    <row r="3" spans="1:12" ht="38.25" customHeight="1" x14ac:dyDescent="0.3">
      <c r="A3" s="45" t="s">
        <v>0</v>
      </c>
      <c r="B3" s="45"/>
      <c r="C3" s="45"/>
      <c r="D3" s="45"/>
      <c r="E3" s="45"/>
      <c r="F3" s="46"/>
      <c r="G3" s="46"/>
      <c r="H3" s="46"/>
      <c r="I3" s="45"/>
      <c r="J3" s="45"/>
      <c r="K3" s="52"/>
    </row>
    <row r="4" spans="1:12" ht="15" customHeight="1" x14ac:dyDescent="0.35">
      <c r="A4" s="47" t="s">
        <v>1</v>
      </c>
      <c r="B4" s="47"/>
      <c r="C4" s="47"/>
      <c r="D4" s="47"/>
      <c r="E4" s="47"/>
      <c r="F4" s="46"/>
      <c r="G4" s="46"/>
      <c r="H4" s="46"/>
      <c r="I4" s="43"/>
      <c r="J4" s="43"/>
      <c r="K4" s="48" t="s">
        <v>62</v>
      </c>
    </row>
    <row r="5" spans="1:12" ht="15" customHeight="1" x14ac:dyDescent="0.35">
      <c r="A5" s="47" t="s">
        <v>2</v>
      </c>
      <c r="B5" s="47"/>
      <c r="C5" s="47"/>
      <c r="D5" s="47"/>
      <c r="E5" s="47"/>
      <c r="F5" s="53"/>
      <c r="G5" s="54"/>
      <c r="H5" s="54"/>
      <c r="I5" s="43"/>
      <c r="J5" s="43"/>
      <c r="K5" s="48" t="s">
        <v>63</v>
      </c>
    </row>
    <row r="6" spans="1:12" ht="3" customHeight="1" x14ac:dyDescent="0.3">
      <c r="A6" s="45"/>
      <c r="B6" s="45"/>
      <c r="C6" s="45"/>
      <c r="D6" s="45"/>
      <c r="E6" s="45"/>
      <c r="F6" s="46"/>
      <c r="G6" s="46"/>
      <c r="H6" s="46"/>
      <c r="I6" s="45"/>
      <c r="J6" s="45"/>
      <c r="K6" s="52"/>
    </row>
    <row r="7" spans="1:12" ht="14.25" customHeight="1" x14ac:dyDescent="0.35">
      <c r="A7" s="49" t="s">
        <v>83</v>
      </c>
      <c r="B7" s="49"/>
      <c r="C7" s="49"/>
      <c r="D7" s="74"/>
      <c r="E7" s="45"/>
      <c r="F7" s="55"/>
      <c r="G7" s="55"/>
      <c r="H7" s="55"/>
      <c r="I7" s="56"/>
      <c r="J7" s="215"/>
      <c r="K7" s="58"/>
    </row>
    <row r="8" spans="1:12" ht="7.5" customHeight="1" x14ac:dyDescent="0.35">
      <c r="A8" s="49"/>
      <c r="B8" s="49"/>
      <c r="C8" s="49"/>
      <c r="D8" s="74"/>
      <c r="E8" s="45"/>
      <c r="F8" s="55"/>
      <c r="G8" s="55"/>
      <c r="H8" s="55"/>
      <c r="I8" s="56"/>
      <c r="J8" s="215"/>
      <c r="K8" s="58"/>
    </row>
    <row r="9" spans="1:12" ht="14.25" customHeight="1" x14ac:dyDescent="0.35">
      <c r="A9" s="49"/>
      <c r="B9" s="212" t="s">
        <v>38</v>
      </c>
      <c r="C9" s="212"/>
      <c r="D9" s="74"/>
      <c r="E9" s="45"/>
      <c r="F9" s="55"/>
      <c r="G9" s="212" t="s">
        <v>38</v>
      </c>
      <c r="H9" s="212"/>
      <c r="I9" s="56"/>
      <c r="J9" s="215"/>
      <c r="K9" s="58"/>
    </row>
    <row r="10" spans="1:12" s="15" customFormat="1" ht="15" customHeight="1" x14ac:dyDescent="0.35">
      <c r="A10" s="147" t="s">
        <v>3</v>
      </c>
      <c r="B10" s="7">
        <f>April!B10+31</f>
        <v>42493</v>
      </c>
      <c r="C10" s="8">
        <f>April!C10+31</f>
        <v>42128</v>
      </c>
      <c r="D10" s="9">
        <f>April!D10+31</f>
        <v>42493</v>
      </c>
      <c r="E10" s="10">
        <f>April!E10+31</f>
        <v>42128</v>
      </c>
      <c r="F10" s="11" t="s">
        <v>4</v>
      </c>
      <c r="G10" s="12" t="s">
        <v>78</v>
      </c>
      <c r="H10" s="8" t="s">
        <v>79</v>
      </c>
      <c r="I10" s="13" t="s">
        <v>78</v>
      </c>
      <c r="J10" s="10" t="s">
        <v>79</v>
      </c>
      <c r="K10" s="14" t="s">
        <v>4</v>
      </c>
    </row>
    <row r="11" spans="1:12" ht="14.5" x14ac:dyDescent="0.35">
      <c r="A11" s="98" t="s">
        <v>5</v>
      </c>
      <c r="B11" s="113">
        <v>0.5399568034557235</v>
      </c>
      <c r="C11" s="99">
        <v>1.0548823948681396</v>
      </c>
      <c r="D11" s="100">
        <v>75</v>
      </c>
      <c r="E11" s="101">
        <v>296</v>
      </c>
      <c r="F11" s="102">
        <v>-74.662162162162161</v>
      </c>
      <c r="G11" s="103">
        <v>0.84472333722879944</v>
      </c>
      <c r="H11" s="104">
        <v>1.0447007650782554</v>
      </c>
      <c r="I11" s="105">
        <v>665</v>
      </c>
      <c r="J11" s="106">
        <v>1345</v>
      </c>
      <c r="K11" s="107">
        <v>-50.557620817843869</v>
      </c>
    </row>
    <row r="12" spans="1:12" ht="14.5" x14ac:dyDescent="0.35">
      <c r="A12" s="26" t="s">
        <v>47</v>
      </c>
      <c r="B12" s="16">
        <v>5.03959683225342E-2</v>
      </c>
      <c r="C12" s="17">
        <v>9.6222380612972197E-2</v>
      </c>
      <c r="D12" s="23">
        <v>7</v>
      </c>
      <c r="E12" s="24">
        <v>27</v>
      </c>
      <c r="F12" s="18">
        <v>-74.074074074074076</v>
      </c>
      <c r="G12" s="19">
        <v>4.6999644327015908E-2</v>
      </c>
      <c r="H12" s="20">
        <v>8.2333294496873669E-2</v>
      </c>
      <c r="I12" s="22">
        <v>37</v>
      </c>
      <c r="J12" s="25">
        <v>106</v>
      </c>
      <c r="K12" s="21">
        <v>-65.094339622641513</v>
      </c>
    </row>
    <row r="13" spans="1:12" ht="14.5" x14ac:dyDescent="0.35">
      <c r="A13" s="105" t="s">
        <v>6</v>
      </c>
      <c r="B13" s="109">
        <v>4.3196544276457881E-2</v>
      </c>
      <c r="C13" s="99">
        <v>4.9893086243763367E-2</v>
      </c>
      <c r="D13" s="100">
        <v>6</v>
      </c>
      <c r="E13" s="101">
        <v>14</v>
      </c>
      <c r="F13" s="102">
        <v>-57.142857142857146</v>
      </c>
      <c r="G13" s="103">
        <v>4.5729383669528986E-2</v>
      </c>
      <c r="H13" s="104">
        <v>7.3789273369839606E-2</v>
      </c>
      <c r="I13" s="105">
        <v>36</v>
      </c>
      <c r="J13" s="106">
        <v>95</v>
      </c>
      <c r="K13" s="107">
        <v>-62.10526315789474</v>
      </c>
      <c r="L13" s="1" t="s">
        <v>37</v>
      </c>
    </row>
    <row r="14" spans="1:12" ht="14.5" x14ac:dyDescent="0.35">
      <c r="A14" s="27" t="s">
        <v>7</v>
      </c>
      <c r="B14" s="16">
        <v>6.0115190784737216</v>
      </c>
      <c r="C14" s="17">
        <v>6.9208838203848888</v>
      </c>
      <c r="D14" s="23">
        <v>835</v>
      </c>
      <c r="E14" s="24">
        <v>1942</v>
      </c>
      <c r="F14" s="18">
        <v>-57.003089598352211</v>
      </c>
      <c r="G14" s="19">
        <v>5.4049590976068291</v>
      </c>
      <c r="H14" s="20">
        <v>5.8052739912229603</v>
      </c>
      <c r="I14" s="22">
        <v>4255</v>
      </c>
      <c r="J14" s="25">
        <v>7474</v>
      </c>
      <c r="K14" s="21">
        <v>-43.069306930693067</v>
      </c>
    </row>
    <row r="15" spans="1:12" ht="14.5" x14ac:dyDescent="0.35">
      <c r="A15" s="108" t="s">
        <v>8</v>
      </c>
      <c r="B15" s="109">
        <v>8.6465082793376524</v>
      </c>
      <c r="C15" s="99">
        <v>8.1646471846044193</v>
      </c>
      <c r="D15" s="100">
        <v>1201</v>
      </c>
      <c r="E15" s="101">
        <v>2291</v>
      </c>
      <c r="F15" s="102">
        <v>-47.577477084242688</v>
      </c>
      <c r="G15" s="103">
        <v>9.6577917788730243</v>
      </c>
      <c r="H15" s="104">
        <v>7.6880655559439193</v>
      </c>
      <c r="I15" s="105">
        <v>7603</v>
      </c>
      <c r="J15" s="106">
        <v>9898</v>
      </c>
      <c r="K15" s="107">
        <v>-23.18650232370176</v>
      </c>
    </row>
    <row r="16" spans="1:12" ht="14.5" x14ac:dyDescent="0.35">
      <c r="A16" s="27" t="s">
        <v>9</v>
      </c>
      <c r="B16" s="16">
        <v>2.159827213822894E-2</v>
      </c>
      <c r="C16" s="17">
        <v>2.1382751247327157E-2</v>
      </c>
      <c r="D16" s="23">
        <v>3</v>
      </c>
      <c r="E16" s="24">
        <v>6</v>
      </c>
      <c r="F16" s="18">
        <v>-50</v>
      </c>
      <c r="G16" s="19">
        <v>2.6675473807225243E-2</v>
      </c>
      <c r="H16" s="20">
        <v>1.0097479513767525E-2</v>
      </c>
      <c r="I16" s="22">
        <v>21</v>
      </c>
      <c r="J16" s="25">
        <v>13</v>
      </c>
      <c r="K16" s="21">
        <v>61.538461538461547</v>
      </c>
    </row>
    <row r="17" spans="1:11" ht="14.5" x14ac:dyDescent="0.35">
      <c r="A17" s="98" t="s">
        <v>10</v>
      </c>
      <c r="B17" s="109">
        <v>1.468682505399568</v>
      </c>
      <c r="C17" s="99">
        <v>1.8674269422665715</v>
      </c>
      <c r="D17" s="100">
        <v>204</v>
      </c>
      <c r="E17" s="101">
        <v>524</v>
      </c>
      <c r="F17" s="102">
        <v>-61.068702290076338</v>
      </c>
      <c r="G17" s="103">
        <v>1.3096387378690109</v>
      </c>
      <c r="H17" s="104">
        <v>1.8641500640801585</v>
      </c>
      <c r="I17" s="105">
        <v>1031</v>
      </c>
      <c r="J17" s="106">
        <v>2400</v>
      </c>
      <c r="K17" s="107">
        <v>-57.041666666666664</v>
      </c>
    </row>
    <row r="18" spans="1:11" ht="14.5" x14ac:dyDescent="0.35">
      <c r="A18" s="22" t="s">
        <v>11</v>
      </c>
      <c r="B18" s="16">
        <v>2.8941684665226783</v>
      </c>
      <c r="C18" s="17">
        <v>2.4946543121881684</v>
      </c>
      <c r="D18" s="23">
        <v>402</v>
      </c>
      <c r="E18" s="24">
        <v>700</v>
      </c>
      <c r="F18" s="18">
        <v>-42.571428571428569</v>
      </c>
      <c r="G18" s="19">
        <v>2.7628169300340431</v>
      </c>
      <c r="H18" s="20">
        <v>2.568643442463785</v>
      </c>
      <c r="I18" s="22">
        <v>2175</v>
      </c>
      <c r="J18" s="25">
        <v>3307</v>
      </c>
      <c r="K18" s="21">
        <v>-34.230420320532204</v>
      </c>
    </row>
    <row r="19" spans="1:11" ht="14.5" x14ac:dyDescent="0.35">
      <c r="A19" s="98" t="s">
        <v>49</v>
      </c>
      <c r="B19" s="109">
        <v>0.25917926565874733</v>
      </c>
      <c r="C19" s="99">
        <v>0.20669992872416248</v>
      </c>
      <c r="D19" s="100">
        <v>36</v>
      </c>
      <c r="E19" s="101">
        <v>58</v>
      </c>
      <c r="F19" s="102">
        <v>-37.931034482758619</v>
      </c>
      <c r="G19" s="103">
        <v>0.2565926528123571</v>
      </c>
      <c r="H19" s="104">
        <v>0.1949590275350499</v>
      </c>
      <c r="I19" s="105">
        <v>202</v>
      </c>
      <c r="J19" s="106">
        <v>251</v>
      </c>
      <c r="K19" s="107">
        <v>-19.521912350597603</v>
      </c>
    </row>
    <row r="20" spans="1:11" ht="14.5" x14ac:dyDescent="0.35">
      <c r="A20" s="26" t="s">
        <v>12</v>
      </c>
      <c r="B20" s="16">
        <v>2.7069834413246943</v>
      </c>
      <c r="C20" s="17">
        <v>2.6942266571632216</v>
      </c>
      <c r="D20" s="23">
        <v>376</v>
      </c>
      <c r="E20" s="24">
        <v>756</v>
      </c>
      <c r="F20" s="18">
        <v>-50.264550264550266</v>
      </c>
      <c r="G20" s="19">
        <v>2.8377623088257713</v>
      </c>
      <c r="H20" s="20">
        <v>2.7465144277447671</v>
      </c>
      <c r="I20" s="22">
        <v>2234</v>
      </c>
      <c r="J20" s="25">
        <v>3536</v>
      </c>
      <c r="K20" s="21">
        <v>-36.821266968325794</v>
      </c>
    </row>
    <row r="21" spans="1:11" ht="14.5" x14ac:dyDescent="0.35">
      <c r="A21" s="112" t="s">
        <v>13</v>
      </c>
      <c r="B21" s="109">
        <v>3.8876889848812093</v>
      </c>
      <c r="C21" s="99">
        <v>4.6899501069137557</v>
      </c>
      <c r="D21" s="100">
        <v>540</v>
      </c>
      <c r="E21" s="101">
        <v>1316</v>
      </c>
      <c r="F21" s="102">
        <v>-58.966565349544076</v>
      </c>
      <c r="G21" s="103">
        <v>3.8082414511457752</v>
      </c>
      <c r="H21" s="104">
        <v>4.5197871762010173</v>
      </c>
      <c r="I21" s="105">
        <v>2998</v>
      </c>
      <c r="J21" s="106">
        <v>5819</v>
      </c>
      <c r="K21" s="107">
        <v>-48.479120123732599</v>
      </c>
    </row>
    <row r="22" spans="1:11" ht="14.5" x14ac:dyDescent="0.35">
      <c r="A22" s="26" t="s">
        <v>14</v>
      </c>
      <c r="B22" s="16">
        <v>0.54715622750179993</v>
      </c>
      <c r="C22" s="17">
        <v>1.1689237348538846</v>
      </c>
      <c r="D22" s="23">
        <v>76</v>
      </c>
      <c r="E22" s="24">
        <v>328</v>
      </c>
      <c r="F22" s="18">
        <v>-76.829268292682926</v>
      </c>
      <c r="G22" s="19">
        <v>0.37726741527361418</v>
      </c>
      <c r="H22" s="20">
        <v>1.193832770204668</v>
      </c>
      <c r="I22" s="22">
        <v>297</v>
      </c>
      <c r="J22" s="25">
        <v>1537</v>
      </c>
      <c r="K22" s="21">
        <v>-80.676642810670131</v>
      </c>
    </row>
    <row r="23" spans="1:11" ht="14.5" x14ac:dyDescent="0.35">
      <c r="A23" s="105" t="s">
        <v>15</v>
      </c>
      <c r="B23" s="109">
        <v>2.8869690424766019</v>
      </c>
      <c r="C23" s="99">
        <v>2.6621525302922309</v>
      </c>
      <c r="D23" s="100">
        <v>401</v>
      </c>
      <c r="E23" s="101">
        <v>747</v>
      </c>
      <c r="F23" s="102">
        <v>-46.318607764390897</v>
      </c>
      <c r="G23" s="103">
        <v>2.8593567400030486</v>
      </c>
      <c r="H23" s="104">
        <v>2.7107848848498968</v>
      </c>
      <c r="I23" s="105">
        <v>2251</v>
      </c>
      <c r="J23" s="106">
        <v>3490</v>
      </c>
      <c r="K23" s="107">
        <v>-35.50143266475645</v>
      </c>
    </row>
    <row r="24" spans="1:11" ht="14.5" x14ac:dyDescent="0.35">
      <c r="A24" s="27" t="s">
        <v>39</v>
      </c>
      <c r="B24" s="16">
        <v>0.25917926565874733</v>
      </c>
      <c r="C24" s="17">
        <v>0.62722736992159656</v>
      </c>
      <c r="D24" s="23">
        <v>36</v>
      </c>
      <c r="E24" s="24">
        <v>176</v>
      </c>
      <c r="F24" s="18">
        <v>-79.545454545454547</v>
      </c>
      <c r="G24" s="19">
        <v>0.46110461866775065</v>
      </c>
      <c r="H24" s="20">
        <v>0.83653734125597112</v>
      </c>
      <c r="I24" s="22">
        <v>363</v>
      </c>
      <c r="J24" s="25">
        <v>1077</v>
      </c>
      <c r="K24" s="21">
        <v>-66.295264623955433</v>
      </c>
    </row>
    <row r="25" spans="1:11" ht="14.5" x14ac:dyDescent="0.35">
      <c r="A25" s="108" t="s">
        <v>16</v>
      </c>
      <c r="B25" s="109">
        <v>1.1879049676025919</v>
      </c>
      <c r="C25" s="99">
        <v>1.5965787598004277</v>
      </c>
      <c r="D25" s="100">
        <v>165</v>
      </c>
      <c r="E25" s="101">
        <v>448</v>
      </c>
      <c r="F25" s="102">
        <v>-63.169642857142854</v>
      </c>
      <c r="G25" s="103">
        <v>1.4646105380824144</v>
      </c>
      <c r="H25" s="104">
        <v>1.7111344129869119</v>
      </c>
      <c r="I25" s="105">
        <v>1153</v>
      </c>
      <c r="J25" s="106">
        <v>2203</v>
      </c>
      <c r="K25" s="107">
        <v>-47.662278710848845</v>
      </c>
    </row>
    <row r="26" spans="1:11" ht="14.5" x14ac:dyDescent="0.35">
      <c r="A26" s="27" t="s">
        <v>17</v>
      </c>
      <c r="B26" s="16">
        <v>1.2598992080633551</v>
      </c>
      <c r="C26" s="17">
        <v>1.3435495367070565</v>
      </c>
      <c r="D26" s="23">
        <v>175</v>
      </c>
      <c r="E26" s="24">
        <v>377</v>
      </c>
      <c r="F26" s="18">
        <v>-53.580901856763923</v>
      </c>
      <c r="G26" s="19">
        <v>1.3795030740307912</v>
      </c>
      <c r="H26" s="20">
        <v>1.4252980698279545</v>
      </c>
      <c r="I26" s="22">
        <v>1086</v>
      </c>
      <c r="J26" s="25">
        <v>1835</v>
      </c>
      <c r="K26" s="21">
        <v>-40.817438692098094</v>
      </c>
    </row>
    <row r="27" spans="1:11" ht="14.5" x14ac:dyDescent="0.35">
      <c r="A27" s="98" t="s">
        <v>52</v>
      </c>
      <c r="B27" s="109">
        <v>0.81353491720662341</v>
      </c>
      <c r="C27" s="99">
        <v>1.0121168923734853</v>
      </c>
      <c r="D27" s="100">
        <v>113</v>
      </c>
      <c r="E27" s="101">
        <v>284</v>
      </c>
      <c r="F27" s="102">
        <v>-60.2112676056338</v>
      </c>
      <c r="G27" s="103">
        <v>1.1127483359585386</v>
      </c>
      <c r="H27" s="104">
        <v>1.339857858557614</v>
      </c>
      <c r="I27" s="105">
        <v>876</v>
      </c>
      <c r="J27" s="106">
        <v>1725</v>
      </c>
      <c r="K27" s="107">
        <v>-49.217391304347828</v>
      </c>
    </row>
    <row r="28" spans="1:11" ht="14.5" x14ac:dyDescent="0.35">
      <c r="A28" s="22" t="s">
        <v>18</v>
      </c>
      <c r="B28" s="16">
        <v>0.367170626349892</v>
      </c>
      <c r="C28" s="17">
        <v>0.28153955808980752</v>
      </c>
      <c r="D28" s="23">
        <v>51</v>
      </c>
      <c r="E28" s="24">
        <v>79</v>
      </c>
      <c r="F28" s="18">
        <v>-35.443037974683548</v>
      </c>
      <c r="G28" s="19">
        <v>0.28834916924953002</v>
      </c>
      <c r="H28" s="20">
        <v>0.22680492446308592</v>
      </c>
      <c r="I28" s="22">
        <v>227</v>
      </c>
      <c r="J28" s="25">
        <v>292</v>
      </c>
      <c r="K28" s="21">
        <v>-22.260273972602747</v>
      </c>
    </row>
    <row r="29" spans="1:11" ht="14.5" x14ac:dyDescent="0.35">
      <c r="A29" s="98" t="s">
        <v>19</v>
      </c>
      <c r="B29" s="109">
        <v>0.10799136069114472</v>
      </c>
      <c r="C29" s="99">
        <v>0.1389878831076265</v>
      </c>
      <c r="D29" s="100">
        <v>15</v>
      </c>
      <c r="E29" s="101">
        <v>39</v>
      </c>
      <c r="F29" s="102">
        <v>-61.53846153846154</v>
      </c>
      <c r="G29" s="103">
        <v>0.10543163457141405</v>
      </c>
      <c r="H29" s="104">
        <v>0.14136471319274535</v>
      </c>
      <c r="I29" s="105">
        <v>83</v>
      </c>
      <c r="J29" s="106">
        <v>182</v>
      </c>
      <c r="K29" s="107">
        <v>-54.395604395604394</v>
      </c>
    </row>
    <row r="30" spans="1:11" ht="14.5" x14ac:dyDescent="0.35">
      <c r="A30" s="27" t="s">
        <v>20</v>
      </c>
      <c r="B30" s="16">
        <v>1.8718502519798417</v>
      </c>
      <c r="C30" s="17">
        <v>2.059871703492516</v>
      </c>
      <c r="D30" s="23">
        <v>260</v>
      </c>
      <c r="E30" s="24">
        <v>578</v>
      </c>
      <c r="F30" s="18">
        <v>-55.017301038062286</v>
      </c>
      <c r="G30" s="19">
        <v>1.8456887353284892</v>
      </c>
      <c r="H30" s="20">
        <v>1.9092003572954288</v>
      </c>
      <c r="I30" s="22">
        <v>1453</v>
      </c>
      <c r="J30" s="25">
        <v>2458</v>
      </c>
      <c r="K30" s="21">
        <v>-40.886899918633034</v>
      </c>
    </row>
    <row r="31" spans="1:11" ht="14.5" x14ac:dyDescent="0.35">
      <c r="A31" s="108" t="s">
        <v>21</v>
      </c>
      <c r="B31" s="109">
        <v>10.611951043916488</v>
      </c>
      <c r="C31" s="99">
        <v>7.9187455452601574</v>
      </c>
      <c r="D31" s="100">
        <v>1474</v>
      </c>
      <c r="E31" s="101">
        <v>2222</v>
      </c>
      <c r="F31" s="102">
        <v>-33.663366336633658</v>
      </c>
      <c r="G31" s="103">
        <v>9.9842487678471628</v>
      </c>
      <c r="H31" s="104">
        <v>8.1393452172899927</v>
      </c>
      <c r="I31" s="105">
        <v>7860</v>
      </c>
      <c r="J31" s="106">
        <v>10479</v>
      </c>
      <c r="K31" s="107">
        <v>-24.992842828514171</v>
      </c>
    </row>
    <row r="32" spans="1:11" ht="14.5" x14ac:dyDescent="0.35">
      <c r="A32" s="27" t="s">
        <v>51</v>
      </c>
      <c r="B32" s="16">
        <v>2.2318214542836574</v>
      </c>
      <c r="C32" s="17">
        <v>1.0441910192444761</v>
      </c>
      <c r="D32" s="23">
        <v>310</v>
      </c>
      <c r="E32" s="24">
        <v>293</v>
      </c>
      <c r="F32" s="18">
        <v>5.8020477815699678</v>
      </c>
      <c r="G32" s="19">
        <v>2.1162542553732027</v>
      </c>
      <c r="H32" s="20">
        <v>1.513845197871762</v>
      </c>
      <c r="I32" s="22">
        <v>1666</v>
      </c>
      <c r="J32" s="25">
        <v>1949</v>
      </c>
      <c r="K32" s="21">
        <v>-14.520266803488965</v>
      </c>
    </row>
    <row r="33" spans="1:11" ht="14.5" x14ac:dyDescent="0.35">
      <c r="A33" s="98" t="s">
        <v>22</v>
      </c>
      <c r="B33" s="109">
        <v>1.7422606191504681</v>
      </c>
      <c r="C33" s="99">
        <v>1.5502494654312189</v>
      </c>
      <c r="D33" s="100">
        <v>242</v>
      </c>
      <c r="E33" s="101">
        <v>435</v>
      </c>
      <c r="F33" s="102">
        <v>-44.367816091954026</v>
      </c>
      <c r="G33" s="103">
        <v>1.8660129058482799</v>
      </c>
      <c r="H33" s="104">
        <v>1.33364402501068</v>
      </c>
      <c r="I33" s="105">
        <v>1469</v>
      </c>
      <c r="J33" s="106">
        <v>1717</v>
      </c>
      <c r="K33" s="107">
        <v>-14.443797320908558</v>
      </c>
    </row>
    <row r="34" spans="1:11" ht="14.5" x14ac:dyDescent="0.35">
      <c r="A34" s="22" t="s">
        <v>23</v>
      </c>
      <c r="B34" s="16">
        <v>0.71994240460763137</v>
      </c>
      <c r="C34" s="17">
        <v>1.4326443335709194</v>
      </c>
      <c r="D34" s="23">
        <v>100</v>
      </c>
      <c r="E34" s="24">
        <v>402</v>
      </c>
      <c r="F34" s="18">
        <v>-75.124378109452735</v>
      </c>
      <c r="G34" s="19">
        <v>1.1495858950256594</v>
      </c>
      <c r="H34" s="20">
        <v>1.7794865820031844</v>
      </c>
      <c r="I34" s="22">
        <v>905</v>
      </c>
      <c r="J34" s="25">
        <v>2291</v>
      </c>
      <c r="K34" s="21">
        <v>-60.497599301615018</v>
      </c>
    </row>
    <row r="35" spans="1:11" ht="14.5" x14ac:dyDescent="0.35">
      <c r="A35" s="98" t="s">
        <v>24</v>
      </c>
      <c r="B35" s="109">
        <v>2.8005759539236861</v>
      </c>
      <c r="C35" s="99">
        <v>4.2551674982181042</v>
      </c>
      <c r="D35" s="100">
        <v>389</v>
      </c>
      <c r="E35" s="101">
        <v>1194</v>
      </c>
      <c r="F35" s="102">
        <v>-67.420435510887771</v>
      </c>
      <c r="G35" s="103">
        <v>2.1099029520857684</v>
      </c>
      <c r="H35" s="104">
        <v>3.3733348867917199</v>
      </c>
      <c r="I35" s="105">
        <v>1661</v>
      </c>
      <c r="J35" s="106">
        <v>4343</v>
      </c>
      <c r="K35" s="107">
        <v>-61.754547547778031</v>
      </c>
    </row>
    <row r="36" spans="1:11" ht="14.5" x14ac:dyDescent="0.35">
      <c r="A36" s="27" t="s">
        <v>25</v>
      </c>
      <c r="B36" s="16">
        <v>2.9229661627069836</v>
      </c>
      <c r="C36" s="17">
        <v>3.1432644333570918</v>
      </c>
      <c r="D36" s="23">
        <v>406</v>
      </c>
      <c r="E36" s="24">
        <v>882</v>
      </c>
      <c r="F36" s="18">
        <v>-53.968253968253968</v>
      </c>
      <c r="G36" s="19">
        <v>2.367765865555612</v>
      </c>
      <c r="H36" s="20">
        <v>3.0859450852460291</v>
      </c>
      <c r="I36" s="22">
        <v>1864</v>
      </c>
      <c r="J36" s="25">
        <v>3973</v>
      </c>
      <c r="K36" s="21">
        <v>-53.083312358419327</v>
      </c>
    </row>
    <row r="37" spans="1:11" ht="14.5" x14ac:dyDescent="0.35">
      <c r="A37" s="108" t="s">
        <v>26</v>
      </c>
      <c r="B37" s="109">
        <v>2.0518358531317493</v>
      </c>
      <c r="C37" s="99">
        <v>1.0762651461154669</v>
      </c>
      <c r="D37" s="100">
        <v>285</v>
      </c>
      <c r="E37" s="101">
        <v>302</v>
      </c>
      <c r="F37" s="102">
        <v>-5.6291390728476784</v>
      </c>
      <c r="G37" s="103">
        <v>1.6208525989533051</v>
      </c>
      <c r="H37" s="104">
        <v>0.91110334381917735</v>
      </c>
      <c r="I37" s="105">
        <v>1276</v>
      </c>
      <c r="J37" s="106">
        <v>1173</v>
      </c>
      <c r="K37" s="107">
        <v>8.7809036658141508</v>
      </c>
    </row>
    <row r="38" spans="1:11" ht="14.5" x14ac:dyDescent="0.35">
      <c r="A38" s="27" t="s">
        <v>27</v>
      </c>
      <c r="B38" s="16">
        <v>4.8164146868250537</v>
      </c>
      <c r="C38" s="17">
        <v>3.5495367070563075</v>
      </c>
      <c r="D38" s="23">
        <v>669</v>
      </c>
      <c r="E38" s="24">
        <v>996</v>
      </c>
      <c r="F38" s="18">
        <v>-32.831325301204814</v>
      </c>
      <c r="G38" s="19">
        <v>4.6885320867842086</v>
      </c>
      <c r="H38" s="20">
        <v>3.5201367043380323</v>
      </c>
      <c r="I38" s="22">
        <v>3691</v>
      </c>
      <c r="J38" s="25">
        <v>4532</v>
      </c>
      <c r="K38" s="21">
        <v>-18.556928508384814</v>
      </c>
    </row>
    <row r="39" spans="1:11" ht="14.5" x14ac:dyDescent="0.35">
      <c r="A39" s="98" t="s">
        <v>28</v>
      </c>
      <c r="B39" s="109">
        <v>4.967602591792657</v>
      </c>
      <c r="C39" s="99">
        <v>5.2387740555951527</v>
      </c>
      <c r="D39" s="100">
        <v>690</v>
      </c>
      <c r="E39" s="101">
        <v>1470</v>
      </c>
      <c r="F39" s="102">
        <v>-53.061224489795919</v>
      </c>
      <c r="G39" s="103">
        <v>5.3986077943193944</v>
      </c>
      <c r="H39" s="104">
        <v>4.736494621150336</v>
      </c>
      <c r="I39" s="105">
        <v>4250</v>
      </c>
      <c r="J39" s="106">
        <v>6098</v>
      </c>
      <c r="K39" s="107">
        <v>-30.30501803870122</v>
      </c>
    </row>
    <row r="40" spans="1:11" ht="14.5" x14ac:dyDescent="0.35">
      <c r="A40" s="22" t="s">
        <v>50</v>
      </c>
      <c r="B40" s="16">
        <v>8.0705543556515469</v>
      </c>
      <c r="C40" s="17">
        <v>7.5196008553100508</v>
      </c>
      <c r="D40" s="23">
        <v>1121</v>
      </c>
      <c r="E40" s="24">
        <v>2110</v>
      </c>
      <c r="F40" s="18">
        <v>-46.872037914691944</v>
      </c>
      <c r="G40" s="19">
        <v>8.1017224734515523</v>
      </c>
      <c r="H40" s="20">
        <v>8.101285486815021</v>
      </c>
      <c r="I40" s="22">
        <v>6378</v>
      </c>
      <c r="J40" s="25">
        <v>10430</v>
      </c>
      <c r="K40" s="21">
        <v>-38.849472674976028</v>
      </c>
    </row>
    <row r="41" spans="1:11" ht="14.5" x14ac:dyDescent="0.35">
      <c r="A41" s="98" t="s">
        <v>29</v>
      </c>
      <c r="B41" s="109">
        <v>0.24478041756659466</v>
      </c>
      <c r="C41" s="99">
        <v>0.71988595866001426</v>
      </c>
      <c r="D41" s="100">
        <v>34</v>
      </c>
      <c r="E41" s="101">
        <v>202</v>
      </c>
      <c r="F41" s="102">
        <v>-83.168316831683171</v>
      </c>
      <c r="G41" s="103">
        <v>0.19053909862303745</v>
      </c>
      <c r="H41" s="104">
        <v>0.76740844304633193</v>
      </c>
      <c r="I41" s="105">
        <v>150</v>
      </c>
      <c r="J41" s="106">
        <v>988</v>
      </c>
      <c r="K41" s="107">
        <v>-84.817813765182194</v>
      </c>
    </row>
    <row r="42" spans="1:11" ht="14.5" x14ac:dyDescent="0.35">
      <c r="A42" s="27" t="s">
        <v>53</v>
      </c>
      <c r="B42" s="16">
        <v>0</v>
      </c>
      <c r="C42" s="17">
        <v>0.12116892373485388</v>
      </c>
      <c r="D42" s="23">
        <v>0</v>
      </c>
      <c r="E42" s="24">
        <v>34</v>
      </c>
      <c r="F42" s="18">
        <v>-100</v>
      </c>
      <c r="G42" s="19">
        <v>3.8107819724607487E-3</v>
      </c>
      <c r="H42" s="20">
        <v>0.17476406850751486</v>
      </c>
      <c r="I42" s="22">
        <v>3</v>
      </c>
      <c r="J42" s="25">
        <v>225</v>
      </c>
      <c r="K42" s="21">
        <v>-98.666666666666671</v>
      </c>
    </row>
    <row r="43" spans="1:11" ht="14.5" x14ac:dyDescent="0.35">
      <c r="A43" s="108" t="s">
        <v>30</v>
      </c>
      <c r="B43" s="109">
        <v>1.0151187904967602</v>
      </c>
      <c r="C43" s="99">
        <v>0.47398431931575202</v>
      </c>
      <c r="D43" s="100">
        <v>141</v>
      </c>
      <c r="E43" s="101">
        <v>133</v>
      </c>
      <c r="F43" s="102">
        <v>6.0150375939849567</v>
      </c>
      <c r="G43" s="103">
        <v>0.71007570753518623</v>
      </c>
      <c r="H43" s="104">
        <v>1.4501534040156898</v>
      </c>
      <c r="I43" s="105">
        <v>559</v>
      </c>
      <c r="J43" s="106">
        <v>1867</v>
      </c>
      <c r="K43" s="107">
        <v>-70.058918050348154</v>
      </c>
    </row>
    <row r="44" spans="1:11" ht="14.5" x14ac:dyDescent="0.35">
      <c r="A44" s="27" t="s">
        <v>31</v>
      </c>
      <c r="B44" s="16">
        <v>1.9582433405327573</v>
      </c>
      <c r="C44" s="17">
        <v>3.2109764789736284</v>
      </c>
      <c r="D44" s="23">
        <v>272</v>
      </c>
      <c r="E44" s="24">
        <v>901</v>
      </c>
      <c r="F44" s="18">
        <v>-69.811320754716974</v>
      </c>
      <c r="G44" s="19">
        <v>1.5573395660789593</v>
      </c>
      <c r="H44" s="20">
        <v>2.656413841314226</v>
      </c>
      <c r="I44" s="22">
        <v>1226</v>
      </c>
      <c r="J44" s="25">
        <v>3420</v>
      </c>
      <c r="K44" s="21">
        <v>-64.152046783625735</v>
      </c>
    </row>
    <row r="45" spans="1:11" ht="14.5" x14ac:dyDescent="0.35">
      <c r="A45" s="98" t="s">
        <v>40</v>
      </c>
      <c r="B45" s="109">
        <v>1.2670986321094313</v>
      </c>
      <c r="C45" s="99">
        <v>0.69493941553813265</v>
      </c>
      <c r="D45" s="100">
        <v>176</v>
      </c>
      <c r="E45" s="101">
        <v>195</v>
      </c>
      <c r="F45" s="102">
        <v>-9.7435897435897374</v>
      </c>
      <c r="G45" s="103">
        <v>1.8406076926985415</v>
      </c>
      <c r="H45" s="104">
        <v>1.8097790205444872</v>
      </c>
      <c r="I45" s="105">
        <v>1449</v>
      </c>
      <c r="J45" s="106">
        <v>2330</v>
      </c>
      <c r="K45" s="107">
        <v>-37.811158798283259</v>
      </c>
    </row>
    <row r="46" spans="1:11" ht="14.5" x14ac:dyDescent="0.35">
      <c r="A46" s="22" t="s">
        <v>32</v>
      </c>
      <c r="B46" s="16">
        <v>4.4636429085673148</v>
      </c>
      <c r="C46" s="17">
        <v>3.5495367070563075</v>
      </c>
      <c r="D46" s="23">
        <v>620</v>
      </c>
      <c r="E46" s="24">
        <v>996</v>
      </c>
      <c r="F46" s="18">
        <v>-37.751004016064257</v>
      </c>
      <c r="G46" s="19">
        <v>3.9962400284538386</v>
      </c>
      <c r="H46" s="20">
        <v>3.4844071614431629</v>
      </c>
      <c r="I46" s="22">
        <v>3146</v>
      </c>
      <c r="J46" s="25">
        <v>4486</v>
      </c>
      <c r="K46" s="21">
        <v>-29.870708872046364</v>
      </c>
    </row>
    <row r="47" spans="1:11" ht="14.5" x14ac:dyDescent="0.35">
      <c r="A47" s="98" t="s">
        <v>33</v>
      </c>
      <c r="B47" s="109">
        <v>9.9640028797696178</v>
      </c>
      <c r="C47" s="99">
        <v>12.227369921596578</v>
      </c>
      <c r="D47" s="100">
        <v>1384</v>
      </c>
      <c r="E47" s="101">
        <v>3431</v>
      </c>
      <c r="F47" s="102">
        <v>-59.661906149810548</v>
      </c>
      <c r="G47" s="103">
        <v>11.0969971038057</v>
      </c>
      <c r="H47" s="104">
        <v>11.422579517651171</v>
      </c>
      <c r="I47" s="105">
        <v>8736</v>
      </c>
      <c r="J47" s="106">
        <v>14706</v>
      </c>
      <c r="K47" s="107">
        <v>-40.595675234598126</v>
      </c>
    </row>
    <row r="48" spans="1:11" ht="14.5" x14ac:dyDescent="0.35">
      <c r="A48" s="26" t="s">
        <v>34</v>
      </c>
      <c r="B48" s="16">
        <v>3.5709143268538517</v>
      </c>
      <c r="C48" s="17">
        <v>2.3913043478260869</v>
      </c>
      <c r="D48" s="23">
        <v>496</v>
      </c>
      <c r="E48" s="24">
        <v>671</v>
      </c>
      <c r="F48" s="18">
        <v>-26.080476900149037</v>
      </c>
      <c r="G48" s="19">
        <v>3.587216096743052</v>
      </c>
      <c r="H48" s="20">
        <v>2.9228319546390149</v>
      </c>
      <c r="I48" s="22">
        <v>2824</v>
      </c>
      <c r="J48" s="25">
        <v>3763</v>
      </c>
      <c r="K48" s="21">
        <v>-24.95349455221897</v>
      </c>
    </row>
    <row r="49" spans="1:13" ht="3" customHeight="1" x14ac:dyDescent="0.35">
      <c r="A49" s="119"/>
      <c r="B49" s="120">
        <v>0</v>
      </c>
      <c r="C49" s="121">
        <v>0</v>
      </c>
      <c r="D49" s="122"/>
      <c r="E49" s="123"/>
      <c r="F49" s="124" t="s">
        <v>37</v>
      </c>
      <c r="G49" s="125">
        <v>0</v>
      </c>
      <c r="H49" s="126">
        <v>0</v>
      </c>
      <c r="I49" s="119"/>
      <c r="J49" s="127"/>
      <c r="K49" s="128" t="s">
        <v>37</v>
      </c>
    </row>
    <row r="50" spans="1:13" ht="14.25" customHeight="1" x14ac:dyDescent="0.35">
      <c r="A50" s="22" t="s">
        <v>35</v>
      </c>
      <c r="B50" s="16">
        <v>0.74874010079193665</v>
      </c>
      <c r="C50" s="17">
        <v>0.73057733428367788</v>
      </c>
      <c r="D50" s="23">
        <v>104</v>
      </c>
      <c r="E50" s="24">
        <v>205</v>
      </c>
      <c r="F50" s="18">
        <v>-49.268292682926827</v>
      </c>
      <c r="G50" s="19">
        <v>0.71769727148010776</v>
      </c>
      <c r="H50" s="20">
        <v>0.72391160821779488</v>
      </c>
      <c r="I50" s="22">
        <v>565</v>
      </c>
      <c r="J50" s="25">
        <v>932</v>
      </c>
      <c r="K50" s="21">
        <v>-39.377682403433475</v>
      </c>
    </row>
    <row r="51" spans="1:13" ht="3" customHeight="1" x14ac:dyDescent="0.35">
      <c r="A51" s="129"/>
      <c r="B51" s="130">
        <v>0</v>
      </c>
      <c r="C51" s="131">
        <v>0</v>
      </c>
      <c r="D51" s="132"/>
      <c r="E51" s="133"/>
      <c r="F51" s="134"/>
      <c r="G51" s="135">
        <v>0</v>
      </c>
      <c r="H51" s="131">
        <v>0</v>
      </c>
      <c r="I51" s="136"/>
      <c r="J51" s="137"/>
      <c r="K51" s="138"/>
    </row>
    <row r="52" spans="1:13" ht="21.75" customHeight="1" x14ac:dyDescent="0.35">
      <c r="A52" s="144" t="s">
        <v>36</v>
      </c>
      <c r="B52" s="32">
        <v>100</v>
      </c>
      <c r="C52" s="28">
        <v>100.00000000000001</v>
      </c>
      <c r="D52" s="29">
        <v>13890</v>
      </c>
      <c r="E52" s="30">
        <v>28060</v>
      </c>
      <c r="F52" s="31">
        <v>-50.498930862437632</v>
      </c>
      <c r="G52" s="32">
        <v>100</v>
      </c>
      <c r="H52" s="28">
        <v>99.999999999999986</v>
      </c>
      <c r="I52" s="33">
        <v>78724</v>
      </c>
      <c r="J52" s="30">
        <v>128745</v>
      </c>
      <c r="K52" s="34">
        <v>-38.852770981397342</v>
      </c>
    </row>
    <row r="53" spans="1:13" ht="3" customHeight="1" x14ac:dyDescent="0.3">
      <c r="A53" s="145"/>
      <c r="B53" s="185"/>
      <c r="C53" s="185"/>
      <c r="D53" s="132"/>
      <c r="E53" s="133"/>
      <c r="F53" s="134"/>
      <c r="G53" s="186"/>
      <c r="H53" s="186"/>
      <c r="I53" s="136"/>
      <c r="J53" s="133"/>
      <c r="K53" s="138"/>
    </row>
    <row r="54" spans="1:13" ht="14.5" x14ac:dyDescent="0.35">
      <c r="A54" s="164" t="s">
        <v>41</v>
      </c>
      <c r="B54" s="177">
        <v>49.244060475161987</v>
      </c>
      <c r="C54" s="178">
        <v>49.447612259444043</v>
      </c>
      <c r="D54" s="158">
        <v>6840</v>
      </c>
      <c r="E54" s="159">
        <v>13875</v>
      </c>
      <c r="F54" s="18">
        <v>-50.702702702702702</v>
      </c>
      <c r="G54" s="179">
        <v>52.325847263858549</v>
      </c>
      <c r="H54" s="180">
        <v>50.746825119422112</v>
      </c>
      <c r="I54" s="156">
        <v>41193</v>
      </c>
      <c r="J54" s="157">
        <v>65334</v>
      </c>
      <c r="K54" s="21">
        <v>-36.950133161906514</v>
      </c>
    </row>
    <row r="55" spans="1:13" ht="14.5" x14ac:dyDescent="0.35">
      <c r="A55" s="163" t="s">
        <v>46</v>
      </c>
      <c r="B55" s="187">
        <v>19.956803455723541</v>
      </c>
      <c r="C55" s="188">
        <v>26.724875267284393</v>
      </c>
      <c r="D55" s="160">
        <v>2772</v>
      </c>
      <c r="E55" s="161">
        <v>7499</v>
      </c>
      <c r="F55" s="151">
        <v>-63.035071342845711</v>
      </c>
      <c r="G55" s="189">
        <v>23.785630811442505</v>
      </c>
      <c r="H55" s="190">
        <v>27.401452483591598</v>
      </c>
      <c r="I55" s="155">
        <v>18725</v>
      </c>
      <c r="J55" s="152">
        <v>35278</v>
      </c>
      <c r="K55" s="153">
        <v>-46.921594194682235</v>
      </c>
    </row>
    <row r="56" spans="1:13" ht="14.5" x14ac:dyDescent="0.35">
      <c r="A56" s="27" t="s">
        <v>93</v>
      </c>
      <c r="B56" s="36">
        <v>12.606191504679625</v>
      </c>
      <c r="C56" s="37">
        <v>6.6500356379187453</v>
      </c>
      <c r="D56" s="23">
        <v>1751</v>
      </c>
      <c r="E56" s="24">
        <v>1866</v>
      </c>
      <c r="F56" s="18">
        <v>-6.1629153269024641</v>
      </c>
      <c r="G56" s="38">
        <v>11.230374472841827</v>
      </c>
      <c r="H56" s="39">
        <v>5.3454503087498546</v>
      </c>
      <c r="I56" s="22">
        <v>8841</v>
      </c>
      <c r="J56" s="111">
        <v>6882</v>
      </c>
      <c r="K56" s="21">
        <v>28.46556233653007</v>
      </c>
    </row>
    <row r="57" spans="1:13" ht="14.5" x14ac:dyDescent="0.35">
      <c r="A57" s="139" t="s">
        <v>94</v>
      </c>
      <c r="B57" s="181">
        <v>4.5284377249820009</v>
      </c>
      <c r="C57" s="182">
        <v>0.89807555238774051</v>
      </c>
      <c r="D57" s="122">
        <v>629</v>
      </c>
      <c r="E57" s="123">
        <v>252</v>
      </c>
      <c r="F57" s="124">
        <v>149.60317460317458</v>
      </c>
      <c r="G57" s="183">
        <v>4.2375895533763526</v>
      </c>
      <c r="H57" s="184">
        <v>1.0268359936308207</v>
      </c>
      <c r="I57" s="119">
        <v>3336</v>
      </c>
      <c r="J57" s="172">
        <v>1322</v>
      </c>
      <c r="K57" s="128">
        <v>152.34493192133132</v>
      </c>
    </row>
    <row r="58" spans="1:13" ht="14.5" x14ac:dyDescent="0.35">
      <c r="A58" s="27" t="s">
        <v>42</v>
      </c>
      <c r="B58" s="36">
        <v>4.9532037437005041</v>
      </c>
      <c r="C58" s="37">
        <v>2.4126870990734144</v>
      </c>
      <c r="D58" s="23">
        <v>688</v>
      </c>
      <c r="E58" s="24">
        <v>677</v>
      </c>
      <c r="F58" s="18">
        <v>1.6248153618906969</v>
      </c>
      <c r="G58" s="38">
        <v>5.5142015141507041</v>
      </c>
      <c r="H58" s="39">
        <v>3.745388170414385</v>
      </c>
      <c r="I58" s="22">
        <v>4341</v>
      </c>
      <c r="J58" s="111">
        <v>4822</v>
      </c>
      <c r="K58" s="21">
        <v>-9.9751140605557822</v>
      </c>
    </row>
    <row r="59" spans="1:13" ht="14.5" x14ac:dyDescent="0.35">
      <c r="A59" s="139" t="s">
        <v>43</v>
      </c>
      <c r="B59" s="181">
        <v>0.14398848092152627</v>
      </c>
      <c r="C59" s="182">
        <v>0.59158945117605133</v>
      </c>
      <c r="D59" s="122">
        <v>20</v>
      </c>
      <c r="E59" s="123">
        <v>166</v>
      </c>
      <c r="F59" s="124">
        <v>-87.951807228915669</v>
      </c>
      <c r="G59" s="183">
        <v>0.38234845790356181</v>
      </c>
      <c r="H59" s="184">
        <v>0.28583634315895762</v>
      </c>
      <c r="I59" s="119">
        <v>301</v>
      </c>
      <c r="J59" s="172">
        <v>368</v>
      </c>
      <c r="K59" s="128">
        <v>-18.206521739130437</v>
      </c>
      <c r="M59" s="42"/>
    </row>
    <row r="60" spans="1:13" ht="14.5" x14ac:dyDescent="0.35">
      <c r="A60" s="27" t="s">
        <v>44</v>
      </c>
      <c r="B60" s="36">
        <v>1.4398848092152626E-2</v>
      </c>
      <c r="C60" s="37">
        <v>3.5637918745545262E-3</v>
      </c>
      <c r="D60" s="23">
        <v>2</v>
      </c>
      <c r="E60" s="24">
        <v>1</v>
      </c>
      <c r="F60" s="18">
        <v>100</v>
      </c>
      <c r="G60" s="38">
        <v>2.4134952492251407E-2</v>
      </c>
      <c r="H60" s="39">
        <v>1.5534583867334655E-3</v>
      </c>
      <c r="I60" s="22">
        <v>19</v>
      </c>
      <c r="J60" s="25">
        <v>2</v>
      </c>
      <c r="K60" s="21">
        <v>850</v>
      </c>
    </row>
    <row r="61" spans="1:13" ht="14.5" x14ac:dyDescent="0.35">
      <c r="A61" s="163" t="s">
        <v>45</v>
      </c>
      <c r="B61" s="187">
        <v>22.246220302375811</v>
      </c>
      <c r="C61" s="188">
        <v>10.55951532430506</v>
      </c>
      <c r="D61" s="160">
        <v>3090</v>
      </c>
      <c r="E61" s="161">
        <v>2963</v>
      </c>
      <c r="F61" s="151">
        <v>4.2861964225447196</v>
      </c>
      <c r="G61" s="189">
        <v>21.39118947207967</v>
      </c>
      <c r="H61" s="190">
        <v>10.405841003534118</v>
      </c>
      <c r="I61" s="155">
        <v>16840</v>
      </c>
      <c r="J61" s="152">
        <v>13397</v>
      </c>
      <c r="K61" s="153">
        <v>25.699783533626942</v>
      </c>
    </row>
    <row r="62" spans="1:13" ht="14.5" x14ac:dyDescent="0.35">
      <c r="A62" s="168" t="s">
        <v>95</v>
      </c>
      <c r="B62" s="89"/>
      <c r="C62" s="90"/>
      <c r="D62" s="165"/>
      <c r="E62" s="94"/>
      <c r="F62" s="166"/>
      <c r="G62" s="91"/>
      <c r="H62" s="92"/>
      <c r="I62" s="167"/>
      <c r="J62" s="95"/>
      <c r="K62" s="93"/>
    </row>
    <row r="63" spans="1:13" x14ac:dyDescent="0.3">
      <c r="A63" s="191" t="s">
        <v>99</v>
      </c>
      <c r="B63" s="192"/>
      <c r="C63" s="192"/>
      <c r="D63" s="192"/>
      <c r="E63" s="192"/>
      <c r="F63" s="193"/>
      <c r="G63" s="193"/>
      <c r="H63" s="193"/>
      <c r="I63" s="194"/>
      <c r="J63" s="194"/>
      <c r="K63" s="195"/>
    </row>
  </sheetData>
  <phoneticPr fontId="1" type="noConversion"/>
  <pageMargins left="0.59" right="0.12" top="0.43" bottom="0.43" header="0.43" footer="0.43"/>
  <pageSetup paperSize="9" scale="86" orientation="portrait" horizontalDpi="4294967292" vertic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>
    <pageSetUpPr fitToPage="1"/>
  </sheetPr>
  <dimension ref="A1:Z65"/>
  <sheetViews>
    <sheetView view="pageBreakPreview" topLeftCell="A43" zoomScaleNormal="100" zoomScaleSheetLayoutView="100" workbookViewId="0">
      <selection activeCell="F3" sqref="F3"/>
    </sheetView>
  </sheetViews>
  <sheetFormatPr baseColWidth="10" defaultColWidth="11.453125" defaultRowHeight="13" x14ac:dyDescent="0.3"/>
  <cols>
    <col min="1" max="1" width="22.1796875" style="60" customWidth="1"/>
    <col min="2" max="3" width="8.1796875" style="60" customWidth="1"/>
    <col min="4" max="5" width="10.1796875" style="60" customWidth="1"/>
    <col min="6" max="6" width="8.26953125" style="72" customWidth="1"/>
    <col min="7" max="8" width="8.81640625" style="72" customWidth="1"/>
    <col min="9" max="10" width="10.1796875" style="60" customWidth="1"/>
    <col min="11" max="11" width="8.26953125" style="60" customWidth="1"/>
    <col min="12" max="26" width="11.453125" style="1"/>
    <col min="27" max="16384" width="11.453125" style="60"/>
  </cols>
  <sheetData>
    <row r="1" spans="1:26" ht="33" customHeight="1" x14ac:dyDescent="0.35">
      <c r="A1" s="75"/>
      <c r="B1" s="75"/>
      <c r="C1" s="75"/>
      <c r="D1" s="76"/>
      <c r="E1" s="76"/>
      <c r="F1" s="77"/>
      <c r="G1" s="77"/>
      <c r="H1" s="77"/>
      <c r="I1" s="76"/>
      <c r="J1" s="78"/>
      <c r="K1" s="79"/>
    </row>
    <row r="2" spans="1:26" ht="14.15" customHeight="1" x14ac:dyDescent="0.35">
      <c r="A2" s="75"/>
      <c r="B2" s="75"/>
      <c r="C2" s="75"/>
      <c r="D2" s="76"/>
      <c r="E2" s="76"/>
      <c r="F2" s="77"/>
      <c r="G2" s="77"/>
      <c r="H2" s="77"/>
      <c r="I2" s="76"/>
      <c r="J2" s="76"/>
      <c r="K2" s="80"/>
    </row>
    <row r="3" spans="1:26" ht="38.25" customHeight="1" x14ac:dyDescent="0.3">
      <c r="A3" s="76" t="s">
        <v>0</v>
      </c>
      <c r="B3" s="76"/>
      <c r="C3" s="76"/>
      <c r="D3" s="76"/>
      <c r="E3" s="76"/>
      <c r="F3" s="77"/>
      <c r="G3" s="77"/>
      <c r="H3" s="77"/>
      <c r="I3" s="76"/>
      <c r="J3" s="76"/>
      <c r="K3" s="81"/>
    </row>
    <row r="4" spans="1:26" ht="15" customHeight="1" x14ac:dyDescent="0.35">
      <c r="A4" s="82" t="s">
        <v>1</v>
      </c>
      <c r="B4" s="82"/>
      <c r="C4" s="82"/>
      <c r="D4" s="82"/>
      <c r="E4" s="82"/>
      <c r="F4" s="77"/>
      <c r="G4" s="77"/>
      <c r="H4" s="77"/>
      <c r="I4" s="78"/>
      <c r="J4" s="78"/>
      <c r="K4" s="83" t="s">
        <v>64</v>
      </c>
    </row>
    <row r="5" spans="1:26" ht="15" customHeight="1" x14ac:dyDescent="0.35">
      <c r="A5" s="82" t="s">
        <v>2</v>
      </c>
      <c r="B5" s="82"/>
      <c r="C5" s="82"/>
      <c r="D5" s="82"/>
      <c r="E5" s="82"/>
      <c r="F5" s="84"/>
      <c r="G5" s="85"/>
      <c r="H5" s="85"/>
      <c r="I5" s="78"/>
      <c r="J5" s="78"/>
      <c r="K5" s="83" t="s">
        <v>65</v>
      </c>
    </row>
    <row r="6" spans="1:26" ht="3" customHeight="1" x14ac:dyDescent="0.3">
      <c r="A6" s="76"/>
      <c r="B6" s="76"/>
      <c r="C6" s="76"/>
      <c r="D6" s="76"/>
      <c r="E6" s="76"/>
      <c r="F6" s="77"/>
      <c r="G6" s="77"/>
      <c r="H6" s="77"/>
      <c r="I6" s="76"/>
      <c r="J6" s="76"/>
      <c r="K6" s="81"/>
    </row>
    <row r="7" spans="1:26" ht="14.25" customHeight="1" x14ac:dyDescent="0.35">
      <c r="A7" s="86" t="s">
        <v>82</v>
      </c>
      <c r="B7" s="86"/>
      <c r="C7" s="86"/>
      <c r="D7" s="76"/>
      <c r="E7" s="76"/>
      <c r="F7" s="87"/>
      <c r="G7" s="87"/>
      <c r="H7" s="87"/>
      <c r="I7" s="213"/>
      <c r="J7" s="213"/>
      <c r="K7" s="213"/>
    </row>
    <row r="8" spans="1:26" ht="7.5" customHeight="1" x14ac:dyDescent="0.35">
      <c r="A8" s="86"/>
      <c r="B8" s="86"/>
      <c r="C8" s="86"/>
      <c r="D8" s="76"/>
      <c r="E8" s="76"/>
      <c r="F8" s="87"/>
      <c r="G8" s="87"/>
      <c r="H8" s="87"/>
      <c r="I8" s="213"/>
      <c r="J8" s="213"/>
      <c r="K8" s="213"/>
    </row>
    <row r="9" spans="1:26" ht="14.25" customHeight="1" x14ac:dyDescent="0.35">
      <c r="A9" s="86"/>
      <c r="B9" s="214" t="s">
        <v>38</v>
      </c>
      <c r="C9" s="214"/>
      <c r="D9" s="76"/>
      <c r="E9" s="76"/>
      <c r="F9" s="87"/>
      <c r="G9" s="214" t="s">
        <v>38</v>
      </c>
      <c r="H9" s="214"/>
      <c r="I9" s="213"/>
      <c r="J9" s="213"/>
      <c r="K9" s="213"/>
    </row>
    <row r="10" spans="1:26" s="70" customFormat="1" ht="15" customHeight="1" x14ac:dyDescent="0.35">
      <c r="A10" s="148" t="s">
        <v>3</v>
      </c>
      <c r="B10" s="62">
        <f>Mai!B10+31</f>
        <v>42524</v>
      </c>
      <c r="C10" s="63">
        <f>Mai!C10+31</f>
        <v>42159</v>
      </c>
      <c r="D10" s="64">
        <f>Mai!D10+31</f>
        <v>42524</v>
      </c>
      <c r="E10" s="65">
        <f>Mai!E10+31</f>
        <v>42159</v>
      </c>
      <c r="F10" s="66" t="s">
        <v>4</v>
      </c>
      <c r="G10" s="67" t="s">
        <v>78</v>
      </c>
      <c r="H10" s="63" t="s">
        <v>79</v>
      </c>
      <c r="I10" s="68" t="s">
        <v>78</v>
      </c>
      <c r="J10" s="65" t="s">
        <v>79</v>
      </c>
      <c r="K10" s="69" t="s">
        <v>4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4.5" x14ac:dyDescent="0.35">
      <c r="A11" s="98" t="s">
        <v>5</v>
      </c>
      <c r="B11" s="113">
        <v>0.64550394247661069</v>
      </c>
      <c r="C11" s="99">
        <v>0.83124933957944414</v>
      </c>
      <c r="D11" s="100">
        <v>158</v>
      </c>
      <c r="E11" s="101">
        <v>236</v>
      </c>
      <c r="F11" s="102">
        <v>-33.050847457627114</v>
      </c>
      <c r="G11" s="103">
        <v>0.79747289270452815</v>
      </c>
      <c r="H11" s="104">
        <v>1.006134813155483</v>
      </c>
      <c r="I11" s="105">
        <v>823</v>
      </c>
      <c r="J11" s="106">
        <v>1581</v>
      </c>
      <c r="K11" s="107">
        <v>-47.944339025932955</v>
      </c>
    </row>
    <row r="12" spans="1:26" ht="14.5" x14ac:dyDescent="0.35">
      <c r="A12" s="26" t="s">
        <v>47</v>
      </c>
      <c r="B12" s="16">
        <v>3.2683743922866368E-2</v>
      </c>
      <c r="C12" s="17">
        <v>6.69226163220739E-2</v>
      </c>
      <c r="D12" s="23">
        <v>8</v>
      </c>
      <c r="E12" s="24">
        <v>19</v>
      </c>
      <c r="F12" s="18">
        <v>-57.89473684210526</v>
      </c>
      <c r="G12" s="19">
        <v>4.3604228641195342E-2</v>
      </c>
      <c r="H12" s="20">
        <v>7.9548925771306386E-2</v>
      </c>
      <c r="I12" s="22">
        <v>45</v>
      </c>
      <c r="J12" s="25">
        <v>125</v>
      </c>
      <c r="K12" s="21">
        <v>-64</v>
      </c>
    </row>
    <row r="13" spans="1:26" ht="14.5" x14ac:dyDescent="0.35">
      <c r="A13" s="105" t="s">
        <v>6</v>
      </c>
      <c r="B13" s="109">
        <v>4.4940147893941254E-2</v>
      </c>
      <c r="C13" s="99">
        <v>7.0444859286393574E-2</v>
      </c>
      <c r="D13" s="100">
        <v>11</v>
      </c>
      <c r="E13" s="101">
        <v>20</v>
      </c>
      <c r="F13" s="102">
        <v>-45</v>
      </c>
      <c r="G13" s="103">
        <v>4.5542194358581797E-2</v>
      </c>
      <c r="H13" s="104">
        <v>7.3185011709601885E-2</v>
      </c>
      <c r="I13" s="105">
        <v>47</v>
      </c>
      <c r="J13" s="106">
        <v>115</v>
      </c>
      <c r="K13" s="107">
        <v>-59.130434782608695</v>
      </c>
      <c r="L13" s="1" t="s">
        <v>37</v>
      </c>
    </row>
    <row r="14" spans="1:26" ht="14.5" x14ac:dyDescent="0.35">
      <c r="A14" s="27" t="s">
        <v>7</v>
      </c>
      <c r="B14" s="16">
        <v>6.3488172570167904</v>
      </c>
      <c r="C14" s="17">
        <v>5.283364446479518</v>
      </c>
      <c r="D14" s="23">
        <v>1554</v>
      </c>
      <c r="E14" s="24">
        <v>1500</v>
      </c>
      <c r="F14" s="18">
        <v>3.5999999999999943</v>
      </c>
      <c r="G14" s="19">
        <v>5.6288214261489715</v>
      </c>
      <c r="H14" s="20">
        <v>5.7109764789736275</v>
      </c>
      <c r="I14" s="22">
        <v>5809</v>
      </c>
      <c r="J14" s="25">
        <v>8974</v>
      </c>
      <c r="K14" s="21">
        <v>-35.268553599286832</v>
      </c>
    </row>
    <row r="15" spans="1:26" ht="14.5" x14ac:dyDescent="0.35">
      <c r="A15" s="108" t="s">
        <v>8</v>
      </c>
      <c r="B15" s="109">
        <v>8.1137394288515754</v>
      </c>
      <c r="C15" s="99">
        <v>7.579866859215949</v>
      </c>
      <c r="D15" s="100">
        <v>1986</v>
      </c>
      <c r="E15" s="101">
        <v>2152</v>
      </c>
      <c r="F15" s="102">
        <v>-7.7137546468401439</v>
      </c>
      <c r="G15" s="103">
        <v>9.2915766320093791</v>
      </c>
      <c r="H15" s="104">
        <v>7.6685164443539362</v>
      </c>
      <c r="I15" s="105">
        <v>9589</v>
      </c>
      <c r="J15" s="106">
        <v>12050</v>
      </c>
      <c r="K15" s="107">
        <v>-20.423236514522827</v>
      </c>
    </row>
    <row r="16" spans="1:26" ht="14.5" x14ac:dyDescent="0.35">
      <c r="A16" s="27" t="s">
        <v>9</v>
      </c>
      <c r="B16" s="16">
        <v>1.2256403971074888E-2</v>
      </c>
      <c r="C16" s="17">
        <v>3.8744672607516469E-2</v>
      </c>
      <c r="D16" s="23">
        <v>3</v>
      </c>
      <c r="E16" s="24">
        <v>11</v>
      </c>
      <c r="F16" s="18">
        <v>-72.72727272727272</v>
      </c>
      <c r="G16" s="19">
        <v>2.3255588608637513E-2</v>
      </c>
      <c r="H16" s="20">
        <v>1.5273393748090825E-2</v>
      </c>
      <c r="I16" s="22">
        <v>24</v>
      </c>
      <c r="J16" s="25">
        <v>24</v>
      </c>
      <c r="K16" s="21">
        <v>0</v>
      </c>
    </row>
    <row r="17" spans="1:11" ht="14.5" x14ac:dyDescent="0.35">
      <c r="A17" s="98" t="s">
        <v>10</v>
      </c>
      <c r="B17" s="109">
        <v>2.0059647832659229</v>
      </c>
      <c r="C17" s="99">
        <v>2.4197809164876194</v>
      </c>
      <c r="D17" s="100">
        <v>491</v>
      </c>
      <c r="E17" s="101">
        <v>687</v>
      </c>
      <c r="F17" s="102">
        <v>-28.529839883551674</v>
      </c>
      <c r="G17" s="103">
        <v>1.4747919109310956</v>
      </c>
      <c r="H17" s="104">
        <v>1.9645402708481825</v>
      </c>
      <c r="I17" s="105">
        <v>1522</v>
      </c>
      <c r="J17" s="106">
        <v>3087</v>
      </c>
      <c r="K17" s="107">
        <v>-50.696469063816004</v>
      </c>
    </row>
    <row r="18" spans="1:11" ht="14.5" x14ac:dyDescent="0.35">
      <c r="A18" s="22" t="s">
        <v>11</v>
      </c>
      <c r="B18" s="16">
        <v>2.6024431098582346</v>
      </c>
      <c r="C18" s="17">
        <v>2.7226938114191119</v>
      </c>
      <c r="D18" s="23">
        <v>637</v>
      </c>
      <c r="E18" s="24">
        <v>773</v>
      </c>
      <c r="F18" s="18">
        <v>-17.593790426908157</v>
      </c>
      <c r="G18" s="19">
        <v>2.7247797986453621</v>
      </c>
      <c r="H18" s="20">
        <v>2.5964769371754404</v>
      </c>
      <c r="I18" s="22">
        <v>2812</v>
      </c>
      <c r="J18" s="25">
        <v>4080</v>
      </c>
      <c r="K18" s="21">
        <v>-31.078431372549019</v>
      </c>
    </row>
    <row r="19" spans="1:11" ht="14.5" x14ac:dyDescent="0.35">
      <c r="A19" s="98" t="s">
        <v>49</v>
      </c>
      <c r="B19" s="109">
        <v>0.26555541937328925</v>
      </c>
      <c r="C19" s="99">
        <v>0.19372336303758234</v>
      </c>
      <c r="D19" s="100">
        <v>65</v>
      </c>
      <c r="E19" s="101">
        <v>55</v>
      </c>
      <c r="F19" s="102">
        <v>18.181818181818187</v>
      </c>
      <c r="G19" s="103">
        <v>0.25871842327109235</v>
      </c>
      <c r="H19" s="104">
        <v>0.19473577028815803</v>
      </c>
      <c r="I19" s="105">
        <v>267</v>
      </c>
      <c r="J19" s="106">
        <v>306</v>
      </c>
      <c r="K19" s="107">
        <v>-12.745098039215691</v>
      </c>
    </row>
    <row r="20" spans="1:11" ht="14.5" x14ac:dyDescent="0.35">
      <c r="A20" s="26" t="s">
        <v>12</v>
      </c>
      <c r="B20" s="16">
        <v>2.3164603505331538</v>
      </c>
      <c r="C20" s="17">
        <v>3.0537846500651615</v>
      </c>
      <c r="D20" s="23">
        <v>567</v>
      </c>
      <c r="E20" s="24">
        <v>867</v>
      </c>
      <c r="F20" s="18">
        <v>-34.602076124567475</v>
      </c>
      <c r="G20" s="19">
        <v>2.7141209871997365</v>
      </c>
      <c r="H20" s="20">
        <v>2.8020313613684964</v>
      </c>
      <c r="I20" s="22">
        <v>2801</v>
      </c>
      <c r="J20" s="25">
        <v>4403</v>
      </c>
      <c r="K20" s="21">
        <v>-36.384283443106973</v>
      </c>
    </row>
    <row r="21" spans="1:11" ht="14.5" x14ac:dyDescent="0.35">
      <c r="A21" s="112" t="s">
        <v>13</v>
      </c>
      <c r="B21" s="109">
        <v>4.6737753809698894</v>
      </c>
      <c r="C21" s="99">
        <v>4.0400126800746712</v>
      </c>
      <c r="D21" s="100">
        <v>1144</v>
      </c>
      <c r="E21" s="101">
        <v>1147</v>
      </c>
      <c r="F21" s="102">
        <v>-0.26155187445509398</v>
      </c>
      <c r="G21" s="103">
        <v>4.0135270007073576</v>
      </c>
      <c r="H21" s="104">
        <v>4.4331025353833624</v>
      </c>
      <c r="I21" s="105">
        <v>4142</v>
      </c>
      <c r="J21" s="106">
        <v>6966</v>
      </c>
      <c r="K21" s="107">
        <v>-40.53976457077232</v>
      </c>
    </row>
    <row r="22" spans="1:11" ht="14.5" x14ac:dyDescent="0.35">
      <c r="A22" s="26" t="s">
        <v>14</v>
      </c>
      <c r="B22" s="16">
        <v>0.62916207051517747</v>
      </c>
      <c r="C22" s="17">
        <v>0.9263498996160755</v>
      </c>
      <c r="D22" s="23">
        <v>154</v>
      </c>
      <c r="E22" s="24">
        <v>263</v>
      </c>
      <c r="F22" s="18">
        <v>-41.444866920152094</v>
      </c>
      <c r="G22" s="19">
        <v>0.4370112692706466</v>
      </c>
      <c r="H22" s="20">
        <v>1.1455045311068119</v>
      </c>
      <c r="I22" s="22">
        <v>451</v>
      </c>
      <c r="J22" s="25">
        <v>1800</v>
      </c>
      <c r="K22" s="21">
        <v>-74.944444444444443</v>
      </c>
    </row>
    <row r="23" spans="1:11" ht="14.5" x14ac:dyDescent="0.35">
      <c r="A23" s="105" t="s">
        <v>15</v>
      </c>
      <c r="B23" s="109">
        <v>2.312374882542795</v>
      </c>
      <c r="C23" s="99">
        <v>2.5465816632031277</v>
      </c>
      <c r="D23" s="100">
        <v>566</v>
      </c>
      <c r="E23" s="101">
        <v>723</v>
      </c>
      <c r="F23" s="102">
        <v>-21.715076071922539</v>
      </c>
      <c r="G23" s="103">
        <v>2.7296247129388282</v>
      </c>
      <c r="H23" s="104">
        <v>2.6811169941961102</v>
      </c>
      <c r="I23" s="105">
        <v>2817</v>
      </c>
      <c r="J23" s="106">
        <v>4213</v>
      </c>
      <c r="K23" s="107">
        <v>-33.135532874436265</v>
      </c>
    </row>
    <row r="24" spans="1:11" ht="14.5" x14ac:dyDescent="0.35">
      <c r="A24" s="27" t="s">
        <v>39</v>
      </c>
      <c r="B24" s="16">
        <v>0.35543571516117173</v>
      </c>
      <c r="C24" s="17">
        <v>0.83477158254376382</v>
      </c>
      <c r="D24" s="23">
        <v>87</v>
      </c>
      <c r="E24" s="24">
        <v>237</v>
      </c>
      <c r="F24" s="18">
        <v>-63.291139240506332</v>
      </c>
      <c r="G24" s="19">
        <v>0.43604228641195336</v>
      </c>
      <c r="H24" s="20">
        <v>0.83621830770797267</v>
      </c>
      <c r="I24" s="22">
        <v>450</v>
      </c>
      <c r="J24" s="25">
        <v>1314</v>
      </c>
      <c r="K24" s="21">
        <v>-65.753424657534254</v>
      </c>
    </row>
    <row r="25" spans="1:11" ht="14.5" x14ac:dyDescent="0.35">
      <c r="A25" s="108" t="s">
        <v>16</v>
      </c>
      <c r="B25" s="109">
        <v>1.6137598561915267</v>
      </c>
      <c r="C25" s="99">
        <v>1.6624986791588883</v>
      </c>
      <c r="D25" s="100">
        <v>395</v>
      </c>
      <c r="E25" s="101">
        <v>472</v>
      </c>
      <c r="F25" s="102">
        <v>-16.313559322033896</v>
      </c>
      <c r="G25" s="103">
        <v>1.4999854652571196</v>
      </c>
      <c r="H25" s="104">
        <v>1.7023470115059565</v>
      </c>
      <c r="I25" s="105">
        <v>1548</v>
      </c>
      <c r="J25" s="106">
        <v>2675</v>
      </c>
      <c r="K25" s="107">
        <v>-42.13084112149533</v>
      </c>
    </row>
    <row r="26" spans="1:11" ht="14.5" x14ac:dyDescent="0.35">
      <c r="A26" s="27" t="s">
        <v>17</v>
      </c>
      <c r="B26" s="16">
        <v>1.5238795604036441</v>
      </c>
      <c r="C26" s="17">
        <v>1.3525412982987568</v>
      </c>
      <c r="D26" s="23">
        <v>373</v>
      </c>
      <c r="E26" s="24">
        <v>384</v>
      </c>
      <c r="F26" s="18">
        <v>-2.8645833333333286</v>
      </c>
      <c r="G26" s="19">
        <v>1.4137459908334222</v>
      </c>
      <c r="H26" s="20">
        <v>1.4121525302922311</v>
      </c>
      <c r="I26" s="22">
        <v>1459</v>
      </c>
      <c r="J26" s="25">
        <v>2219</v>
      </c>
      <c r="K26" s="21">
        <v>-34.249662009914374</v>
      </c>
    </row>
    <row r="27" spans="1:11" ht="14.5" x14ac:dyDescent="0.35">
      <c r="A27" s="98" t="s">
        <v>52</v>
      </c>
      <c r="B27" s="109">
        <v>0.99685418964742412</v>
      </c>
      <c r="C27" s="99">
        <v>1.2609629812264451</v>
      </c>
      <c r="D27" s="100">
        <v>244</v>
      </c>
      <c r="E27" s="101">
        <v>358</v>
      </c>
      <c r="F27" s="102">
        <v>-31.843575418994419</v>
      </c>
      <c r="G27" s="103">
        <v>1.0852608017364171</v>
      </c>
      <c r="H27" s="104">
        <v>1.3256032990530495</v>
      </c>
      <c r="I27" s="105">
        <v>1120</v>
      </c>
      <c r="J27" s="106">
        <v>2083</v>
      </c>
      <c r="K27" s="107">
        <v>-46.231397023523762</v>
      </c>
    </row>
    <row r="28" spans="1:11" ht="14.5" x14ac:dyDescent="0.35">
      <c r="A28" s="22" t="s">
        <v>18</v>
      </c>
      <c r="B28" s="16">
        <v>0.27781182334436411</v>
      </c>
      <c r="C28" s="17">
        <v>0.34165756753900883</v>
      </c>
      <c r="D28" s="23">
        <v>68</v>
      </c>
      <c r="E28" s="24">
        <v>97</v>
      </c>
      <c r="F28" s="18">
        <v>-29.896907216494839</v>
      </c>
      <c r="G28" s="19">
        <v>0.28584994331450275</v>
      </c>
      <c r="H28" s="20">
        <v>0.24755625700030545</v>
      </c>
      <c r="I28" s="22">
        <v>295</v>
      </c>
      <c r="J28" s="25">
        <v>389</v>
      </c>
      <c r="K28" s="21">
        <v>-24.164524421593825</v>
      </c>
    </row>
    <row r="29" spans="1:11" ht="14.5" x14ac:dyDescent="0.35">
      <c r="A29" s="98" t="s">
        <v>19</v>
      </c>
      <c r="B29" s="109">
        <v>8.1709359807165913E-2</v>
      </c>
      <c r="C29" s="99">
        <v>6.69226163220739E-2</v>
      </c>
      <c r="D29" s="100">
        <v>20</v>
      </c>
      <c r="E29" s="101">
        <v>19</v>
      </c>
      <c r="F29" s="102">
        <v>5.2631578947368354</v>
      </c>
      <c r="G29" s="103">
        <v>9.9805234445402666E-2</v>
      </c>
      <c r="H29" s="104">
        <v>0.12791467264026066</v>
      </c>
      <c r="I29" s="105">
        <v>103</v>
      </c>
      <c r="J29" s="106">
        <v>201</v>
      </c>
      <c r="K29" s="107">
        <v>-48.756218905472636</v>
      </c>
    </row>
    <row r="30" spans="1:11" ht="14.5" x14ac:dyDescent="0.35">
      <c r="A30" s="27" t="s">
        <v>20</v>
      </c>
      <c r="B30" s="16">
        <v>1.5279650283940025</v>
      </c>
      <c r="C30" s="17">
        <v>1.8738332570180691</v>
      </c>
      <c r="D30" s="23">
        <v>374</v>
      </c>
      <c r="E30" s="24">
        <v>532</v>
      </c>
      <c r="F30" s="18">
        <v>-29.699248120300751</v>
      </c>
      <c r="G30" s="19">
        <v>1.7703316828325308</v>
      </c>
      <c r="H30" s="20">
        <v>1.9028103044496487</v>
      </c>
      <c r="I30" s="22">
        <v>1827</v>
      </c>
      <c r="J30" s="25">
        <v>2990</v>
      </c>
      <c r="K30" s="21">
        <v>-38.896321070234116</v>
      </c>
    </row>
    <row r="31" spans="1:11" ht="14.5" x14ac:dyDescent="0.35">
      <c r="A31" s="108" t="s">
        <v>21</v>
      </c>
      <c r="B31" s="109">
        <v>9.4129182497855126</v>
      </c>
      <c r="C31" s="99">
        <v>7.9637913423267941</v>
      </c>
      <c r="D31" s="100">
        <v>2304</v>
      </c>
      <c r="E31" s="101">
        <v>2261</v>
      </c>
      <c r="F31" s="102">
        <v>1.9018133569217213</v>
      </c>
      <c r="G31" s="103">
        <v>9.8487417757579863</v>
      </c>
      <c r="H31" s="104">
        <v>8.107626514611546</v>
      </c>
      <c r="I31" s="105">
        <v>10164</v>
      </c>
      <c r="J31" s="106">
        <v>12740</v>
      </c>
      <c r="K31" s="107">
        <v>-20.219780219780219</v>
      </c>
    </row>
    <row r="32" spans="1:11" ht="14.5" x14ac:dyDescent="0.35">
      <c r="A32" s="27" t="s">
        <v>51</v>
      </c>
      <c r="B32" s="16">
        <v>2.3573150304367365</v>
      </c>
      <c r="C32" s="17">
        <v>1.5427424183720193</v>
      </c>
      <c r="D32" s="23">
        <v>577</v>
      </c>
      <c r="E32" s="24">
        <v>438</v>
      </c>
      <c r="F32" s="18">
        <v>31.735159817351587</v>
      </c>
      <c r="G32" s="19">
        <v>2.1734285520489145</v>
      </c>
      <c r="H32" s="20">
        <v>1.5190662865288669</v>
      </c>
      <c r="I32" s="22">
        <v>2243</v>
      </c>
      <c r="J32" s="25">
        <v>2387</v>
      </c>
      <c r="K32" s="21">
        <v>-6.0326770004189427</v>
      </c>
    </row>
    <row r="33" spans="1:11" ht="14.5" x14ac:dyDescent="0.35">
      <c r="A33" s="98" t="s">
        <v>22</v>
      </c>
      <c r="B33" s="109">
        <v>1.4911958164807777</v>
      </c>
      <c r="C33" s="99">
        <v>1.7928216688387164</v>
      </c>
      <c r="D33" s="100">
        <v>365</v>
      </c>
      <c r="E33" s="101">
        <v>509</v>
      </c>
      <c r="F33" s="102">
        <v>-28.290766208251469</v>
      </c>
      <c r="G33" s="103">
        <v>1.7771145628433831</v>
      </c>
      <c r="H33" s="104">
        <v>1.416607270135424</v>
      </c>
      <c r="I33" s="105">
        <v>1834</v>
      </c>
      <c r="J33" s="106">
        <v>2226</v>
      </c>
      <c r="K33" s="107">
        <v>-17.610062893081761</v>
      </c>
    </row>
    <row r="34" spans="1:11" ht="14.5" x14ac:dyDescent="0.35">
      <c r="A34" s="22" t="s">
        <v>23</v>
      </c>
      <c r="B34" s="16">
        <v>1.3155206928953711</v>
      </c>
      <c r="C34" s="17">
        <v>1.5039977457645028</v>
      </c>
      <c r="D34" s="23">
        <v>322</v>
      </c>
      <c r="E34" s="24">
        <v>427</v>
      </c>
      <c r="F34" s="18">
        <v>-24.590163934426229</v>
      </c>
      <c r="G34" s="19">
        <v>1.1889419676165929</v>
      </c>
      <c r="H34" s="20">
        <v>1.7297118419712862</v>
      </c>
      <c r="I34" s="22">
        <v>1227</v>
      </c>
      <c r="J34" s="25">
        <v>2718</v>
      </c>
      <c r="K34" s="21">
        <v>-54.856512141280355</v>
      </c>
    </row>
    <row r="35" spans="1:11" ht="14.5" x14ac:dyDescent="0.35">
      <c r="A35" s="98" t="s">
        <v>24</v>
      </c>
      <c r="B35" s="109">
        <v>2.5003064100992769</v>
      </c>
      <c r="C35" s="99">
        <v>4.6070937973301396</v>
      </c>
      <c r="D35" s="100">
        <v>612</v>
      </c>
      <c r="E35" s="101">
        <v>1308</v>
      </c>
      <c r="F35" s="102">
        <v>-53.211009174311926</v>
      </c>
      <c r="G35" s="103">
        <v>2.2024980378097112</v>
      </c>
      <c r="H35" s="104">
        <v>3.5962478362692187</v>
      </c>
      <c r="I35" s="105">
        <v>2273</v>
      </c>
      <c r="J35" s="106">
        <v>5651</v>
      </c>
      <c r="K35" s="107">
        <v>-59.777030614050609</v>
      </c>
    </row>
    <row r="36" spans="1:11" ht="14.5" x14ac:dyDescent="0.35">
      <c r="A36" s="27" t="s">
        <v>25</v>
      </c>
      <c r="B36" s="16">
        <v>1.9691955713526985</v>
      </c>
      <c r="C36" s="17">
        <v>3.2193300693881861</v>
      </c>
      <c r="D36" s="23">
        <v>482</v>
      </c>
      <c r="E36" s="24">
        <v>914</v>
      </c>
      <c r="F36" s="18">
        <v>-47.264770240700216</v>
      </c>
      <c r="G36" s="19">
        <v>2.2732337864943166</v>
      </c>
      <c r="H36" s="20">
        <v>3.1100448019549942</v>
      </c>
      <c r="I36" s="22">
        <v>2346</v>
      </c>
      <c r="J36" s="25">
        <v>4887</v>
      </c>
      <c r="K36" s="21">
        <v>-51.995089011663595</v>
      </c>
    </row>
    <row r="37" spans="1:11" ht="14.5" x14ac:dyDescent="0.35">
      <c r="A37" s="108" t="s">
        <v>26</v>
      </c>
      <c r="B37" s="109">
        <v>2.0141357192466396</v>
      </c>
      <c r="C37" s="99">
        <v>1.3243633545841993</v>
      </c>
      <c r="D37" s="100">
        <v>493</v>
      </c>
      <c r="E37" s="101">
        <v>376</v>
      </c>
      <c r="F37" s="102">
        <v>31.11702127659575</v>
      </c>
      <c r="G37" s="103">
        <v>1.7141306770283236</v>
      </c>
      <c r="H37" s="104">
        <v>0.9857702881580287</v>
      </c>
      <c r="I37" s="105">
        <v>1769</v>
      </c>
      <c r="J37" s="106">
        <v>1549</v>
      </c>
      <c r="K37" s="107">
        <v>14.202711426726921</v>
      </c>
    </row>
    <row r="38" spans="1:11" ht="14.5" x14ac:dyDescent="0.35">
      <c r="A38" s="27" t="s">
        <v>27</v>
      </c>
      <c r="B38" s="16">
        <v>4.7759120807288475</v>
      </c>
      <c r="C38" s="17">
        <v>4.7585502447958863</v>
      </c>
      <c r="D38" s="23">
        <v>1169</v>
      </c>
      <c r="E38" s="24">
        <v>1351</v>
      </c>
      <c r="F38" s="18">
        <v>-13.47150259067358</v>
      </c>
      <c r="G38" s="19">
        <v>4.7092566932490962</v>
      </c>
      <c r="H38" s="20">
        <v>3.7438906425007632</v>
      </c>
      <c r="I38" s="22">
        <v>4860</v>
      </c>
      <c r="J38" s="25">
        <v>5883</v>
      </c>
      <c r="K38" s="21">
        <v>-17.389087200407957</v>
      </c>
    </row>
    <row r="39" spans="1:11" ht="14.5" x14ac:dyDescent="0.35">
      <c r="A39" s="98" t="s">
        <v>28</v>
      </c>
      <c r="B39" s="109">
        <v>4.4000490256158837</v>
      </c>
      <c r="C39" s="99">
        <v>4.1632911838258604</v>
      </c>
      <c r="D39" s="100">
        <v>1077</v>
      </c>
      <c r="E39" s="101">
        <v>1182</v>
      </c>
      <c r="F39" s="102">
        <v>-8.8832487309644677</v>
      </c>
      <c r="G39" s="103">
        <v>5.1617716882588347</v>
      </c>
      <c r="H39" s="104">
        <v>4.6329294369208833</v>
      </c>
      <c r="I39" s="105">
        <v>5327</v>
      </c>
      <c r="J39" s="106">
        <v>7280</v>
      </c>
      <c r="K39" s="107">
        <v>-26.82692307692308</v>
      </c>
    </row>
    <row r="40" spans="1:11" ht="14.5" x14ac:dyDescent="0.35">
      <c r="A40" s="22" t="s">
        <v>50</v>
      </c>
      <c r="B40" s="16">
        <v>8.2322180005719652</v>
      </c>
      <c r="C40" s="17">
        <v>7.1818534042478248</v>
      </c>
      <c r="D40" s="23">
        <v>2015</v>
      </c>
      <c r="E40" s="24">
        <v>2039</v>
      </c>
      <c r="F40" s="18">
        <v>-1.1770475723393758</v>
      </c>
      <c r="G40" s="19">
        <v>8.1326731330122772</v>
      </c>
      <c r="H40" s="20">
        <v>7.935164443539354</v>
      </c>
      <c r="I40" s="22">
        <v>8393</v>
      </c>
      <c r="J40" s="25">
        <v>12469</v>
      </c>
      <c r="K40" s="21">
        <v>-32.689068890849313</v>
      </c>
    </row>
    <row r="41" spans="1:11" ht="14.5" x14ac:dyDescent="0.35">
      <c r="A41" s="98" t="s">
        <v>29</v>
      </c>
      <c r="B41" s="109">
        <v>0.1879315275564816</v>
      </c>
      <c r="C41" s="99">
        <v>0.46845831425451728</v>
      </c>
      <c r="D41" s="100">
        <v>46</v>
      </c>
      <c r="E41" s="101">
        <v>133</v>
      </c>
      <c r="F41" s="102">
        <v>-65.413533834586474</v>
      </c>
      <c r="G41" s="103">
        <v>0.18992064030387304</v>
      </c>
      <c r="H41" s="104">
        <v>0.71339476631707566</v>
      </c>
      <c r="I41" s="105">
        <v>196</v>
      </c>
      <c r="J41" s="106">
        <v>1121</v>
      </c>
      <c r="K41" s="107">
        <v>-82.515611061552192</v>
      </c>
    </row>
    <row r="42" spans="1:11" ht="14.5" x14ac:dyDescent="0.35">
      <c r="A42" s="27" t="s">
        <v>53</v>
      </c>
      <c r="B42" s="16">
        <v>8.170935980716592E-3</v>
      </c>
      <c r="C42" s="17">
        <v>0.11975626078686909</v>
      </c>
      <c r="D42" s="23">
        <v>2</v>
      </c>
      <c r="E42" s="24">
        <v>34</v>
      </c>
      <c r="F42" s="18">
        <v>-94.117647058823536</v>
      </c>
      <c r="G42" s="19">
        <v>4.8449142934661486E-3</v>
      </c>
      <c r="H42" s="20">
        <v>0.16482537419814683</v>
      </c>
      <c r="I42" s="22">
        <v>5</v>
      </c>
      <c r="J42" s="25">
        <v>259</v>
      </c>
      <c r="K42" s="21">
        <v>-98.069498069498067</v>
      </c>
    </row>
    <row r="43" spans="1:11" ht="14.5" x14ac:dyDescent="0.35">
      <c r="A43" s="108" t="s">
        <v>30</v>
      </c>
      <c r="B43" s="109">
        <v>0.9805123176859909</v>
      </c>
      <c r="C43" s="99">
        <v>1.0284949455813461</v>
      </c>
      <c r="D43" s="100">
        <v>240</v>
      </c>
      <c r="E43" s="101">
        <v>292</v>
      </c>
      <c r="F43" s="102">
        <v>-17.808219178082197</v>
      </c>
      <c r="G43" s="103">
        <v>0.77421730409589051</v>
      </c>
      <c r="H43" s="104">
        <v>1.373969045922004</v>
      </c>
      <c r="I43" s="105">
        <v>799</v>
      </c>
      <c r="J43" s="106">
        <v>2159</v>
      </c>
      <c r="K43" s="107">
        <v>-62.99212598425197</v>
      </c>
    </row>
    <row r="44" spans="1:11" ht="14.5" x14ac:dyDescent="0.35">
      <c r="A44" s="27" t="s">
        <v>31</v>
      </c>
      <c r="B44" s="16">
        <v>2.4226825182824694</v>
      </c>
      <c r="C44" s="17">
        <v>2.8037053995984644</v>
      </c>
      <c r="D44" s="23">
        <v>593</v>
      </c>
      <c r="E44" s="24">
        <v>796</v>
      </c>
      <c r="F44" s="18">
        <v>-25.502512562814076</v>
      </c>
      <c r="G44" s="19">
        <v>1.762579819962985</v>
      </c>
      <c r="H44" s="20">
        <v>2.6830261684146217</v>
      </c>
      <c r="I44" s="22">
        <v>1819</v>
      </c>
      <c r="J44" s="25">
        <v>4216</v>
      </c>
      <c r="K44" s="21">
        <v>-56.854838709677416</v>
      </c>
    </row>
    <row r="45" spans="1:11" ht="14.5" x14ac:dyDescent="0.35">
      <c r="A45" s="98" t="s">
        <v>40</v>
      </c>
      <c r="B45" s="109">
        <v>1.9977938472852064</v>
      </c>
      <c r="C45" s="99">
        <v>2.3211581134866681</v>
      </c>
      <c r="D45" s="100">
        <v>489</v>
      </c>
      <c r="E45" s="101">
        <v>659</v>
      </c>
      <c r="F45" s="102">
        <v>-25.796661608497729</v>
      </c>
      <c r="G45" s="103">
        <v>1.8778887801474791</v>
      </c>
      <c r="H45" s="104">
        <v>1.9021739130434785</v>
      </c>
      <c r="I45" s="105">
        <v>1938</v>
      </c>
      <c r="J45" s="106">
        <v>2989</v>
      </c>
      <c r="K45" s="107">
        <v>-35.162261625961861</v>
      </c>
    </row>
    <row r="46" spans="1:11" ht="14.5" x14ac:dyDescent="0.35">
      <c r="A46" s="22" t="s">
        <v>32</v>
      </c>
      <c r="B46" s="16">
        <v>4.0446133104547126</v>
      </c>
      <c r="C46" s="17">
        <v>3.4694093198548841</v>
      </c>
      <c r="D46" s="23">
        <v>990</v>
      </c>
      <c r="E46" s="24">
        <v>985</v>
      </c>
      <c r="F46" s="18">
        <v>0.50761421319796796</v>
      </c>
      <c r="G46" s="19">
        <v>4.0077131035551981</v>
      </c>
      <c r="H46" s="20">
        <v>3.4816973831585378</v>
      </c>
      <c r="I46" s="22">
        <v>4136</v>
      </c>
      <c r="J46" s="25">
        <v>5471</v>
      </c>
      <c r="K46" s="21">
        <v>-24.401389142752691</v>
      </c>
    </row>
    <row r="47" spans="1:11" ht="14.5" x14ac:dyDescent="0.35">
      <c r="A47" s="98" t="s">
        <v>33</v>
      </c>
      <c r="B47" s="109">
        <v>11.610900028598275</v>
      </c>
      <c r="C47" s="99">
        <v>10.911908703462366</v>
      </c>
      <c r="D47" s="100">
        <v>2842</v>
      </c>
      <c r="E47" s="101">
        <v>3098</v>
      </c>
      <c r="F47" s="102">
        <v>-8.2633957391865778</v>
      </c>
      <c r="G47" s="103">
        <v>11.218883537950214</v>
      </c>
      <c r="H47" s="104">
        <v>11.330312595458711</v>
      </c>
      <c r="I47" s="105">
        <v>11578</v>
      </c>
      <c r="J47" s="106">
        <v>17804</v>
      </c>
      <c r="K47" s="107">
        <v>-34.969669737137721</v>
      </c>
    </row>
    <row r="48" spans="1:11" ht="14.5" x14ac:dyDescent="0.35">
      <c r="A48" s="26" t="s">
        <v>34</v>
      </c>
      <c r="B48" s="16">
        <v>3.3378273481227274</v>
      </c>
      <c r="C48" s="17">
        <v>2.9269839033496532</v>
      </c>
      <c r="D48" s="23">
        <v>817</v>
      </c>
      <c r="E48" s="24">
        <v>831</v>
      </c>
      <c r="F48" s="18">
        <v>-1.6847172081829171</v>
      </c>
      <c r="G48" s="19">
        <v>3.5280665885020497</v>
      </c>
      <c r="H48" s="20">
        <v>2.9235821199470524</v>
      </c>
      <c r="I48" s="22">
        <v>3641</v>
      </c>
      <c r="J48" s="25">
        <v>4594</v>
      </c>
      <c r="K48" s="21">
        <v>-20.744449281671749</v>
      </c>
    </row>
    <row r="49" spans="1:26" ht="3" customHeight="1" x14ac:dyDescent="0.35">
      <c r="A49" s="119"/>
      <c r="B49" s="120">
        <v>0</v>
      </c>
      <c r="C49" s="121">
        <v>0</v>
      </c>
      <c r="D49" s="122"/>
      <c r="E49" s="123"/>
      <c r="F49" s="124" t="s">
        <v>37</v>
      </c>
      <c r="G49" s="125">
        <v>0</v>
      </c>
      <c r="H49" s="126">
        <v>0</v>
      </c>
      <c r="I49" s="119"/>
      <c r="J49" s="127"/>
      <c r="K49" s="128" t="s">
        <v>37</v>
      </c>
    </row>
    <row r="50" spans="1:26" ht="14.25" customHeight="1" x14ac:dyDescent="0.35">
      <c r="A50" s="22" t="s">
        <v>35</v>
      </c>
      <c r="B50" s="16">
        <v>0.55970911467908657</v>
      </c>
      <c r="C50" s="216">
        <v>0.72558205064985382</v>
      </c>
      <c r="D50" s="196">
        <v>137</v>
      </c>
      <c r="E50" s="24">
        <v>206</v>
      </c>
      <c r="F50" s="18">
        <v>-33.495145631067956</v>
      </c>
      <c r="G50" s="19">
        <v>0.68022596680264724</v>
      </c>
      <c r="H50" s="20">
        <v>0.72421342022197333</v>
      </c>
      <c r="I50" s="22">
        <v>702</v>
      </c>
      <c r="J50" s="25">
        <v>1138</v>
      </c>
      <c r="K50" s="21">
        <v>-38.312829525483302</v>
      </c>
    </row>
    <row r="51" spans="1:26" ht="3" customHeight="1" x14ac:dyDescent="0.35">
      <c r="A51" s="129"/>
      <c r="B51" s="130">
        <v>0</v>
      </c>
      <c r="C51" s="131">
        <v>0</v>
      </c>
      <c r="D51" s="132"/>
      <c r="E51" s="133"/>
      <c r="F51" s="134"/>
      <c r="G51" s="135">
        <v>0</v>
      </c>
      <c r="H51" s="131">
        <v>0</v>
      </c>
      <c r="I51" s="136"/>
      <c r="J51" s="137"/>
      <c r="K51" s="138"/>
    </row>
    <row r="52" spans="1:26" ht="21.75" customHeight="1" x14ac:dyDescent="0.35">
      <c r="A52" s="144" t="s">
        <v>36</v>
      </c>
      <c r="B52" s="32">
        <v>99.999999999999986</v>
      </c>
      <c r="C52" s="28">
        <v>100</v>
      </c>
      <c r="D52" s="29">
        <v>24477</v>
      </c>
      <c r="E52" s="30">
        <v>28391</v>
      </c>
      <c r="F52" s="31">
        <v>-13.786058962347226</v>
      </c>
      <c r="G52" s="32">
        <v>100</v>
      </c>
      <c r="H52" s="28">
        <v>100.00000000000001</v>
      </c>
      <c r="I52" s="33">
        <v>103201</v>
      </c>
      <c r="J52" s="30">
        <v>157136</v>
      </c>
      <c r="K52" s="34">
        <v>-34.323770491803288</v>
      </c>
    </row>
    <row r="53" spans="1:26" ht="3" customHeight="1" x14ac:dyDescent="0.3">
      <c r="A53" s="145"/>
      <c r="B53" s="185"/>
      <c r="C53" s="185"/>
      <c r="D53" s="132"/>
      <c r="E53" s="133"/>
      <c r="F53" s="134"/>
      <c r="G53" s="197"/>
      <c r="H53" s="197"/>
      <c r="I53" s="136"/>
      <c r="J53" s="133"/>
      <c r="K53" s="138"/>
    </row>
    <row r="54" spans="1:26" ht="14.5" x14ac:dyDescent="0.35">
      <c r="A54" s="164" t="s">
        <v>41</v>
      </c>
      <c r="B54" s="177">
        <v>48.670180169138376</v>
      </c>
      <c r="C54" s="178">
        <v>48.987355147758095</v>
      </c>
      <c r="D54" s="158">
        <v>11913</v>
      </c>
      <c r="E54" s="159">
        <v>13908</v>
      </c>
      <c r="F54" s="18">
        <v>-14.344262295081975</v>
      </c>
      <c r="G54" s="142">
        <v>51.458803693762654</v>
      </c>
      <c r="H54" s="17">
        <v>50.428927807758882</v>
      </c>
      <c r="I54" s="156">
        <v>53106</v>
      </c>
      <c r="J54" s="157">
        <v>79242</v>
      </c>
      <c r="K54" s="21">
        <v>-32.982509275384274</v>
      </c>
    </row>
    <row r="55" spans="1:26" ht="14.5" x14ac:dyDescent="0.35">
      <c r="A55" s="163" t="s">
        <v>46</v>
      </c>
      <c r="B55" s="187">
        <v>21.305715569718512</v>
      </c>
      <c r="C55" s="188">
        <v>26.533056250220138</v>
      </c>
      <c r="D55" s="160">
        <v>5215</v>
      </c>
      <c r="E55" s="161">
        <v>7533</v>
      </c>
      <c r="F55" s="151">
        <v>-30.771273065179884</v>
      </c>
      <c r="G55" s="149">
        <v>23.19744963711592</v>
      </c>
      <c r="H55" s="150">
        <v>27.24455248956318</v>
      </c>
      <c r="I55" s="155">
        <v>23940</v>
      </c>
      <c r="J55" s="152">
        <v>42811</v>
      </c>
      <c r="K55" s="153">
        <v>-44.079792576674215</v>
      </c>
      <c r="Z55" s="60"/>
    </row>
    <row r="56" spans="1:26" ht="14.5" x14ac:dyDescent="0.35">
      <c r="A56" s="27" t="s">
        <v>101</v>
      </c>
      <c r="B56" s="36">
        <v>12.101156187441271</v>
      </c>
      <c r="C56" s="37">
        <v>6.4527491106336514</v>
      </c>
      <c r="D56" s="23">
        <v>2962</v>
      </c>
      <c r="E56" s="24">
        <v>1832</v>
      </c>
      <c r="F56" s="18">
        <v>61.681222707423586</v>
      </c>
      <c r="G56" s="19">
        <v>11.436904681156189</v>
      </c>
      <c r="H56" s="20">
        <v>5.545514713369311</v>
      </c>
      <c r="I56" s="22">
        <v>11803</v>
      </c>
      <c r="J56" s="111">
        <v>8714</v>
      </c>
      <c r="K56" s="21">
        <v>35.448703236171696</v>
      </c>
      <c r="Z56" s="60"/>
    </row>
    <row r="57" spans="1:26" ht="14.5" x14ac:dyDescent="0.35">
      <c r="A57" s="139" t="s">
        <v>94</v>
      </c>
      <c r="B57" s="181">
        <v>4.3877926216448095</v>
      </c>
      <c r="C57" s="182">
        <v>0.70797083582825548</v>
      </c>
      <c r="D57" s="122">
        <v>1074</v>
      </c>
      <c r="E57" s="123">
        <v>201</v>
      </c>
      <c r="F57" s="124">
        <v>434.32835820895525</v>
      </c>
      <c r="G57" s="125">
        <v>4.2732144068371429</v>
      </c>
      <c r="H57" s="126">
        <v>0.96922411159759692</v>
      </c>
      <c r="I57" s="119">
        <v>4410</v>
      </c>
      <c r="J57" s="172">
        <v>1523</v>
      </c>
      <c r="K57" s="128">
        <v>189.56007879185819</v>
      </c>
      <c r="Z57" s="60"/>
    </row>
    <row r="58" spans="1:26" ht="14.5" x14ac:dyDescent="0.35">
      <c r="A58" s="27" t="s">
        <v>42</v>
      </c>
      <c r="B58" s="36">
        <v>5.5031253830126241</v>
      </c>
      <c r="C58" s="37">
        <v>3.9484343630023599</v>
      </c>
      <c r="D58" s="23">
        <v>1347</v>
      </c>
      <c r="E58" s="24">
        <v>1121</v>
      </c>
      <c r="F58" s="18">
        <v>20.160570918822472</v>
      </c>
      <c r="G58" s="19">
        <v>5.5115745002470904</v>
      </c>
      <c r="H58" s="20">
        <v>3.7820741268709908</v>
      </c>
      <c r="I58" s="22">
        <v>5688</v>
      </c>
      <c r="J58" s="111">
        <v>5943</v>
      </c>
      <c r="K58" s="21">
        <v>-4.2907622412922848</v>
      </c>
      <c r="Z58" s="60"/>
    </row>
    <row r="59" spans="1:26" ht="14.5" x14ac:dyDescent="0.35">
      <c r="A59" s="139" t="s">
        <v>43</v>
      </c>
      <c r="B59" s="181">
        <v>0.28189729133472241</v>
      </c>
      <c r="C59" s="182">
        <v>0.51424747279067307</v>
      </c>
      <c r="D59" s="122">
        <v>69</v>
      </c>
      <c r="E59" s="123">
        <v>146</v>
      </c>
      <c r="F59" s="124">
        <v>-52.739726027397261</v>
      </c>
      <c r="G59" s="125">
        <v>0.35852365771649497</v>
      </c>
      <c r="H59" s="126">
        <v>0.32710518277161182</v>
      </c>
      <c r="I59" s="119">
        <v>370</v>
      </c>
      <c r="J59" s="172">
        <v>514</v>
      </c>
      <c r="K59" s="128">
        <v>-28.01556420233463</v>
      </c>
      <c r="M59" s="42"/>
      <c r="Z59" s="60"/>
    </row>
    <row r="60" spans="1:26" ht="14.5" x14ac:dyDescent="0.35">
      <c r="A60" s="27" t="s">
        <v>44</v>
      </c>
      <c r="B60" s="36">
        <v>0</v>
      </c>
      <c r="C60" s="37">
        <v>1.0566728892959038E-2</v>
      </c>
      <c r="D60" s="23">
        <v>0</v>
      </c>
      <c r="E60" s="24">
        <v>3</v>
      </c>
      <c r="F60" s="18">
        <v>-100</v>
      </c>
      <c r="G60" s="19">
        <v>1.8410674315171367E-2</v>
      </c>
      <c r="H60" s="20">
        <v>3.1819570308522557E-3</v>
      </c>
      <c r="I60" s="22">
        <v>19</v>
      </c>
      <c r="J60" s="25">
        <v>5</v>
      </c>
      <c r="K60" s="21">
        <v>280</v>
      </c>
      <c r="Z60" s="60"/>
    </row>
    <row r="61" spans="1:26" ht="14.5" x14ac:dyDescent="0.35">
      <c r="A61" s="163" t="s">
        <v>45</v>
      </c>
      <c r="B61" s="187">
        <v>22.282142419414143</v>
      </c>
      <c r="C61" s="188">
        <v>11.633968511147899</v>
      </c>
      <c r="D61" s="160">
        <v>5454</v>
      </c>
      <c r="E61" s="161">
        <v>3303</v>
      </c>
      <c r="F61" s="151">
        <v>65.12261580381471</v>
      </c>
      <c r="G61" s="149">
        <v>21.602503851706864</v>
      </c>
      <c r="H61" s="150">
        <v>10.627736483046533</v>
      </c>
      <c r="I61" s="155">
        <v>22294</v>
      </c>
      <c r="J61" s="152">
        <v>16700</v>
      </c>
      <c r="K61" s="153">
        <v>33.497005988023972</v>
      </c>
      <c r="Z61" s="60"/>
    </row>
    <row r="62" spans="1:26" ht="14.5" x14ac:dyDescent="0.35">
      <c r="A62" s="168" t="s">
        <v>95</v>
      </c>
      <c r="B62" s="89"/>
      <c r="C62" s="90"/>
      <c r="D62" s="165"/>
      <c r="E62" s="94"/>
      <c r="F62" s="166"/>
      <c r="G62" s="32"/>
      <c r="H62" s="28"/>
      <c r="I62" s="167"/>
      <c r="J62" s="95"/>
      <c r="K62" s="93"/>
      <c r="Z62" s="60"/>
    </row>
    <row r="63" spans="1:26" x14ac:dyDescent="0.3">
      <c r="A63" s="191" t="s">
        <v>100</v>
      </c>
      <c r="B63" s="192"/>
      <c r="C63" s="192"/>
      <c r="D63" s="192"/>
      <c r="E63" s="192"/>
      <c r="F63" s="193"/>
      <c r="G63" s="193"/>
      <c r="H63" s="193"/>
      <c r="I63" s="194"/>
      <c r="J63" s="194"/>
      <c r="K63" s="195"/>
      <c r="Z63" s="60"/>
    </row>
    <row r="64" spans="1:26" x14ac:dyDescent="0.3">
      <c r="A64" s="35"/>
      <c r="B64" s="35"/>
      <c r="C64" s="35"/>
      <c r="D64" s="35"/>
      <c r="E64" s="35"/>
      <c r="F64" s="61"/>
      <c r="G64" s="61"/>
      <c r="H64" s="61"/>
      <c r="I64" s="35"/>
      <c r="J64" s="35"/>
      <c r="K64" s="35"/>
      <c r="Z64" s="60"/>
    </row>
    <row r="65" spans="1:11" x14ac:dyDescent="0.3">
      <c r="A65" s="35"/>
      <c r="B65" s="35"/>
      <c r="C65" s="35"/>
      <c r="D65" s="35"/>
      <c r="E65" s="35"/>
      <c r="F65" s="61"/>
      <c r="G65" s="61"/>
      <c r="H65" s="61"/>
      <c r="I65" s="71"/>
      <c r="J65" s="71"/>
      <c r="K65" s="35"/>
    </row>
  </sheetData>
  <phoneticPr fontId="1" type="noConversion"/>
  <pageMargins left="0.59" right="0.12" top="0.43" bottom="0.43" header="0.43" footer="0.43"/>
  <pageSetup paperSize="9" scale="86" orientation="portrait" horizontalDpi="4294967292" vertic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D8F0C-D0BF-463B-95DF-EA49F88F317B}">
  <sheetPr>
    <pageSetUpPr fitToPage="1"/>
  </sheetPr>
  <dimension ref="A1:M65"/>
  <sheetViews>
    <sheetView view="pageBreakPreview" zoomScaleNormal="100" zoomScaleSheetLayoutView="100" workbookViewId="0">
      <selection activeCell="O59" sqref="O59"/>
    </sheetView>
  </sheetViews>
  <sheetFormatPr baseColWidth="10" defaultColWidth="11.453125" defaultRowHeight="13" x14ac:dyDescent="0.3"/>
  <cols>
    <col min="1" max="1" width="22.1796875" style="1" customWidth="1"/>
    <col min="2" max="3" width="8.1796875" style="1" customWidth="1"/>
    <col min="4" max="5" width="10.1796875" style="1" customWidth="1"/>
    <col min="6" max="6" width="8.26953125" style="6" customWidth="1"/>
    <col min="7" max="8" width="8.81640625" style="6" customWidth="1"/>
    <col min="9" max="10" width="10.1796875" style="1" customWidth="1"/>
    <col min="11" max="11" width="8.26953125" style="1" customWidth="1"/>
    <col min="12" max="16384" width="11.453125" style="1"/>
  </cols>
  <sheetData>
    <row r="1" spans="1:11" ht="33" customHeight="1" x14ac:dyDescent="0.35">
      <c r="A1" s="2"/>
      <c r="B1" s="2"/>
      <c r="C1" s="2"/>
      <c r="D1" s="3"/>
      <c r="E1" s="3"/>
      <c r="F1" s="4"/>
      <c r="G1" s="4"/>
      <c r="H1" s="4"/>
      <c r="I1" s="3"/>
      <c r="K1" s="263"/>
    </row>
    <row r="2" spans="1:11" ht="14.15" customHeight="1" x14ac:dyDescent="0.35">
      <c r="A2" s="2"/>
      <c r="B2" s="2"/>
      <c r="C2" s="2"/>
      <c r="D2" s="3"/>
      <c r="E2" s="3"/>
      <c r="F2" s="4"/>
      <c r="G2" s="4"/>
      <c r="H2" s="4"/>
      <c r="I2" s="3"/>
      <c r="J2" s="3"/>
      <c r="K2" s="262"/>
    </row>
    <row r="3" spans="1:11" ht="38.25" customHeight="1" x14ac:dyDescent="0.3">
      <c r="A3" s="3" t="s">
        <v>0</v>
      </c>
      <c r="B3" s="3"/>
      <c r="C3" s="3"/>
      <c r="D3" s="3"/>
      <c r="E3" s="3"/>
      <c r="F3" s="4"/>
      <c r="G3" s="4"/>
      <c r="H3" s="4"/>
      <c r="I3" s="3"/>
      <c r="J3" s="3"/>
      <c r="K3" s="40"/>
    </row>
    <row r="4" spans="1:11" ht="15" customHeight="1" x14ac:dyDescent="0.35">
      <c r="A4" s="5" t="s">
        <v>1</v>
      </c>
      <c r="B4" s="5"/>
      <c r="C4" s="5"/>
      <c r="D4" s="5"/>
      <c r="E4" s="5"/>
      <c r="F4" s="4"/>
      <c r="G4" s="4"/>
      <c r="H4" s="4"/>
      <c r="K4" s="261" t="s">
        <v>66</v>
      </c>
    </row>
    <row r="5" spans="1:11" ht="15" customHeight="1" x14ac:dyDescent="0.35">
      <c r="A5" s="5" t="s">
        <v>2</v>
      </c>
      <c r="B5" s="5"/>
      <c r="C5" s="5"/>
      <c r="D5" s="5"/>
      <c r="E5" s="5"/>
      <c r="F5" s="5"/>
      <c r="K5" s="261" t="s">
        <v>67</v>
      </c>
    </row>
    <row r="6" spans="1:11" ht="3" customHeight="1" x14ac:dyDescent="0.3">
      <c r="A6" s="3"/>
      <c r="B6" s="3"/>
      <c r="C6" s="3"/>
      <c r="D6" s="3"/>
      <c r="E6" s="3"/>
      <c r="F6" s="4"/>
      <c r="G6" s="4"/>
      <c r="H6" s="4"/>
      <c r="I6" s="3"/>
      <c r="J6" s="3"/>
      <c r="K6" s="40"/>
    </row>
    <row r="7" spans="1:11" ht="14.25" customHeight="1" x14ac:dyDescent="0.35">
      <c r="A7" s="260" t="s">
        <v>81</v>
      </c>
      <c r="B7" s="260"/>
      <c r="C7" s="260"/>
      <c r="D7" s="3"/>
      <c r="E7" s="3"/>
      <c r="F7" s="259"/>
      <c r="G7" s="259"/>
      <c r="H7" s="259"/>
      <c r="I7" s="258"/>
      <c r="J7" s="257"/>
      <c r="K7" s="41"/>
    </row>
    <row r="8" spans="1:11" ht="7.5" customHeight="1" x14ac:dyDescent="0.35">
      <c r="A8" s="260"/>
      <c r="B8" s="260"/>
      <c r="C8" s="260"/>
      <c r="D8" s="3"/>
      <c r="E8" s="3"/>
      <c r="F8" s="259"/>
      <c r="G8" s="259"/>
      <c r="H8" s="259"/>
      <c r="I8" s="258"/>
      <c r="J8" s="257"/>
      <c r="K8" s="41"/>
    </row>
    <row r="9" spans="1:11" ht="14.25" customHeight="1" x14ac:dyDescent="0.35">
      <c r="A9" s="260"/>
      <c r="B9" s="264" t="s">
        <v>38</v>
      </c>
      <c r="C9" s="264"/>
      <c r="D9" s="3"/>
      <c r="E9" s="3"/>
      <c r="F9" s="259"/>
      <c r="G9" s="265" t="s">
        <v>38</v>
      </c>
      <c r="H9" s="265"/>
      <c r="I9" s="258"/>
      <c r="J9" s="257"/>
      <c r="K9" s="41"/>
    </row>
    <row r="10" spans="1:11" s="15" customFormat="1" ht="15" customHeight="1" x14ac:dyDescent="0.35">
      <c r="A10" s="73" t="s">
        <v>3</v>
      </c>
      <c r="B10" s="9">
        <f>[1]Juni!B10+31</f>
        <v>42555</v>
      </c>
      <c r="C10" s="96">
        <f>[1]Juni!C10+31</f>
        <v>42190</v>
      </c>
      <c r="D10" s="9">
        <f>[1]Juni!D10+31</f>
        <v>42555</v>
      </c>
      <c r="E10" s="10">
        <f>[1]Juni!E10+31</f>
        <v>42190</v>
      </c>
      <c r="F10" s="11" t="s">
        <v>4</v>
      </c>
      <c r="G10" s="256" t="s">
        <v>78</v>
      </c>
      <c r="H10" s="8" t="s">
        <v>79</v>
      </c>
      <c r="I10" s="13" t="s">
        <v>78</v>
      </c>
      <c r="J10" s="10" t="s">
        <v>79</v>
      </c>
      <c r="K10" s="14" t="s">
        <v>4</v>
      </c>
    </row>
    <row r="11" spans="1:11" ht="14.5" x14ac:dyDescent="0.35">
      <c r="A11" s="98" t="s">
        <v>5</v>
      </c>
      <c r="B11" s="113">
        <f t="shared" ref="B11:B50" si="0">D11/$D$52*100</f>
        <v>0.72434963120003526</v>
      </c>
      <c r="C11" s="104">
        <f t="shared" ref="C11:C50" si="1">E11/$E$52*100</f>
        <v>1.0267262324633593</v>
      </c>
      <c r="D11" s="100">
        <f>I11-[1]Juni!I11</f>
        <v>164</v>
      </c>
      <c r="E11" s="101">
        <f>J11-[1]Juni!J11</f>
        <v>262</v>
      </c>
      <c r="F11" s="102">
        <f t="shared" ref="F11:F50" si="2">IF(E11&gt;0,(D11*100/E11)-100," ")</f>
        <v>-37.404580152671755</v>
      </c>
      <c r="G11" s="103">
        <f t="shared" ref="G11:G50" si="3">I11/$I$52*100</f>
        <v>0.78431684175394534</v>
      </c>
      <c r="H11" s="104">
        <f t="shared" ref="H11:H50" si="4">J11/$J$52*100</f>
        <v>1.0090115737952632</v>
      </c>
      <c r="I11" s="105">
        <v>987</v>
      </c>
      <c r="J11" s="106">
        <v>1843</v>
      </c>
      <c r="K11" s="107">
        <f t="shared" ref="K11:K50" si="5">IF(J11&gt;0,(I11*100/J11)-100," ")</f>
        <v>-46.44601193705914</v>
      </c>
    </row>
    <row r="12" spans="1:11" ht="14.5" x14ac:dyDescent="0.35">
      <c r="A12" s="255" t="s">
        <v>47</v>
      </c>
      <c r="B12" s="254">
        <f t="shared" si="0"/>
        <v>3.5334128351221239E-2</v>
      </c>
      <c r="C12" s="252">
        <f t="shared" si="1"/>
        <v>0.10188886276353945</v>
      </c>
      <c r="D12" s="235">
        <f>I12-[1]Juni!I12</f>
        <v>8</v>
      </c>
      <c r="E12" s="234">
        <f>J12-[1]Juni!J12</f>
        <v>26</v>
      </c>
      <c r="F12" s="233">
        <f t="shared" si="2"/>
        <v>-69.230769230769226</v>
      </c>
      <c r="G12" s="253">
        <f t="shared" si="3"/>
        <v>4.2116304572400308E-2</v>
      </c>
      <c r="H12" s="252">
        <f t="shared" si="4"/>
        <v>8.2669966165537026E-2</v>
      </c>
      <c r="I12" s="230">
        <v>53</v>
      </c>
      <c r="J12" s="229">
        <v>151</v>
      </c>
      <c r="K12" s="228">
        <f t="shared" si="5"/>
        <v>-64.900662251655632</v>
      </c>
    </row>
    <row r="13" spans="1:11" ht="14.5" x14ac:dyDescent="0.35">
      <c r="A13" s="105" t="s">
        <v>6</v>
      </c>
      <c r="B13" s="109">
        <f t="shared" si="0"/>
        <v>5.3001192526831852E-2</v>
      </c>
      <c r="C13" s="104">
        <f t="shared" si="1"/>
        <v>5.0944431381769725E-2</v>
      </c>
      <c r="D13" s="100">
        <f>I13-[1]Juni!I13</f>
        <v>12</v>
      </c>
      <c r="E13" s="101">
        <f>J13-[1]Juni!J13</f>
        <v>13</v>
      </c>
      <c r="F13" s="102">
        <f t="shared" si="2"/>
        <v>-7.6923076923076934</v>
      </c>
      <c r="G13" s="103">
        <f t="shared" si="3"/>
        <v>4.688418810889846E-2</v>
      </c>
      <c r="H13" s="104">
        <f t="shared" si="4"/>
        <v>7.0077852113832717E-2</v>
      </c>
      <c r="I13" s="105">
        <v>59</v>
      </c>
      <c r="J13" s="106">
        <v>128</v>
      </c>
      <c r="K13" s="107">
        <f t="shared" si="5"/>
        <v>-53.90625</v>
      </c>
    </row>
    <row r="14" spans="1:11" ht="14.5" x14ac:dyDescent="0.35">
      <c r="A14" s="238" t="s">
        <v>7</v>
      </c>
      <c r="B14" s="254">
        <f t="shared" si="0"/>
        <v>7.0844927344198574</v>
      </c>
      <c r="C14" s="252">
        <f t="shared" si="1"/>
        <v>7.4261305744964341</v>
      </c>
      <c r="D14" s="235">
        <f>I14-[1]Juni!I14</f>
        <v>1604</v>
      </c>
      <c r="E14" s="234">
        <f>J14-[1]Juni!J14</f>
        <v>1895</v>
      </c>
      <c r="F14" s="233">
        <f t="shared" si="2"/>
        <v>-15.356200527704488</v>
      </c>
      <c r="G14" s="253">
        <f t="shared" si="3"/>
        <v>5.8907201093434631</v>
      </c>
      <c r="H14" s="252">
        <f t="shared" si="4"/>
        <v>5.9505951142597473</v>
      </c>
      <c r="I14" s="230">
        <v>7413</v>
      </c>
      <c r="J14" s="229">
        <v>10869</v>
      </c>
      <c r="K14" s="228">
        <f t="shared" si="5"/>
        <v>-31.796853436378697</v>
      </c>
    </row>
    <row r="15" spans="1:11" ht="14.5" x14ac:dyDescent="0.35">
      <c r="A15" s="108" t="s">
        <v>8</v>
      </c>
      <c r="B15" s="109">
        <f t="shared" si="0"/>
        <v>8.2107680756150359</v>
      </c>
      <c r="C15" s="104">
        <f t="shared" si="1"/>
        <v>8.4606944117877578</v>
      </c>
      <c r="D15" s="100">
        <f>I15-[1]Juni!I15</f>
        <v>1859</v>
      </c>
      <c r="E15" s="101">
        <f>J15-[1]Juni!J15</f>
        <v>2159</v>
      </c>
      <c r="F15" s="102">
        <f t="shared" si="2"/>
        <v>-13.895321908290882</v>
      </c>
      <c r="G15" s="103">
        <f t="shared" si="3"/>
        <v>9.097121787638466</v>
      </c>
      <c r="H15" s="104">
        <f t="shared" si="4"/>
        <v>7.7791890678550706</v>
      </c>
      <c r="I15" s="105">
        <v>11448</v>
      </c>
      <c r="J15" s="106">
        <v>14209</v>
      </c>
      <c r="K15" s="107">
        <f t="shared" si="5"/>
        <v>-19.431346329790983</v>
      </c>
    </row>
    <row r="16" spans="1:11" ht="14.5" x14ac:dyDescent="0.35">
      <c r="A16" s="238" t="s">
        <v>9</v>
      </c>
      <c r="B16" s="254">
        <f t="shared" si="0"/>
        <v>4.4167660439026549E-3</v>
      </c>
      <c r="C16" s="252">
        <f t="shared" si="1"/>
        <v>3.918802413982287E-2</v>
      </c>
      <c r="D16" s="235">
        <f>I16-[1]Juni!I16</f>
        <v>1</v>
      </c>
      <c r="E16" s="234">
        <f>J16-[1]Juni!J16</f>
        <v>10</v>
      </c>
      <c r="F16" s="233">
        <f t="shared" si="2"/>
        <v>-90</v>
      </c>
      <c r="G16" s="253">
        <f t="shared" si="3"/>
        <v>1.9866181402075619E-2</v>
      </c>
      <c r="H16" s="252">
        <f t="shared" si="4"/>
        <v>1.8614429467736813E-2</v>
      </c>
      <c r="I16" s="230">
        <v>25</v>
      </c>
      <c r="J16" s="229">
        <v>34</v>
      </c>
      <c r="K16" s="228">
        <f t="shared" si="5"/>
        <v>-26.470588235294116</v>
      </c>
    </row>
    <row r="17" spans="1:11" ht="14.5" x14ac:dyDescent="0.35">
      <c r="A17" s="98" t="s">
        <v>10</v>
      </c>
      <c r="B17" s="109">
        <f t="shared" si="0"/>
        <v>1.3559471754781149</v>
      </c>
      <c r="C17" s="104">
        <f t="shared" si="1"/>
        <v>2.8058625284113172</v>
      </c>
      <c r="D17" s="100">
        <f>I17-[1]Juni!I17</f>
        <v>307</v>
      </c>
      <c r="E17" s="101">
        <f>J17-[1]Juni!J17</f>
        <v>716</v>
      </c>
      <c r="F17" s="102">
        <f t="shared" si="2"/>
        <v>-57.122905027932958</v>
      </c>
      <c r="G17" s="103">
        <f t="shared" si="3"/>
        <v>1.4534098313758523</v>
      </c>
      <c r="H17" s="104">
        <f t="shared" si="4"/>
        <v>2.0820786842883265</v>
      </c>
      <c r="I17" s="105">
        <v>1829</v>
      </c>
      <c r="J17" s="106">
        <v>3803</v>
      </c>
      <c r="K17" s="107">
        <f t="shared" si="5"/>
        <v>-51.906389692348149</v>
      </c>
    </row>
    <row r="18" spans="1:11" ht="14.5" x14ac:dyDescent="0.35">
      <c r="A18" s="230" t="s">
        <v>11</v>
      </c>
      <c r="B18" s="254">
        <f t="shared" si="0"/>
        <v>2.3099686409610887</v>
      </c>
      <c r="C18" s="252">
        <f t="shared" si="1"/>
        <v>3.0684222901481308</v>
      </c>
      <c r="D18" s="235">
        <f>I18-[1]Juni!I18</f>
        <v>523</v>
      </c>
      <c r="E18" s="234">
        <f>J18-[1]Juni!J18</f>
        <v>783</v>
      </c>
      <c r="F18" s="233">
        <f t="shared" si="2"/>
        <v>-33.205619412515958</v>
      </c>
      <c r="G18" s="253">
        <f t="shared" si="3"/>
        <v>2.6501485990368874</v>
      </c>
      <c r="H18" s="252">
        <f t="shared" si="4"/>
        <v>2.6624108971060036</v>
      </c>
      <c r="I18" s="230">
        <v>3335</v>
      </c>
      <c r="J18" s="229">
        <v>4863</v>
      </c>
      <c r="K18" s="228">
        <f t="shared" si="5"/>
        <v>-31.420933580094598</v>
      </c>
    </row>
    <row r="19" spans="1:11" ht="14.5" x14ac:dyDescent="0.35">
      <c r="A19" s="98" t="s">
        <v>49</v>
      </c>
      <c r="B19" s="109">
        <f t="shared" si="0"/>
        <v>0.24292213241464602</v>
      </c>
      <c r="C19" s="104">
        <f t="shared" si="1"/>
        <v>0.34485461243044124</v>
      </c>
      <c r="D19" s="100">
        <f>I19-[1]Juni!I19</f>
        <v>55</v>
      </c>
      <c r="E19" s="101">
        <f>J19-[1]Juni!J19</f>
        <v>88</v>
      </c>
      <c r="F19" s="102">
        <f t="shared" si="2"/>
        <v>-37.5</v>
      </c>
      <c r="G19" s="103">
        <f t="shared" si="3"/>
        <v>0.25587641645873399</v>
      </c>
      <c r="H19" s="104">
        <f t="shared" si="4"/>
        <v>0.21570838853789132</v>
      </c>
      <c r="I19" s="105">
        <v>322</v>
      </c>
      <c r="J19" s="106">
        <v>394</v>
      </c>
      <c r="K19" s="107">
        <f t="shared" si="5"/>
        <v>-18.274111675126903</v>
      </c>
    </row>
    <row r="20" spans="1:11" ht="14.5" x14ac:dyDescent="0.35">
      <c r="A20" s="255" t="s">
        <v>12</v>
      </c>
      <c r="B20" s="254">
        <f t="shared" si="0"/>
        <v>2.7825626076586722</v>
      </c>
      <c r="C20" s="252">
        <f t="shared" si="1"/>
        <v>2.8607257622070694</v>
      </c>
      <c r="D20" s="235">
        <f>I20-[1]Juni!I20</f>
        <v>630</v>
      </c>
      <c r="E20" s="234">
        <f>J20-[1]Juni!J20</f>
        <v>730</v>
      </c>
      <c r="F20" s="233">
        <f t="shared" si="2"/>
        <v>-13.698630136986296</v>
      </c>
      <c r="G20" s="253">
        <f t="shared" si="3"/>
        <v>2.7264347356208578</v>
      </c>
      <c r="H20" s="252">
        <f t="shared" si="4"/>
        <v>2.8102313664086198</v>
      </c>
      <c r="I20" s="230">
        <v>3431</v>
      </c>
      <c r="J20" s="229">
        <v>5133</v>
      </c>
      <c r="K20" s="228">
        <f t="shared" si="5"/>
        <v>-33.157997272550162</v>
      </c>
    </row>
    <row r="21" spans="1:11" ht="14.5" x14ac:dyDescent="0.35">
      <c r="A21" s="112" t="s">
        <v>13</v>
      </c>
      <c r="B21" s="109">
        <f t="shared" si="0"/>
        <v>4.324013956980699</v>
      </c>
      <c r="C21" s="104">
        <f t="shared" si="1"/>
        <v>5.0709303236930792</v>
      </c>
      <c r="D21" s="100">
        <f>I21-[1]Juni!I21</f>
        <v>979</v>
      </c>
      <c r="E21" s="101">
        <f>J21-[1]Juni!J21</f>
        <v>1294</v>
      </c>
      <c r="F21" s="102">
        <f t="shared" si="2"/>
        <v>-24.343122102009275</v>
      </c>
      <c r="G21" s="103">
        <f t="shared" si="3"/>
        <v>4.0693885984011695</v>
      </c>
      <c r="H21" s="104">
        <f t="shared" si="4"/>
        <v>4.5222113942207676</v>
      </c>
      <c r="I21" s="105">
        <v>5121</v>
      </c>
      <c r="J21" s="106">
        <v>8260</v>
      </c>
      <c r="K21" s="107">
        <f t="shared" si="5"/>
        <v>-38.002421307506054</v>
      </c>
    </row>
    <row r="22" spans="1:11" ht="14.5" x14ac:dyDescent="0.35">
      <c r="A22" s="255" t="s">
        <v>14</v>
      </c>
      <c r="B22" s="254">
        <f t="shared" si="0"/>
        <v>1.1395256393268849</v>
      </c>
      <c r="C22" s="252">
        <f t="shared" si="1"/>
        <v>1.0110510228074301</v>
      </c>
      <c r="D22" s="235">
        <f>I22-[1]Juni!I22</f>
        <v>258</v>
      </c>
      <c r="E22" s="234">
        <f>J22-[1]Juni!J22</f>
        <v>258</v>
      </c>
      <c r="F22" s="233">
        <f t="shared" si="2"/>
        <v>0</v>
      </c>
      <c r="G22" s="253">
        <f t="shared" si="3"/>
        <v>0.56340490456286452</v>
      </c>
      <c r="H22" s="252">
        <f t="shared" si="4"/>
        <v>1.1267204660177166</v>
      </c>
      <c r="I22" s="230">
        <v>709</v>
      </c>
      <c r="J22" s="229">
        <v>2058</v>
      </c>
      <c r="K22" s="228">
        <f t="shared" si="5"/>
        <v>-65.549076773566568</v>
      </c>
    </row>
    <row r="23" spans="1:11" ht="14.5" x14ac:dyDescent="0.35">
      <c r="A23" s="105" t="s">
        <v>15</v>
      </c>
      <c r="B23" s="109">
        <f t="shared" si="0"/>
        <v>2.0714632745903452</v>
      </c>
      <c r="C23" s="104">
        <f t="shared" si="1"/>
        <v>2.6295164197821146</v>
      </c>
      <c r="D23" s="100">
        <f>I23-[1]Juni!I23</f>
        <v>469</v>
      </c>
      <c r="E23" s="101">
        <f>J23-[1]Juni!J23</f>
        <v>671</v>
      </c>
      <c r="F23" s="102">
        <f t="shared" si="2"/>
        <v>-30.104321907600593</v>
      </c>
      <c r="G23" s="103">
        <f t="shared" si="3"/>
        <v>2.6112108834888192</v>
      </c>
      <c r="H23" s="104">
        <f t="shared" si="4"/>
        <v>2.6739080447184294</v>
      </c>
      <c r="I23" s="105">
        <v>3286</v>
      </c>
      <c r="J23" s="106">
        <v>4884</v>
      </c>
      <c r="K23" s="107">
        <f t="shared" si="5"/>
        <v>-32.719082719082721</v>
      </c>
    </row>
    <row r="24" spans="1:11" ht="14.5" x14ac:dyDescent="0.35">
      <c r="A24" s="238" t="s">
        <v>39</v>
      </c>
      <c r="B24" s="254">
        <f t="shared" si="0"/>
        <v>0.24733889845854864</v>
      </c>
      <c r="C24" s="252">
        <f t="shared" si="1"/>
        <v>0.70538443451681165</v>
      </c>
      <c r="D24" s="235">
        <f>I24-[1]Juni!I24</f>
        <v>56</v>
      </c>
      <c r="E24" s="234">
        <f>J24-[1]Juni!J24</f>
        <v>180</v>
      </c>
      <c r="F24" s="233">
        <f t="shared" si="2"/>
        <v>-68.888888888888886</v>
      </c>
      <c r="G24" s="253">
        <f t="shared" si="3"/>
        <v>0.40209151157801049</v>
      </c>
      <c r="H24" s="252">
        <f t="shared" si="4"/>
        <v>0.81793993014114119</v>
      </c>
      <c r="I24" s="230">
        <v>506</v>
      </c>
      <c r="J24" s="229">
        <v>1494</v>
      </c>
      <c r="K24" s="228">
        <f t="shared" si="5"/>
        <v>-66.13119143239625</v>
      </c>
    </row>
    <row r="25" spans="1:11" ht="14.5" x14ac:dyDescent="0.35">
      <c r="A25" s="108" t="s">
        <v>16</v>
      </c>
      <c r="B25" s="109">
        <f t="shared" si="0"/>
        <v>1.2764453866878671</v>
      </c>
      <c r="C25" s="104">
        <f t="shared" si="1"/>
        <v>1.8144055176737988</v>
      </c>
      <c r="D25" s="100">
        <f>I25-[1]Juni!I25</f>
        <v>289</v>
      </c>
      <c r="E25" s="101">
        <f>J25-[1]Juni!J25</f>
        <v>463</v>
      </c>
      <c r="F25" s="102">
        <f t="shared" si="2"/>
        <v>-37.580993520518362</v>
      </c>
      <c r="G25" s="103">
        <f t="shared" si="3"/>
        <v>1.4597670094245163</v>
      </c>
      <c r="H25" s="104">
        <f t="shared" si="4"/>
        <v>1.7180023432281799</v>
      </c>
      <c r="I25" s="105">
        <v>1837</v>
      </c>
      <c r="J25" s="106">
        <v>3138</v>
      </c>
      <c r="K25" s="107">
        <f t="shared" si="5"/>
        <v>-41.459528362014019</v>
      </c>
    </row>
    <row r="26" spans="1:11" ht="14.5" x14ac:dyDescent="0.35">
      <c r="A26" s="238" t="s">
        <v>17</v>
      </c>
      <c r="B26" s="254">
        <f t="shared" si="0"/>
        <v>1.5635351795415395</v>
      </c>
      <c r="C26" s="252">
        <f t="shared" si="1"/>
        <v>1.1834783290226507</v>
      </c>
      <c r="D26" s="235">
        <f>I26-[1]Juni!I26</f>
        <v>354</v>
      </c>
      <c r="E26" s="234">
        <f>J26-[1]Juni!J26</f>
        <v>302</v>
      </c>
      <c r="F26" s="233">
        <f t="shared" si="2"/>
        <v>17.21854304635761</v>
      </c>
      <c r="G26" s="253">
        <f t="shared" si="3"/>
        <v>1.4406954752785239</v>
      </c>
      <c r="H26" s="252">
        <f t="shared" si="4"/>
        <v>1.3802051967107207</v>
      </c>
      <c r="I26" s="230">
        <v>1813</v>
      </c>
      <c r="J26" s="229">
        <v>2521</v>
      </c>
      <c r="K26" s="228">
        <f t="shared" si="5"/>
        <v>-28.084093613645379</v>
      </c>
    </row>
    <row r="27" spans="1:11" ht="14.5" x14ac:dyDescent="0.35">
      <c r="A27" s="98" t="s">
        <v>52</v>
      </c>
      <c r="B27" s="109">
        <f t="shared" si="0"/>
        <v>0.83476878229760165</v>
      </c>
      <c r="C27" s="104">
        <f t="shared" si="1"/>
        <v>1.2187475507484913</v>
      </c>
      <c r="D27" s="100">
        <f>I27-[1]Juni!I27</f>
        <v>189</v>
      </c>
      <c r="E27" s="101">
        <f>J27-[1]Juni!J27</f>
        <v>311</v>
      </c>
      <c r="F27" s="102">
        <f t="shared" si="2"/>
        <v>-39.228295819935688</v>
      </c>
      <c r="G27" s="103">
        <f t="shared" si="3"/>
        <v>1.0401932582126794</v>
      </c>
      <c r="H27" s="104">
        <f t="shared" si="4"/>
        <v>1.3106748278165274</v>
      </c>
      <c r="I27" s="105">
        <v>1309</v>
      </c>
      <c r="J27" s="106">
        <v>2394</v>
      </c>
      <c r="K27" s="107">
        <f t="shared" si="5"/>
        <v>-45.321637426900587</v>
      </c>
    </row>
    <row r="28" spans="1:11" ht="14.5" x14ac:dyDescent="0.35">
      <c r="A28" s="230" t="s">
        <v>18</v>
      </c>
      <c r="B28" s="254">
        <f t="shared" si="0"/>
        <v>0.23850536637074335</v>
      </c>
      <c r="C28" s="252">
        <f t="shared" si="1"/>
        <v>0.31742299553256526</v>
      </c>
      <c r="D28" s="235">
        <f>I28-[1]Juni!I28</f>
        <v>54</v>
      </c>
      <c r="E28" s="234">
        <f>J28-[1]Juni!J28</f>
        <v>81</v>
      </c>
      <c r="F28" s="233">
        <f t="shared" si="2"/>
        <v>-33.333333333333329</v>
      </c>
      <c r="G28" s="253">
        <f t="shared" si="3"/>
        <v>0.27733189237297562</v>
      </c>
      <c r="H28" s="252">
        <f t="shared" si="4"/>
        <v>0.25731711323047946</v>
      </c>
      <c r="I28" s="230">
        <v>349</v>
      </c>
      <c r="J28" s="229">
        <v>470</v>
      </c>
      <c r="K28" s="228">
        <f t="shared" si="5"/>
        <v>-25.744680851063833</v>
      </c>
    </row>
    <row r="29" spans="1:11" ht="14.5" x14ac:dyDescent="0.35">
      <c r="A29" s="98" t="s">
        <v>19</v>
      </c>
      <c r="B29" s="109">
        <f t="shared" si="0"/>
        <v>0.11041915109756636</v>
      </c>
      <c r="C29" s="104">
        <f t="shared" si="1"/>
        <v>0.15675209655929148</v>
      </c>
      <c r="D29" s="100">
        <f>I29-[1]Juni!I29</f>
        <v>25</v>
      </c>
      <c r="E29" s="101">
        <f>J29-[1]Juni!J29</f>
        <v>40</v>
      </c>
      <c r="F29" s="102">
        <f t="shared" si="2"/>
        <v>-37.5</v>
      </c>
      <c r="G29" s="103">
        <f t="shared" si="3"/>
        <v>0.10171484877862717</v>
      </c>
      <c r="H29" s="104">
        <f t="shared" si="4"/>
        <v>0.13194345593307566</v>
      </c>
      <c r="I29" s="105">
        <v>128</v>
      </c>
      <c r="J29" s="106">
        <v>241</v>
      </c>
      <c r="K29" s="107">
        <f t="shared" si="5"/>
        <v>-46.88796680497925</v>
      </c>
    </row>
    <row r="30" spans="1:11" ht="14.5" x14ac:dyDescent="0.35">
      <c r="A30" s="238" t="s">
        <v>20</v>
      </c>
      <c r="B30" s="254">
        <f t="shared" si="0"/>
        <v>2.5705578375513451</v>
      </c>
      <c r="C30" s="252">
        <f t="shared" si="1"/>
        <v>2.3865506701152128</v>
      </c>
      <c r="D30" s="235">
        <f>I30-[1]Juni!I30</f>
        <v>582</v>
      </c>
      <c r="E30" s="234">
        <f>J30-[1]Juni!J30</f>
        <v>609</v>
      </c>
      <c r="F30" s="233">
        <f t="shared" si="2"/>
        <v>-4.4334975369458078</v>
      </c>
      <c r="G30" s="253">
        <f t="shared" si="3"/>
        <v>1.9143052399040066</v>
      </c>
      <c r="H30" s="252">
        <f t="shared" si="4"/>
        <v>1.9703921074819057</v>
      </c>
      <c r="I30" s="230">
        <v>2409</v>
      </c>
      <c r="J30" s="229">
        <v>3599</v>
      </c>
      <c r="K30" s="228">
        <f t="shared" si="5"/>
        <v>-33.064740205612665</v>
      </c>
    </row>
    <row r="31" spans="1:11" ht="14.5" x14ac:dyDescent="0.35">
      <c r="A31" s="108" t="s">
        <v>21</v>
      </c>
      <c r="B31" s="109">
        <f t="shared" si="0"/>
        <v>9.2531248619760618</v>
      </c>
      <c r="C31" s="104">
        <f t="shared" si="1"/>
        <v>8.3039423152284666</v>
      </c>
      <c r="D31" s="100">
        <f>I31-[1]Juni!I31</f>
        <v>2095</v>
      </c>
      <c r="E31" s="101">
        <f>J31-[1]Juni!J31</f>
        <v>2119</v>
      </c>
      <c r="F31" s="102">
        <f t="shared" si="2"/>
        <v>-1.1326097215667801</v>
      </c>
      <c r="G31" s="103">
        <f t="shared" si="3"/>
        <v>9.7415807123218006</v>
      </c>
      <c r="H31" s="104">
        <f t="shared" si="4"/>
        <v>8.1350531606206271</v>
      </c>
      <c r="I31" s="105">
        <v>12259</v>
      </c>
      <c r="J31" s="106">
        <v>14859</v>
      </c>
      <c r="K31" s="107">
        <f t="shared" si="5"/>
        <v>-17.497812773403325</v>
      </c>
    </row>
    <row r="32" spans="1:11" ht="14.5" x14ac:dyDescent="0.35">
      <c r="A32" s="238" t="s">
        <v>51</v>
      </c>
      <c r="B32" s="254">
        <f t="shared" si="0"/>
        <v>2.1112141689854687</v>
      </c>
      <c r="C32" s="252">
        <f t="shared" si="1"/>
        <v>1.951563602163179</v>
      </c>
      <c r="D32" s="235">
        <f>I32-[1]Juni!I32</f>
        <v>478</v>
      </c>
      <c r="E32" s="234">
        <f>J32-[1]Juni!J32</f>
        <v>498</v>
      </c>
      <c r="F32" s="233">
        <f t="shared" si="2"/>
        <v>-4.0160642570281055</v>
      </c>
      <c r="G32" s="253">
        <f t="shared" si="3"/>
        <v>2.1622351838019105</v>
      </c>
      <c r="H32" s="252">
        <f t="shared" si="4"/>
        <v>1.5794890886594324</v>
      </c>
      <c r="I32" s="230">
        <v>2721</v>
      </c>
      <c r="J32" s="229">
        <v>2885</v>
      </c>
      <c r="K32" s="228">
        <f t="shared" si="5"/>
        <v>-5.6845753899480087</v>
      </c>
    </row>
    <row r="33" spans="1:11" ht="14.5" x14ac:dyDescent="0.35">
      <c r="A33" s="98" t="s">
        <v>22</v>
      </c>
      <c r="B33" s="109">
        <f t="shared" si="0"/>
        <v>1.4796166247073892</v>
      </c>
      <c r="C33" s="104">
        <f t="shared" si="1"/>
        <v>1.2932047966141547</v>
      </c>
      <c r="D33" s="100">
        <f>I33-[1]Juni!I33</f>
        <v>335</v>
      </c>
      <c r="E33" s="101">
        <f>J33-[1]Juni!J33</f>
        <v>330</v>
      </c>
      <c r="F33" s="102">
        <f t="shared" si="2"/>
        <v>1.5151515151515156</v>
      </c>
      <c r="G33" s="103">
        <f t="shared" si="3"/>
        <v>1.7235898984440805</v>
      </c>
      <c r="H33" s="104">
        <f t="shared" si="4"/>
        <v>1.3993671093980971</v>
      </c>
      <c r="I33" s="105">
        <v>2169</v>
      </c>
      <c r="J33" s="106">
        <v>2556</v>
      </c>
      <c r="K33" s="107">
        <f t="shared" si="5"/>
        <v>-15.140845070422529</v>
      </c>
    </row>
    <row r="34" spans="1:11" ht="14.5" x14ac:dyDescent="0.35">
      <c r="A34" s="230" t="s">
        <v>23</v>
      </c>
      <c r="B34" s="254">
        <f t="shared" si="0"/>
        <v>1.1130250430634689</v>
      </c>
      <c r="C34" s="252">
        <f t="shared" si="1"/>
        <v>1.1756407241946862</v>
      </c>
      <c r="D34" s="235">
        <f>I34-[1]Juni!I34</f>
        <v>252</v>
      </c>
      <c r="E34" s="234">
        <f>J34-[1]Juni!J34</f>
        <v>300</v>
      </c>
      <c r="F34" s="233">
        <f t="shared" si="2"/>
        <v>-16</v>
      </c>
      <c r="G34" s="253">
        <f t="shared" si="3"/>
        <v>1.1752832917467937</v>
      </c>
      <c r="H34" s="252">
        <f t="shared" si="4"/>
        <v>1.6523043568714617</v>
      </c>
      <c r="I34" s="230">
        <v>1479</v>
      </c>
      <c r="J34" s="229">
        <v>3018</v>
      </c>
      <c r="K34" s="228">
        <f t="shared" si="5"/>
        <v>-50.994035785288268</v>
      </c>
    </row>
    <row r="35" spans="1:11" ht="14.5" x14ac:dyDescent="0.35">
      <c r="A35" s="98" t="s">
        <v>24</v>
      </c>
      <c r="B35" s="109">
        <f t="shared" si="0"/>
        <v>1.6474537343756903</v>
      </c>
      <c r="C35" s="104">
        <f t="shared" si="1"/>
        <v>3.0331530684222905</v>
      </c>
      <c r="D35" s="100">
        <f>I35-[1]Juni!I35</f>
        <v>373</v>
      </c>
      <c r="E35" s="101">
        <f>J35-[1]Juni!J35</f>
        <v>774</v>
      </c>
      <c r="F35" s="102">
        <f t="shared" si="2"/>
        <v>-51.808785529715763</v>
      </c>
      <c r="G35" s="103">
        <f t="shared" si="3"/>
        <v>2.1026366395956835</v>
      </c>
      <c r="H35" s="104">
        <f t="shared" si="4"/>
        <v>3.5175796861826183</v>
      </c>
      <c r="I35" s="105">
        <v>2646</v>
      </c>
      <c r="J35" s="106">
        <v>6425</v>
      </c>
      <c r="K35" s="107">
        <f t="shared" si="5"/>
        <v>-58.81712062256809</v>
      </c>
    </row>
    <row r="36" spans="1:11" ht="14.5" x14ac:dyDescent="0.35">
      <c r="A36" s="238" t="s">
        <v>25</v>
      </c>
      <c r="B36" s="254">
        <f t="shared" si="0"/>
        <v>4.3946822136831409</v>
      </c>
      <c r="C36" s="252">
        <f t="shared" si="1"/>
        <v>2.9469394153146795</v>
      </c>
      <c r="D36" s="235">
        <f>I36-[1]Juni!I36</f>
        <v>995</v>
      </c>
      <c r="E36" s="234">
        <f>J36-[1]Juni!J36</f>
        <v>752</v>
      </c>
      <c r="F36" s="233">
        <f t="shared" si="2"/>
        <v>32.313829787234056</v>
      </c>
      <c r="G36" s="253">
        <f t="shared" si="3"/>
        <v>2.6549164825733857</v>
      </c>
      <c r="H36" s="252">
        <f t="shared" si="4"/>
        <v>3.0872578755461144</v>
      </c>
      <c r="I36" s="230">
        <v>3341</v>
      </c>
      <c r="J36" s="229">
        <v>5639</v>
      </c>
      <c r="K36" s="228">
        <f t="shared" si="5"/>
        <v>-40.751906366377014</v>
      </c>
    </row>
    <row r="37" spans="1:11" ht="14.5" x14ac:dyDescent="0.35">
      <c r="A37" s="108" t="s">
        <v>26</v>
      </c>
      <c r="B37" s="109">
        <f t="shared" si="0"/>
        <v>1.9698776555805839</v>
      </c>
      <c r="C37" s="104">
        <f t="shared" si="1"/>
        <v>1.1678031193667215</v>
      </c>
      <c r="D37" s="100">
        <f>I37-[1]Juni!I37</f>
        <v>446</v>
      </c>
      <c r="E37" s="101">
        <f>J37-[1]Juni!J37</f>
        <v>298</v>
      </c>
      <c r="F37" s="102">
        <f t="shared" si="2"/>
        <v>49.664429530201346</v>
      </c>
      <c r="G37" s="103">
        <f t="shared" si="3"/>
        <v>1.7601436722238999</v>
      </c>
      <c r="H37" s="104">
        <f t="shared" si="4"/>
        <v>1.0112015066738205</v>
      </c>
      <c r="I37" s="105">
        <v>2215</v>
      </c>
      <c r="J37" s="106">
        <v>1847</v>
      </c>
      <c r="K37" s="107">
        <f t="shared" si="5"/>
        <v>19.924201407688145</v>
      </c>
    </row>
    <row r="38" spans="1:11" ht="14.5" x14ac:dyDescent="0.35">
      <c r="A38" s="238" t="s">
        <v>27</v>
      </c>
      <c r="B38" s="254">
        <f t="shared" si="0"/>
        <v>5.0925312486197605</v>
      </c>
      <c r="C38" s="252">
        <f t="shared" si="1"/>
        <v>3.1311231287718475</v>
      </c>
      <c r="D38" s="235">
        <f>I38-[1]Juni!I38</f>
        <v>1153</v>
      </c>
      <c r="E38" s="234">
        <f>J38-[1]Juni!J38</f>
        <v>799</v>
      </c>
      <c r="F38" s="233">
        <f t="shared" si="2"/>
        <v>44.305381727158959</v>
      </c>
      <c r="G38" s="253">
        <f t="shared" si="3"/>
        <v>4.7782139508272277</v>
      </c>
      <c r="H38" s="252">
        <f t="shared" si="4"/>
        <v>3.6582828736299233</v>
      </c>
      <c r="I38" s="230">
        <v>6013</v>
      </c>
      <c r="J38" s="229">
        <v>6682</v>
      </c>
      <c r="K38" s="228">
        <f t="shared" si="5"/>
        <v>-10.011972463334331</v>
      </c>
    </row>
    <row r="39" spans="1:11" ht="14.5" x14ac:dyDescent="0.35">
      <c r="A39" s="98" t="s">
        <v>28</v>
      </c>
      <c r="B39" s="109">
        <f t="shared" si="0"/>
        <v>4.1296762510489815</v>
      </c>
      <c r="C39" s="104">
        <f t="shared" si="1"/>
        <v>4.8201269691982134</v>
      </c>
      <c r="D39" s="100">
        <f>I39-[1]Juni!I39</f>
        <v>935</v>
      </c>
      <c r="E39" s="101">
        <f>J39-[1]Juni!J39</f>
        <v>1230</v>
      </c>
      <c r="F39" s="102">
        <f t="shared" si="2"/>
        <v>-23.983739837398375</v>
      </c>
      <c r="G39" s="103">
        <f t="shared" si="3"/>
        <v>4.9760811175919013</v>
      </c>
      <c r="H39" s="104">
        <f t="shared" si="4"/>
        <v>4.6590821991305962</v>
      </c>
      <c r="I39" s="105">
        <v>6262</v>
      </c>
      <c r="J39" s="106">
        <v>8510</v>
      </c>
      <c r="K39" s="107">
        <f t="shared" si="5"/>
        <v>-26.41598119858989</v>
      </c>
    </row>
    <row r="40" spans="1:11" ht="14.5" x14ac:dyDescent="0.35">
      <c r="A40" s="230" t="s">
        <v>50</v>
      </c>
      <c r="B40" s="254">
        <f t="shared" si="0"/>
        <v>8.9174506426394604</v>
      </c>
      <c r="C40" s="252">
        <f t="shared" si="1"/>
        <v>6.2975154792695358</v>
      </c>
      <c r="D40" s="235">
        <f>I40-[1]Juni!I40</f>
        <v>2019</v>
      </c>
      <c r="E40" s="234">
        <f>J40-[1]Juni!J40</f>
        <v>1607</v>
      </c>
      <c r="F40" s="233">
        <f t="shared" si="2"/>
        <v>25.637834474175477</v>
      </c>
      <c r="G40" s="253">
        <f t="shared" si="3"/>
        <v>8.2738672303364549</v>
      </c>
      <c r="H40" s="252">
        <f t="shared" si="4"/>
        <v>7.7063737996430408</v>
      </c>
      <c r="I40" s="230">
        <v>10412</v>
      </c>
      <c r="J40" s="229">
        <v>14076</v>
      </c>
      <c r="K40" s="228">
        <f t="shared" si="5"/>
        <v>-26.030122193805056</v>
      </c>
    </row>
    <row r="41" spans="1:11" ht="14.5" x14ac:dyDescent="0.35">
      <c r="A41" s="98" t="s">
        <v>29</v>
      </c>
      <c r="B41" s="109">
        <f t="shared" si="0"/>
        <v>0.19433770593171679</v>
      </c>
      <c r="C41" s="104">
        <f t="shared" si="1"/>
        <v>0.52511952347362645</v>
      </c>
      <c r="D41" s="100">
        <f>I41-[1]Juni!I41</f>
        <v>44</v>
      </c>
      <c r="E41" s="101">
        <f>J41-[1]Juni!J41</f>
        <v>134</v>
      </c>
      <c r="F41" s="102">
        <f t="shared" si="2"/>
        <v>-67.164179104477611</v>
      </c>
      <c r="G41" s="103">
        <f t="shared" si="3"/>
        <v>0.19071534145992594</v>
      </c>
      <c r="H41" s="104">
        <f t="shared" si="4"/>
        <v>0.68709144064734418</v>
      </c>
      <c r="I41" s="105">
        <v>240</v>
      </c>
      <c r="J41" s="106">
        <v>1255</v>
      </c>
      <c r="K41" s="107">
        <f t="shared" si="5"/>
        <v>-80.876494023904385</v>
      </c>
    </row>
    <row r="42" spans="1:11" ht="14.5" x14ac:dyDescent="0.35">
      <c r="A42" s="238" t="s">
        <v>53</v>
      </c>
      <c r="B42" s="254">
        <f t="shared" si="0"/>
        <v>8.8335320878053097E-3</v>
      </c>
      <c r="C42" s="252">
        <f t="shared" si="1"/>
        <v>0.18810251587114979</v>
      </c>
      <c r="D42" s="235">
        <f>I42-[1]Juni!I42</f>
        <v>2</v>
      </c>
      <c r="E42" s="234">
        <f>J42-[1]Juni!J42</f>
        <v>48</v>
      </c>
      <c r="F42" s="233">
        <f t="shared" si="2"/>
        <v>-95.833333333333329</v>
      </c>
      <c r="G42" s="253">
        <f t="shared" si="3"/>
        <v>5.562530792581173E-3</v>
      </c>
      <c r="H42" s="252">
        <f t="shared" si="4"/>
        <v>0.16807734842927063</v>
      </c>
      <c r="I42" s="230">
        <v>7</v>
      </c>
      <c r="J42" s="229">
        <v>307</v>
      </c>
      <c r="K42" s="228">
        <f t="shared" si="5"/>
        <v>-97.719869706840385</v>
      </c>
    </row>
    <row r="43" spans="1:11" ht="14.5" x14ac:dyDescent="0.35">
      <c r="A43" s="108" t="s">
        <v>30</v>
      </c>
      <c r="B43" s="109">
        <f t="shared" si="0"/>
        <v>0.3754251137317256</v>
      </c>
      <c r="C43" s="104">
        <f t="shared" si="1"/>
        <v>0.63484599106513051</v>
      </c>
      <c r="D43" s="100">
        <f>I43-[1]Juni!I43</f>
        <v>85</v>
      </c>
      <c r="E43" s="101">
        <f>J43-[1]Juni!J43</f>
        <v>162</v>
      </c>
      <c r="F43" s="102">
        <f t="shared" si="2"/>
        <v>-47.530864197530867</v>
      </c>
      <c r="G43" s="103">
        <f t="shared" si="3"/>
        <v>0.70246817437739384</v>
      </c>
      <c r="H43" s="104">
        <f t="shared" si="4"/>
        <v>1.2707085527828572</v>
      </c>
      <c r="I43" s="105">
        <v>884</v>
      </c>
      <c r="J43" s="106">
        <v>2321</v>
      </c>
      <c r="K43" s="107">
        <f t="shared" si="5"/>
        <v>-61.912968548039636</v>
      </c>
    </row>
    <row r="44" spans="1:11" ht="14.5" x14ac:dyDescent="0.35">
      <c r="A44" s="238" t="s">
        <v>31</v>
      </c>
      <c r="B44" s="254">
        <f t="shared" si="0"/>
        <v>1.4354489642683625</v>
      </c>
      <c r="C44" s="252">
        <f t="shared" si="1"/>
        <v>1.7125166549102593</v>
      </c>
      <c r="D44" s="235">
        <f>I44-[1]Juni!I44</f>
        <v>325</v>
      </c>
      <c r="E44" s="234">
        <f>J44-[1]Juni!J44</f>
        <v>437</v>
      </c>
      <c r="F44" s="233">
        <f t="shared" si="2"/>
        <v>-25.629290617848966</v>
      </c>
      <c r="G44" s="253">
        <f t="shared" si="3"/>
        <v>1.703723717042005</v>
      </c>
      <c r="H44" s="252">
        <f t="shared" si="4"/>
        <v>2.547439420981747</v>
      </c>
      <c r="I44" s="230">
        <v>2144</v>
      </c>
      <c r="J44" s="229">
        <v>4653</v>
      </c>
      <c r="K44" s="228">
        <f t="shared" si="5"/>
        <v>-53.922200730711367</v>
      </c>
    </row>
    <row r="45" spans="1:11" ht="14.5" x14ac:dyDescent="0.35">
      <c r="A45" s="98" t="s">
        <v>40</v>
      </c>
      <c r="B45" s="109">
        <f t="shared" si="0"/>
        <v>0.18992093988781414</v>
      </c>
      <c r="C45" s="104">
        <f t="shared" si="1"/>
        <v>0.91699976487185519</v>
      </c>
      <c r="D45" s="100">
        <f>I45-[1]Juni!I45</f>
        <v>43</v>
      </c>
      <c r="E45" s="101">
        <f>J45-[1]Juni!J45</f>
        <v>234</v>
      </c>
      <c r="F45" s="102">
        <f t="shared" si="2"/>
        <v>-81.623931623931625</v>
      </c>
      <c r="G45" s="103">
        <f t="shared" si="3"/>
        <v>1.5741962143004722</v>
      </c>
      <c r="H45" s="104">
        <f t="shared" si="4"/>
        <v>1.764538416897522</v>
      </c>
      <c r="I45" s="105">
        <v>1981</v>
      </c>
      <c r="J45" s="106">
        <v>3223</v>
      </c>
      <c r="K45" s="107">
        <f t="shared" si="5"/>
        <v>-38.535525907539558</v>
      </c>
    </row>
    <row r="46" spans="1:11" ht="14.5" x14ac:dyDescent="0.35">
      <c r="A46" s="230" t="s">
        <v>32</v>
      </c>
      <c r="B46" s="254">
        <f t="shared" si="0"/>
        <v>3.4406607482001679</v>
      </c>
      <c r="C46" s="252">
        <f t="shared" si="1"/>
        <v>3.617054628105651</v>
      </c>
      <c r="D46" s="235">
        <f>I46-[1]Juni!I46</f>
        <v>779</v>
      </c>
      <c r="E46" s="234">
        <f>J46-[1]Juni!J46</f>
        <v>923</v>
      </c>
      <c r="F46" s="233">
        <f t="shared" si="2"/>
        <v>-15.601300108342357</v>
      </c>
      <c r="G46" s="253">
        <f t="shared" si="3"/>
        <v>3.9056912636480665</v>
      </c>
      <c r="H46" s="252">
        <f t="shared" si="4"/>
        <v>3.5006077063737999</v>
      </c>
      <c r="I46" s="230">
        <v>4915</v>
      </c>
      <c r="J46" s="229">
        <v>6394</v>
      </c>
      <c r="K46" s="228">
        <f t="shared" si="5"/>
        <v>-23.131060369096033</v>
      </c>
    </row>
    <row r="47" spans="1:11" ht="14.5" x14ac:dyDescent="0.35">
      <c r="A47" s="98" t="s">
        <v>33</v>
      </c>
      <c r="B47" s="109">
        <f t="shared" si="0"/>
        <v>12.349277858751822</v>
      </c>
      <c r="C47" s="104">
        <f t="shared" si="1"/>
        <v>11.838702092640489</v>
      </c>
      <c r="D47" s="100">
        <f>I47-[1]Juni!I47</f>
        <v>2796</v>
      </c>
      <c r="E47" s="101">
        <f>J47-[1]Juni!J47</f>
        <v>3021</v>
      </c>
      <c r="F47" s="102">
        <f t="shared" si="2"/>
        <v>-7.4478649453823209</v>
      </c>
      <c r="G47" s="103">
        <f t="shared" si="3"/>
        <v>11.422259658937397</v>
      </c>
      <c r="H47" s="104">
        <f t="shared" si="4"/>
        <v>11.4013380489888</v>
      </c>
      <c r="I47" s="105">
        <v>14374</v>
      </c>
      <c r="J47" s="106">
        <v>20825</v>
      </c>
      <c r="K47" s="107">
        <f t="shared" si="5"/>
        <v>-30.977190876350534</v>
      </c>
    </row>
    <row r="48" spans="1:11" ht="14.5" x14ac:dyDescent="0.35">
      <c r="A48" s="255" t="s">
        <v>34</v>
      </c>
      <c r="B48" s="254">
        <f t="shared" si="0"/>
        <v>3.9795062055562913</v>
      </c>
      <c r="C48" s="252">
        <f t="shared" si="1"/>
        <v>2.935183008072733</v>
      </c>
      <c r="D48" s="235">
        <f>I48-[1]Juni!I48</f>
        <v>901</v>
      </c>
      <c r="E48" s="234">
        <f>J48-[1]Juni!J48</f>
        <v>749</v>
      </c>
      <c r="F48" s="233">
        <f t="shared" si="2"/>
        <v>20.293724966622165</v>
      </c>
      <c r="G48" s="253">
        <f t="shared" si="3"/>
        <v>3.6092878371290986</v>
      </c>
      <c r="H48" s="252">
        <f t="shared" si="4"/>
        <v>2.9252028425328764</v>
      </c>
      <c r="I48" s="230">
        <v>4542</v>
      </c>
      <c r="J48" s="229">
        <v>5343</v>
      </c>
      <c r="K48" s="228">
        <f t="shared" si="5"/>
        <v>-14.991577765300391</v>
      </c>
    </row>
    <row r="49" spans="1:13" ht="3" customHeight="1" x14ac:dyDescent="0.35">
      <c r="A49" s="119"/>
      <c r="B49" s="120">
        <f t="shared" si="0"/>
        <v>0</v>
      </c>
      <c r="C49" s="126">
        <f t="shared" si="1"/>
        <v>0</v>
      </c>
      <c r="D49" s="122"/>
      <c r="E49" s="123"/>
      <c r="F49" s="124" t="str">
        <f t="shared" si="2"/>
        <v xml:space="preserve"> </v>
      </c>
      <c r="G49" s="125">
        <f t="shared" si="3"/>
        <v>0</v>
      </c>
      <c r="H49" s="126">
        <f t="shared" si="4"/>
        <v>0</v>
      </c>
      <c r="I49" s="119"/>
      <c r="J49" s="127"/>
      <c r="K49" s="128" t="str">
        <f t="shared" si="5"/>
        <v xml:space="preserve"> </v>
      </c>
    </row>
    <row r="50" spans="1:13" ht="14.25" customHeight="1" x14ac:dyDescent="0.35">
      <c r="A50" s="230" t="s">
        <v>35</v>
      </c>
      <c r="B50" s="254">
        <f t="shared" si="0"/>
        <v>0.73759992933174334</v>
      </c>
      <c r="C50" s="252">
        <f t="shared" si="1"/>
        <v>0.83078611176424488</v>
      </c>
      <c r="D50" s="235">
        <v>167</v>
      </c>
      <c r="E50" s="234">
        <v>212</v>
      </c>
      <c r="F50" s="233">
        <f t="shared" si="2"/>
        <v>-21.226415094339629</v>
      </c>
      <c r="G50" s="253">
        <f t="shared" si="3"/>
        <v>0.69054846553614846</v>
      </c>
      <c r="H50" s="252">
        <f t="shared" si="4"/>
        <v>0.73910234651307938</v>
      </c>
      <c r="I50" s="230">
        <v>869</v>
      </c>
      <c r="J50" s="229">
        <v>1350</v>
      </c>
      <c r="K50" s="228">
        <f t="shared" si="5"/>
        <v>-35.629629629629633</v>
      </c>
    </row>
    <row r="51" spans="1:13" ht="3" customHeight="1" x14ac:dyDescent="0.35">
      <c r="A51" s="129"/>
      <c r="B51" s="130">
        <f>SUM(D51/$D$52)</f>
        <v>0</v>
      </c>
      <c r="C51" s="131">
        <f>SUM(E51/$E$52)</f>
        <v>0</v>
      </c>
      <c r="D51" s="132"/>
      <c r="E51" s="133"/>
      <c r="F51" s="134"/>
      <c r="G51" s="135">
        <f>SUM(I51/$I$52)</f>
        <v>0</v>
      </c>
      <c r="H51" s="131">
        <f>SUM(J51/$J$52)</f>
        <v>0</v>
      </c>
      <c r="I51" s="136"/>
      <c r="J51" s="137"/>
      <c r="K51" s="138"/>
    </row>
    <row r="52" spans="1:13" ht="21.75" customHeight="1" x14ac:dyDescent="0.35">
      <c r="A52" s="251" t="s">
        <v>36</v>
      </c>
      <c r="B52" s="248">
        <f>SUM(B11:B50)</f>
        <v>99.999999999999986</v>
      </c>
      <c r="C52" s="247">
        <f>SUM(C11:C50)</f>
        <v>100</v>
      </c>
      <c r="D52" s="250">
        <f>SUM(D11:D51)</f>
        <v>22641</v>
      </c>
      <c r="E52" s="245">
        <f>SUM(E11:E51)</f>
        <v>25518</v>
      </c>
      <c r="F52" s="249">
        <f>100/E52*D52-100</f>
        <v>-11.27439454502705</v>
      </c>
      <c r="G52" s="248">
        <f>SUM(G11:G50)</f>
        <v>100</v>
      </c>
      <c r="H52" s="247">
        <f>SUM(H11:H50)</f>
        <v>100.00000000000003</v>
      </c>
      <c r="I52" s="246">
        <f>SUM(I11:I50)</f>
        <v>125842</v>
      </c>
      <c r="J52" s="245">
        <f>SUM(J11:J51)</f>
        <v>182654</v>
      </c>
      <c r="K52" s="244">
        <f>100/J52*I52-100</f>
        <v>-31.103616674148938</v>
      </c>
    </row>
    <row r="53" spans="1:13" ht="3" customHeight="1" x14ac:dyDescent="0.3">
      <c r="A53" s="145"/>
      <c r="B53" s="185"/>
      <c r="C53" s="185"/>
      <c r="D53" s="132"/>
      <c r="E53" s="133"/>
      <c r="F53" s="134"/>
      <c r="G53" s="186"/>
      <c r="H53" s="186"/>
      <c r="I53" s="136"/>
      <c r="J53" s="133"/>
      <c r="K53" s="138"/>
    </row>
    <row r="54" spans="1:13" ht="14.5" x14ac:dyDescent="0.35">
      <c r="A54" s="243" t="s">
        <v>41</v>
      </c>
      <c r="B54" s="237">
        <f t="shared" ref="B54:B61" si="6">D54/$D$52*100</f>
        <v>47.104809858221806</v>
      </c>
      <c r="C54" s="236">
        <f t="shared" ref="C54:C61" si="7">E54/$E$52*100</f>
        <v>49.173132690649737</v>
      </c>
      <c r="D54" s="242">
        <f>I54-[1]Juni!I54</f>
        <v>10665</v>
      </c>
      <c r="E54" s="241">
        <f>J54-[1]Juni!J54</f>
        <v>12548</v>
      </c>
      <c r="F54" s="233">
        <f t="shared" ref="F54:F59" si="8">100/E54*D54-100</f>
        <v>-15.006375518010827</v>
      </c>
      <c r="G54" s="232">
        <f t="shared" ref="G54:G61" si="9">I54/$I$52*100</f>
        <v>50.675450167670569</v>
      </c>
      <c r="H54" s="231">
        <f t="shared" ref="H54:H61" si="10">J54/$J$52*100</f>
        <v>50.253484730692996</v>
      </c>
      <c r="I54" s="240">
        <v>63771</v>
      </c>
      <c r="J54" s="239">
        <v>91790</v>
      </c>
      <c r="K54" s="228">
        <f t="shared" ref="K54:K59" si="11">100/J54*I54-100</f>
        <v>-30.525111667937693</v>
      </c>
    </row>
    <row r="55" spans="1:13" ht="14.5" x14ac:dyDescent="0.35">
      <c r="A55" s="163" t="s">
        <v>46</v>
      </c>
      <c r="B55" s="187">
        <f t="shared" si="6"/>
        <v>25.422905348703679</v>
      </c>
      <c r="C55" s="188">
        <f t="shared" si="7"/>
        <v>25.546672936750532</v>
      </c>
      <c r="D55" s="160">
        <f>I55-[1]Juni!I55</f>
        <v>5756</v>
      </c>
      <c r="E55" s="161">
        <f>J55-[1]Juni!J55</f>
        <v>6519</v>
      </c>
      <c r="F55" s="151">
        <f t="shared" si="8"/>
        <v>-11.704249117962874</v>
      </c>
      <c r="G55" s="189">
        <f t="shared" si="9"/>
        <v>23.597844916641503</v>
      </c>
      <c r="H55" s="190">
        <f t="shared" si="10"/>
        <v>27.00734722480756</v>
      </c>
      <c r="I55" s="155">
        <v>29696</v>
      </c>
      <c r="J55" s="152">
        <v>49330</v>
      </c>
      <c r="K55" s="153">
        <f t="shared" si="11"/>
        <v>-39.801337928238397</v>
      </c>
    </row>
    <row r="56" spans="1:13" ht="14.5" x14ac:dyDescent="0.35">
      <c r="A56" s="238" t="s">
        <v>93</v>
      </c>
      <c r="B56" s="237">
        <f t="shared" si="6"/>
        <v>11.611677929420079</v>
      </c>
      <c r="C56" s="236">
        <f t="shared" si="7"/>
        <v>7.4065365624265231</v>
      </c>
      <c r="D56" s="235">
        <f>I56-[1]Juni!I56</f>
        <v>2629</v>
      </c>
      <c r="E56" s="234">
        <f>J56-[1]Juni!J56</f>
        <v>1890</v>
      </c>
      <c r="F56" s="233">
        <f t="shared" si="8"/>
        <v>39.100529100529087</v>
      </c>
      <c r="G56" s="232">
        <f t="shared" si="9"/>
        <v>11.468349199790213</v>
      </c>
      <c r="H56" s="231">
        <f t="shared" si="10"/>
        <v>5.8055120610553281</v>
      </c>
      <c r="I56" s="230">
        <v>14432</v>
      </c>
      <c r="J56" s="229">
        <v>10604</v>
      </c>
      <c r="K56" s="228">
        <f t="shared" si="11"/>
        <v>36.099585062240664</v>
      </c>
    </row>
    <row r="57" spans="1:13" ht="14.5" x14ac:dyDescent="0.35">
      <c r="A57" s="139" t="s">
        <v>94</v>
      </c>
      <c r="B57" s="181">
        <f t="shared" si="6"/>
        <v>5.3840378075173358</v>
      </c>
      <c r="C57" s="182">
        <f t="shared" si="7"/>
        <v>1.1090210831569871</v>
      </c>
      <c r="D57" s="122">
        <f>I57-[1]Juni!I57</f>
        <v>1219</v>
      </c>
      <c r="E57" s="123">
        <f>J57-[1]Juni!J57</f>
        <v>283</v>
      </c>
      <c r="F57" s="124">
        <f t="shared" si="8"/>
        <v>330.74204946996468</v>
      </c>
      <c r="G57" s="183">
        <f t="shared" si="9"/>
        <v>4.4730694044913459</v>
      </c>
      <c r="H57" s="184">
        <f t="shared" si="10"/>
        <v>0.98875469466860844</v>
      </c>
      <c r="I57" s="119">
        <v>5629</v>
      </c>
      <c r="J57" s="127">
        <v>1806</v>
      </c>
      <c r="K57" s="128">
        <f t="shared" si="11"/>
        <v>211.68327796234769</v>
      </c>
    </row>
    <row r="58" spans="1:13" ht="14.5" x14ac:dyDescent="0.35">
      <c r="A58" s="238" t="s">
        <v>42</v>
      </c>
      <c r="B58" s="237">
        <f t="shared" si="6"/>
        <v>4.4344331080782649</v>
      </c>
      <c r="C58" s="236">
        <f t="shared" si="7"/>
        <v>2.9195077984168041</v>
      </c>
      <c r="D58" s="235">
        <f>I58-[1]Juni!I58</f>
        <v>1004</v>
      </c>
      <c r="E58" s="234">
        <f>J58-[1]Juni!J58</f>
        <v>745</v>
      </c>
      <c r="F58" s="233">
        <f t="shared" si="8"/>
        <v>34.765100671140942</v>
      </c>
      <c r="G58" s="232">
        <f t="shared" si="9"/>
        <v>5.3177794377076015</v>
      </c>
      <c r="H58" s="231">
        <f t="shared" si="10"/>
        <v>3.6615677729477589</v>
      </c>
      <c r="I58" s="230">
        <v>6692</v>
      </c>
      <c r="J58" s="229">
        <v>6688</v>
      </c>
      <c r="K58" s="228">
        <f t="shared" si="11"/>
        <v>5.9808612440193087E-2</v>
      </c>
    </row>
    <row r="59" spans="1:13" ht="14.5" x14ac:dyDescent="0.35">
      <c r="A59" s="139" t="s">
        <v>43</v>
      </c>
      <c r="B59" s="181">
        <f t="shared" si="6"/>
        <v>0.26058919659025664</v>
      </c>
      <c r="C59" s="182">
        <f t="shared" si="7"/>
        <v>0.39579904381221098</v>
      </c>
      <c r="D59" s="122">
        <f>I59-[1]Juni!I59</f>
        <v>59</v>
      </c>
      <c r="E59" s="123">
        <f>J59-[1]Juni!J59</f>
        <v>101</v>
      </c>
      <c r="F59" s="124">
        <f t="shared" si="8"/>
        <v>-41.584158415841586</v>
      </c>
      <c r="G59" s="183">
        <f t="shared" si="9"/>
        <v>0.34090367285961765</v>
      </c>
      <c r="H59" s="184">
        <f t="shared" si="10"/>
        <v>0.33670218007818059</v>
      </c>
      <c r="I59" s="119">
        <v>429</v>
      </c>
      <c r="J59" s="127">
        <v>615</v>
      </c>
      <c r="K59" s="128">
        <f t="shared" si="11"/>
        <v>-30.243902439024396</v>
      </c>
      <c r="M59" s="42"/>
    </row>
    <row r="60" spans="1:13" ht="14.5" x14ac:dyDescent="0.35">
      <c r="A60" s="238" t="s">
        <v>44</v>
      </c>
      <c r="B60" s="237">
        <f t="shared" si="6"/>
        <v>1.7667064175610619E-2</v>
      </c>
      <c r="C60" s="236">
        <f t="shared" si="7"/>
        <v>3.918802413982287E-2</v>
      </c>
      <c r="D60" s="235">
        <f>I60-[1]Juni!I60</f>
        <v>4</v>
      </c>
      <c r="E60" s="234">
        <f>J60-[1]Juni!J60</f>
        <v>10</v>
      </c>
      <c r="F60" s="233">
        <f>IF(E60&gt;0,100/E60*D60-100," ")</f>
        <v>-60</v>
      </c>
      <c r="G60" s="232">
        <f t="shared" si="9"/>
        <v>1.8276886889909569E-2</v>
      </c>
      <c r="H60" s="231">
        <f t="shared" si="10"/>
        <v>8.2122482945897711E-3</v>
      </c>
      <c r="I60" s="230">
        <v>23</v>
      </c>
      <c r="J60" s="229">
        <v>15</v>
      </c>
      <c r="K60" s="228">
        <f>IF(J60&gt;0,100/J60*I60-100," ")</f>
        <v>53.333333333333343</v>
      </c>
    </row>
    <row r="61" spans="1:13" ht="14.5" x14ac:dyDescent="0.35">
      <c r="A61" s="163" t="s">
        <v>45</v>
      </c>
      <c r="B61" s="187">
        <f t="shared" si="6"/>
        <v>21.708405105781548</v>
      </c>
      <c r="C61" s="188">
        <f t="shared" si="7"/>
        <v>11.870052511952348</v>
      </c>
      <c r="D61" s="160">
        <f>I61-[1]Juni!I61</f>
        <v>4915</v>
      </c>
      <c r="E61" s="161">
        <f>J61-[1]Juni!J61</f>
        <v>3029</v>
      </c>
      <c r="F61" s="151">
        <f>100/E61*D61-100</f>
        <v>62.264773852756662</v>
      </c>
      <c r="G61" s="189">
        <f t="shared" si="9"/>
        <v>21.621557190763021</v>
      </c>
      <c r="H61" s="190">
        <f t="shared" si="10"/>
        <v>10.801296440264107</v>
      </c>
      <c r="I61" s="155">
        <v>27209</v>
      </c>
      <c r="J61" s="152">
        <v>19729</v>
      </c>
      <c r="K61" s="153">
        <f>100/J61*I61-100</f>
        <v>37.913731055806153</v>
      </c>
    </row>
    <row r="62" spans="1:13" ht="14.5" x14ac:dyDescent="0.35">
      <c r="A62" s="227" t="s">
        <v>95</v>
      </c>
      <c r="B62" s="226"/>
      <c r="C62" s="225"/>
      <c r="D62" s="224"/>
      <c r="E62" s="223"/>
      <c r="F62" s="222"/>
      <c r="G62" s="221"/>
      <c r="H62" s="220"/>
      <c r="I62" s="219"/>
      <c r="J62" s="218"/>
      <c r="K62" s="217"/>
    </row>
    <row r="63" spans="1:13" x14ac:dyDescent="0.3">
      <c r="A63" s="191" t="s">
        <v>102</v>
      </c>
      <c r="B63" s="192"/>
      <c r="C63" s="192"/>
      <c r="D63" s="192"/>
      <c r="E63" s="192"/>
      <c r="F63" s="192"/>
      <c r="G63" s="192"/>
      <c r="H63" s="192"/>
      <c r="I63" s="194"/>
      <c r="J63" s="194"/>
      <c r="K63" s="195"/>
    </row>
    <row r="65" spans="9:10" x14ac:dyDescent="0.3">
      <c r="I65" s="42"/>
      <c r="J65" s="42"/>
    </row>
  </sheetData>
  <mergeCells count="2">
    <mergeCell ref="B9:C9"/>
    <mergeCell ref="G9:H9"/>
  </mergeCells>
  <pageMargins left="0.59" right="0.12" top="0.43" bottom="0.43" header="0.43" footer="0.43"/>
  <pageSetup paperSize="9" scale="86" orientation="portrait" horizontalDpi="4294967292" verticalDpi="4294967292" r:id="rId1"/>
  <headerFooter alignWithMargins="0"/>
  <ignoredErrors>
    <ignoredError sqref="K60 F60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>
    <pageSetUpPr fitToPage="1"/>
  </sheetPr>
  <dimension ref="A1:M63"/>
  <sheetViews>
    <sheetView view="pageBreakPreview" topLeftCell="A9" zoomScaleNormal="100" zoomScaleSheetLayoutView="100" workbookViewId="0">
      <selection activeCell="D11" sqref="D11:D61"/>
    </sheetView>
  </sheetViews>
  <sheetFormatPr baseColWidth="10" defaultColWidth="11.453125" defaultRowHeight="13" x14ac:dyDescent="0.3"/>
  <cols>
    <col min="1" max="1" width="22.1796875" style="1" customWidth="1"/>
    <col min="2" max="2" width="8.7265625" style="1" bestFit="1" customWidth="1"/>
    <col min="3" max="3" width="9.1796875" style="1" customWidth="1"/>
    <col min="4" max="5" width="10.1796875" style="1" customWidth="1"/>
    <col min="6" max="6" width="7.7265625" style="6" bestFit="1" customWidth="1"/>
    <col min="7" max="8" width="8.81640625" style="6" customWidth="1"/>
    <col min="9" max="10" width="10.1796875" style="1" customWidth="1"/>
    <col min="11" max="11" width="8.26953125" style="1" customWidth="1"/>
    <col min="12" max="16384" width="11.453125" style="1"/>
  </cols>
  <sheetData>
    <row r="1" spans="1:11" ht="33" customHeight="1" x14ac:dyDescent="0.35">
      <c r="A1" s="44"/>
      <c r="B1" s="44"/>
      <c r="C1" s="44"/>
      <c r="D1" s="45"/>
      <c r="E1" s="45"/>
      <c r="F1" s="46"/>
      <c r="G1" s="46"/>
      <c r="H1" s="46"/>
      <c r="I1" s="45"/>
      <c r="J1" s="43"/>
      <c r="K1" s="50"/>
    </row>
    <row r="2" spans="1:11" ht="14.15" customHeight="1" x14ac:dyDescent="0.35">
      <c r="A2" s="44"/>
      <c r="B2" s="44"/>
      <c r="C2" s="44"/>
      <c r="D2" s="45"/>
      <c r="E2" s="45"/>
      <c r="F2" s="46"/>
      <c r="G2" s="46"/>
      <c r="H2" s="46"/>
      <c r="I2" s="45"/>
      <c r="J2" s="45"/>
      <c r="K2" s="51"/>
    </row>
    <row r="3" spans="1:11" ht="38.25" customHeight="1" x14ac:dyDescent="0.3">
      <c r="A3" s="45"/>
      <c r="B3" s="45"/>
      <c r="C3" s="45"/>
      <c r="D3" s="45"/>
      <c r="E3" s="45"/>
      <c r="F3" s="46"/>
      <c r="G3" s="46"/>
      <c r="H3" s="46"/>
      <c r="I3" s="45"/>
      <c r="J3" s="45"/>
      <c r="K3" s="52"/>
    </row>
    <row r="4" spans="1:11" ht="15" customHeight="1" x14ac:dyDescent="0.35">
      <c r="A4" s="47" t="s">
        <v>1</v>
      </c>
      <c r="B4" s="47"/>
      <c r="C4" s="47"/>
      <c r="D4" s="47"/>
      <c r="E4" s="47"/>
      <c r="F4" s="46"/>
      <c r="G4" s="46"/>
      <c r="H4" s="46"/>
      <c r="I4" s="43"/>
      <c r="J4" s="43"/>
      <c r="K4" s="48" t="s">
        <v>68</v>
      </c>
    </row>
    <row r="5" spans="1:11" ht="15" customHeight="1" x14ac:dyDescent="0.35">
      <c r="A5" s="47" t="s">
        <v>2</v>
      </c>
      <c r="B5" s="47"/>
      <c r="C5" s="47"/>
      <c r="D5" s="47"/>
      <c r="E5" s="47"/>
      <c r="F5" s="53"/>
      <c r="G5" s="54"/>
      <c r="H5" s="54"/>
      <c r="I5" s="43"/>
      <c r="J5" s="43"/>
      <c r="K5" s="48" t="s">
        <v>69</v>
      </c>
    </row>
    <row r="6" spans="1:11" ht="3" customHeight="1" x14ac:dyDescent="0.3">
      <c r="A6" s="45"/>
      <c r="B6" s="45"/>
      <c r="C6" s="45"/>
      <c r="D6" s="45"/>
      <c r="E6" s="45"/>
      <c r="F6" s="46"/>
      <c r="G6" s="46"/>
      <c r="H6" s="46"/>
      <c r="I6" s="45"/>
      <c r="J6" s="45"/>
      <c r="K6" s="52"/>
    </row>
    <row r="7" spans="1:11" ht="14.25" customHeight="1" x14ac:dyDescent="0.35">
      <c r="A7" s="49" t="s">
        <v>80</v>
      </c>
      <c r="B7" s="49"/>
      <c r="C7" s="49"/>
      <c r="D7" s="45"/>
      <c r="E7" s="45"/>
      <c r="F7" s="55"/>
      <c r="G7" s="55"/>
      <c r="H7" s="55"/>
      <c r="I7" s="56"/>
      <c r="J7" s="57"/>
      <c r="K7" s="58"/>
    </row>
    <row r="8" spans="1:11" ht="7.5" customHeight="1" x14ac:dyDescent="0.35">
      <c r="A8" s="49"/>
      <c r="B8" s="49"/>
      <c r="C8" s="49"/>
      <c r="D8" s="45"/>
      <c r="E8" s="45"/>
      <c r="F8" s="55"/>
      <c r="G8" s="55"/>
      <c r="H8" s="55"/>
      <c r="I8" s="56"/>
      <c r="J8" s="57"/>
      <c r="K8" s="58"/>
    </row>
    <row r="9" spans="1:11" ht="14.25" customHeight="1" x14ac:dyDescent="0.35">
      <c r="A9" s="49"/>
      <c r="B9" s="266" t="s">
        <v>38</v>
      </c>
      <c r="C9" s="266"/>
      <c r="D9" s="45"/>
      <c r="E9" s="45"/>
      <c r="F9" s="55"/>
      <c r="G9" s="266" t="s">
        <v>38</v>
      </c>
      <c r="H9" s="266"/>
      <c r="I9" s="56"/>
      <c r="J9" s="57"/>
      <c r="K9" s="58"/>
    </row>
    <row r="10" spans="1:11" s="15" customFormat="1" ht="15" customHeight="1" x14ac:dyDescent="0.35">
      <c r="A10" s="73" t="s">
        <v>3</v>
      </c>
      <c r="B10" s="9">
        <v>42582</v>
      </c>
      <c r="C10" s="10">
        <v>42216</v>
      </c>
      <c r="D10" s="9">
        <v>42582</v>
      </c>
      <c r="E10" s="10">
        <v>42216</v>
      </c>
      <c r="F10" s="11" t="s">
        <v>4</v>
      </c>
      <c r="G10" s="97" t="s">
        <v>78</v>
      </c>
      <c r="H10" s="96" t="s">
        <v>79</v>
      </c>
      <c r="I10" s="13" t="s">
        <v>78</v>
      </c>
      <c r="J10" s="10" t="s">
        <v>79</v>
      </c>
      <c r="K10" s="14" t="s">
        <v>4</v>
      </c>
    </row>
    <row r="11" spans="1:11" ht="14.5" x14ac:dyDescent="0.35">
      <c r="A11" s="98" t="s">
        <v>5</v>
      </c>
      <c r="B11" s="113">
        <v>0.79335793357933582</v>
      </c>
      <c r="C11" s="99">
        <v>0.86433091526470129</v>
      </c>
      <c r="D11" s="100">
        <v>129</v>
      </c>
      <c r="E11" s="101">
        <v>168</v>
      </c>
      <c r="F11" s="102">
        <v>-23.214285714285708</v>
      </c>
      <c r="G11" s="103">
        <v>0.78535136732769428</v>
      </c>
      <c r="H11" s="104">
        <v>0.99509626851269972</v>
      </c>
      <c r="I11" s="105">
        <v>1116</v>
      </c>
      <c r="J11" s="106">
        <v>2011</v>
      </c>
      <c r="K11" s="107">
        <v>-44.505221282943808</v>
      </c>
    </row>
    <row r="12" spans="1:11" ht="14.5" x14ac:dyDescent="0.35">
      <c r="A12" s="26" t="s">
        <v>47</v>
      </c>
      <c r="B12" s="16">
        <v>2.4600246002460021E-2</v>
      </c>
      <c r="C12" s="17">
        <v>5.1448268765756033E-2</v>
      </c>
      <c r="D12" s="23">
        <v>4</v>
      </c>
      <c r="E12" s="24">
        <v>10</v>
      </c>
      <c r="F12" s="18">
        <v>-60</v>
      </c>
      <c r="G12" s="19">
        <v>4.011203220222094E-2</v>
      </c>
      <c r="H12" s="20">
        <v>7.9667080671578655E-2</v>
      </c>
      <c r="I12" s="22">
        <v>57</v>
      </c>
      <c r="J12" s="25">
        <v>161</v>
      </c>
      <c r="K12" s="21">
        <v>-64.596273291925456</v>
      </c>
    </row>
    <row r="13" spans="1:11" ht="14.5" x14ac:dyDescent="0.35">
      <c r="A13" s="105" t="s">
        <v>6</v>
      </c>
      <c r="B13" s="109">
        <v>5.5350553505535055E-2</v>
      </c>
      <c r="C13" s="99">
        <v>7.2027576272058441E-2</v>
      </c>
      <c r="D13" s="100">
        <v>9</v>
      </c>
      <c r="E13" s="101">
        <v>14</v>
      </c>
      <c r="F13" s="102">
        <v>-35.714285714285708</v>
      </c>
      <c r="G13" s="103">
        <v>4.7852950697386383E-2</v>
      </c>
      <c r="H13" s="104">
        <v>7.0265375499156318E-2</v>
      </c>
      <c r="I13" s="105">
        <v>68</v>
      </c>
      <c r="J13" s="106">
        <v>142</v>
      </c>
      <c r="K13" s="107">
        <v>-52.112676056338032</v>
      </c>
    </row>
    <row r="14" spans="1:11" ht="14.5" x14ac:dyDescent="0.35">
      <c r="A14" s="27" t="s">
        <v>7</v>
      </c>
      <c r="B14" s="16">
        <v>6.6851168511685115</v>
      </c>
      <c r="C14" s="17">
        <v>5.2683027216134182</v>
      </c>
      <c r="D14" s="23">
        <v>1087</v>
      </c>
      <c r="E14" s="24">
        <v>1024</v>
      </c>
      <c r="F14" s="18">
        <v>6.15234375</v>
      </c>
      <c r="G14" s="19">
        <v>5.9816188371732988</v>
      </c>
      <c r="H14" s="20">
        <v>5.8849726113483536</v>
      </c>
      <c r="I14" s="22">
        <v>8500</v>
      </c>
      <c r="J14" s="25">
        <v>11893</v>
      </c>
      <c r="K14" s="21">
        <v>-28.529387034389984</v>
      </c>
    </row>
    <row r="15" spans="1:11" ht="14.5" x14ac:dyDescent="0.35">
      <c r="A15" s="108" t="s">
        <v>8</v>
      </c>
      <c r="B15" s="109">
        <v>8.5178351783517829</v>
      </c>
      <c r="C15" s="99">
        <v>7.8149920255183414</v>
      </c>
      <c r="D15" s="100">
        <v>1385</v>
      </c>
      <c r="E15" s="101">
        <v>1519</v>
      </c>
      <c r="F15" s="102">
        <v>-8.8215931533903955</v>
      </c>
      <c r="G15" s="103">
        <v>9.030837004405285</v>
      </c>
      <c r="H15" s="104">
        <v>7.7826325764135964</v>
      </c>
      <c r="I15" s="105">
        <v>12833</v>
      </c>
      <c r="J15" s="106">
        <v>15728</v>
      </c>
      <c r="K15" s="107">
        <v>-18.406663275686668</v>
      </c>
    </row>
    <row r="16" spans="1:11" ht="14.5" x14ac:dyDescent="0.35">
      <c r="A16" s="27" t="s">
        <v>9</v>
      </c>
      <c r="B16" s="16">
        <v>2.4600246002460021E-2</v>
      </c>
      <c r="C16" s="17">
        <v>2.0579307506302415E-2</v>
      </c>
      <c r="D16" s="23">
        <v>4</v>
      </c>
      <c r="E16" s="24">
        <v>4</v>
      </c>
      <c r="F16" s="18">
        <v>0</v>
      </c>
      <c r="G16" s="19">
        <v>2.04078760327089E-2</v>
      </c>
      <c r="H16" s="20">
        <v>1.8803410344844649E-2</v>
      </c>
      <c r="I16" s="22">
        <v>29</v>
      </c>
      <c r="J16" s="25">
        <v>38</v>
      </c>
      <c r="K16" s="21">
        <v>-23.684210526315795</v>
      </c>
    </row>
    <row r="17" spans="1:11" ht="14.5" x14ac:dyDescent="0.35">
      <c r="A17" s="98" t="s">
        <v>10</v>
      </c>
      <c r="B17" s="109">
        <v>2.5584255842558425</v>
      </c>
      <c r="C17" s="99">
        <v>2.0579307506302413</v>
      </c>
      <c r="D17" s="100">
        <v>416</v>
      </c>
      <c r="E17" s="101">
        <v>400</v>
      </c>
      <c r="F17" s="102">
        <v>4</v>
      </c>
      <c r="G17" s="103">
        <v>1.5798510928769476</v>
      </c>
      <c r="H17" s="104">
        <v>2.0797561494574226</v>
      </c>
      <c r="I17" s="105">
        <v>2245</v>
      </c>
      <c r="J17" s="106">
        <v>4203</v>
      </c>
      <c r="K17" s="107">
        <v>-46.58577206757078</v>
      </c>
    </row>
    <row r="18" spans="1:11" ht="14.5" x14ac:dyDescent="0.35">
      <c r="A18" s="22" t="s">
        <v>11</v>
      </c>
      <c r="B18" s="16">
        <v>2.6998769987699878</v>
      </c>
      <c r="C18" s="17">
        <v>2.5312548232751966</v>
      </c>
      <c r="D18" s="23">
        <v>439</v>
      </c>
      <c r="E18" s="24">
        <v>492</v>
      </c>
      <c r="F18" s="18">
        <v>-10.77235772357723</v>
      </c>
      <c r="G18" s="19">
        <v>2.6558387637049443</v>
      </c>
      <c r="H18" s="20">
        <v>2.6497963788590289</v>
      </c>
      <c r="I18" s="22">
        <v>3774</v>
      </c>
      <c r="J18" s="25">
        <v>5355</v>
      </c>
      <c r="K18" s="21">
        <v>-29.523809523809518</v>
      </c>
    </row>
    <row r="19" spans="1:11" ht="14.5" x14ac:dyDescent="0.35">
      <c r="A19" s="98" t="s">
        <v>49</v>
      </c>
      <c r="B19" s="109">
        <v>0.38745387453874541</v>
      </c>
      <c r="C19" s="99">
        <v>0.23151720944590218</v>
      </c>
      <c r="D19" s="100">
        <v>63</v>
      </c>
      <c r="E19" s="101">
        <v>45</v>
      </c>
      <c r="F19" s="102">
        <v>40</v>
      </c>
      <c r="G19" s="103">
        <v>0.27093214733079057</v>
      </c>
      <c r="H19" s="104">
        <v>0.21722887214175793</v>
      </c>
      <c r="I19" s="105">
        <v>385</v>
      </c>
      <c r="J19" s="106">
        <v>439</v>
      </c>
      <c r="K19" s="107">
        <v>-12.300683371298405</v>
      </c>
    </row>
    <row r="20" spans="1:11" ht="14.5" x14ac:dyDescent="0.35">
      <c r="A20" s="26" t="s">
        <v>12</v>
      </c>
      <c r="B20" s="16">
        <v>2.5399753997539976</v>
      </c>
      <c r="C20" s="17">
        <v>3.0200133765498789</v>
      </c>
      <c r="D20" s="23">
        <v>413</v>
      </c>
      <c r="E20" s="24">
        <v>587</v>
      </c>
      <c r="F20" s="18">
        <v>-29.642248722316864</v>
      </c>
      <c r="G20" s="19">
        <v>2.7050991541287246</v>
      </c>
      <c r="H20" s="20">
        <v>2.8304080834871419</v>
      </c>
      <c r="I20" s="22">
        <v>3844</v>
      </c>
      <c r="J20" s="25">
        <v>5720</v>
      </c>
      <c r="K20" s="21">
        <v>-32.7972027972028</v>
      </c>
    </row>
    <row r="21" spans="1:11" ht="14.5" x14ac:dyDescent="0.35">
      <c r="A21" s="112" t="s">
        <v>13</v>
      </c>
      <c r="B21" s="109">
        <v>5.0492004920049203</v>
      </c>
      <c r="C21" s="99">
        <v>5.3660544322683545</v>
      </c>
      <c r="D21" s="100">
        <v>821</v>
      </c>
      <c r="E21" s="101">
        <v>1043</v>
      </c>
      <c r="F21" s="102">
        <v>-21.284755512943434</v>
      </c>
      <c r="G21" s="103">
        <v>4.1815034271157341</v>
      </c>
      <c r="H21" s="104">
        <v>4.6033717483707832</v>
      </c>
      <c r="I21" s="105">
        <v>5942</v>
      </c>
      <c r="J21" s="106">
        <v>9303</v>
      </c>
      <c r="K21" s="107">
        <v>-36.128130710523486</v>
      </c>
    </row>
    <row r="22" spans="1:11" ht="14.5" x14ac:dyDescent="0.35">
      <c r="A22" s="26" t="s">
        <v>14</v>
      </c>
      <c r="B22" s="16">
        <v>1.3714637146371464</v>
      </c>
      <c r="C22" s="17">
        <v>1.2604825847610228</v>
      </c>
      <c r="D22" s="23">
        <v>223</v>
      </c>
      <c r="E22" s="24">
        <v>245</v>
      </c>
      <c r="F22" s="18">
        <v>-8.9795918367346985</v>
      </c>
      <c r="G22" s="19">
        <v>0.65586691249947227</v>
      </c>
      <c r="H22" s="20">
        <v>1.1395856322151903</v>
      </c>
      <c r="I22" s="22">
        <v>932</v>
      </c>
      <c r="J22" s="25">
        <v>2303</v>
      </c>
      <c r="K22" s="21">
        <v>-59.531046461137649</v>
      </c>
    </row>
    <row r="23" spans="1:11" ht="14.5" x14ac:dyDescent="0.35">
      <c r="A23" s="105" t="s">
        <v>15</v>
      </c>
      <c r="B23" s="109">
        <v>2.9520295202952029</v>
      </c>
      <c r="C23" s="99">
        <v>2.9222616658949425</v>
      </c>
      <c r="D23" s="100">
        <v>480</v>
      </c>
      <c r="E23" s="101">
        <v>568</v>
      </c>
      <c r="F23" s="102">
        <v>-15.492957746478879</v>
      </c>
      <c r="G23" s="103">
        <v>2.6502090047993696</v>
      </c>
      <c r="H23" s="104">
        <v>2.6977945578971849</v>
      </c>
      <c r="I23" s="105">
        <v>3766</v>
      </c>
      <c r="J23" s="106">
        <v>5452</v>
      </c>
      <c r="K23" s="107">
        <v>-30.924431401320618</v>
      </c>
    </row>
    <row r="24" spans="1:11" ht="14.5" x14ac:dyDescent="0.35">
      <c r="A24" s="27" t="s">
        <v>39</v>
      </c>
      <c r="B24" s="16">
        <v>0.31365313653136534</v>
      </c>
      <c r="C24" s="17">
        <v>0.6791171477079796</v>
      </c>
      <c r="D24" s="23">
        <v>51</v>
      </c>
      <c r="E24" s="24">
        <v>132</v>
      </c>
      <c r="F24" s="18">
        <v>-61.363636363636367</v>
      </c>
      <c r="G24" s="19">
        <v>0.39197196380065019</v>
      </c>
      <c r="H24" s="20">
        <v>0.80458803212414209</v>
      </c>
      <c r="I24" s="22">
        <v>557</v>
      </c>
      <c r="J24" s="25">
        <v>1626</v>
      </c>
      <c r="K24" s="21">
        <v>-65.744157441574416</v>
      </c>
    </row>
    <row r="25" spans="1:11" ht="14.5" x14ac:dyDescent="0.35">
      <c r="A25" s="108" t="s">
        <v>16</v>
      </c>
      <c r="B25" s="109">
        <v>1.5867158671586716</v>
      </c>
      <c r="C25" s="99">
        <v>1.8109790605546123</v>
      </c>
      <c r="D25" s="100">
        <v>258</v>
      </c>
      <c r="E25" s="101">
        <v>352</v>
      </c>
      <c r="F25" s="102">
        <v>-26.704545454545453</v>
      </c>
      <c r="G25" s="103">
        <v>1.4742931133974186</v>
      </c>
      <c r="H25" s="104">
        <v>1.7269447921975742</v>
      </c>
      <c r="I25" s="105">
        <v>2095</v>
      </c>
      <c r="J25" s="106">
        <v>3490</v>
      </c>
      <c r="K25" s="107">
        <v>-39.97134670487106</v>
      </c>
    </row>
    <row r="26" spans="1:11" ht="14.5" x14ac:dyDescent="0.35">
      <c r="A26" s="27" t="s">
        <v>17</v>
      </c>
      <c r="B26" s="16">
        <v>1.6543665436654369</v>
      </c>
      <c r="C26" s="17">
        <v>1.5074342748366518</v>
      </c>
      <c r="D26" s="23">
        <v>269</v>
      </c>
      <c r="E26" s="24">
        <v>293</v>
      </c>
      <c r="F26" s="18">
        <v>-8.1911262798634823</v>
      </c>
      <c r="G26" s="19">
        <v>1.4651447551758596</v>
      </c>
      <c r="H26" s="20">
        <v>1.3924420186945485</v>
      </c>
      <c r="I26" s="22">
        <v>2082</v>
      </c>
      <c r="J26" s="25">
        <v>2814</v>
      </c>
      <c r="K26" s="21">
        <v>-26.012793176972281</v>
      </c>
    </row>
    <row r="27" spans="1:11" ht="14.5" x14ac:dyDescent="0.35">
      <c r="A27" s="98" t="s">
        <v>52</v>
      </c>
      <c r="B27" s="109">
        <v>0.85485854858548593</v>
      </c>
      <c r="C27" s="99">
        <v>1.1472963934763596</v>
      </c>
      <c r="D27" s="100">
        <v>139</v>
      </c>
      <c r="E27" s="101">
        <v>223</v>
      </c>
      <c r="F27" s="102">
        <v>-37.668161434977577</v>
      </c>
      <c r="G27" s="103">
        <v>1.0189863619090511</v>
      </c>
      <c r="H27" s="104">
        <v>1.2949611808541697</v>
      </c>
      <c r="I27" s="105">
        <v>1448</v>
      </c>
      <c r="J27" s="106">
        <v>2617</v>
      </c>
      <c r="K27" s="107">
        <v>-44.669468857470385</v>
      </c>
    </row>
    <row r="28" spans="1:11" ht="14.5" x14ac:dyDescent="0.35">
      <c r="A28" s="22" t="s">
        <v>18</v>
      </c>
      <c r="B28" s="16">
        <v>0.24600246002460024</v>
      </c>
      <c r="C28" s="17">
        <v>0.34984822760714102</v>
      </c>
      <c r="D28" s="23">
        <v>40</v>
      </c>
      <c r="E28" s="24">
        <v>68</v>
      </c>
      <c r="F28" s="18">
        <v>-41.176470588235297</v>
      </c>
      <c r="G28" s="19">
        <v>0.27374702678357798</v>
      </c>
      <c r="H28" s="20">
        <v>0.26621670435595846</v>
      </c>
      <c r="I28" s="22">
        <v>389</v>
      </c>
      <c r="J28" s="25">
        <v>538</v>
      </c>
      <c r="K28" s="21">
        <v>-27.695167286245351</v>
      </c>
    </row>
    <row r="29" spans="1:11" ht="14.5" x14ac:dyDescent="0.35">
      <c r="A29" s="98" t="s">
        <v>19</v>
      </c>
      <c r="B29" s="109">
        <v>4.3050430504305043E-2</v>
      </c>
      <c r="C29" s="99">
        <v>0.13376549879096569</v>
      </c>
      <c r="D29" s="100">
        <v>7</v>
      </c>
      <c r="E29" s="101">
        <v>26</v>
      </c>
      <c r="F29" s="102">
        <v>-73.07692307692308</v>
      </c>
      <c r="G29" s="103">
        <v>9.5002181531575913E-2</v>
      </c>
      <c r="H29" s="104">
        <v>0.13211869900193476</v>
      </c>
      <c r="I29" s="105">
        <v>135</v>
      </c>
      <c r="J29" s="106">
        <v>267</v>
      </c>
      <c r="K29" s="107">
        <v>-49.438202247191015</v>
      </c>
    </row>
    <row r="30" spans="1:11" ht="14.5" x14ac:dyDescent="0.35">
      <c r="A30" s="27" t="s">
        <v>20</v>
      </c>
      <c r="B30" s="16">
        <v>2.177121771217712</v>
      </c>
      <c r="C30" s="17">
        <v>2.1093790193959974</v>
      </c>
      <c r="D30" s="23">
        <v>354</v>
      </c>
      <c r="E30" s="24">
        <v>410</v>
      </c>
      <c r="F30" s="18">
        <v>-13.658536585365852</v>
      </c>
      <c r="G30" s="19">
        <v>1.9443779820129201</v>
      </c>
      <c r="H30" s="20">
        <v>1.9837597913811105</v>
      </c>
      <c r="I30" s="22">
        <v>2763</v>
      </c>
      <c r="J30" s="25">
        <v>4009</v>
      </c>
      <c r="K30" s="21">
        <v>-31.080069842853575</v>
      </c>
    </row>
    <row r="31" spans="1:11" ht="14.5" x14ac:dyDescent="0.35">
      <c r="A31" s="108" t="s">
        <v>21</v>
      </c>
      <c r="B31" s="109">
        <v>10.473554735547355</v>
      </c>
      <c r="C31" s="99">
        <v>9.955240006173792</v>
      </c>
      <c r="D31" s="100">
        <v>1703</v>
      </c>
      <c r="E31" s="101">
        <v>1935</v>
      </c>
      <c r="F31" s="102">
        <v>-11.989664082687341</v>
      </c>
      <c r="G31" s="103">
        <v>9.8253367299545395</v>
      </c>
      <c r="H31" s="104">
        <v>8.3101177192452891</v>
      </c>
      <c r="I31" s="105">
        <v>13962</v>
      </c>
      <c r="J31" s="106">
        <v>16794</v>
      </c>
      <c r="K31" s="107">
        <v>-16.863165416220085</v>
      </c>
    </row>
    <row r="32" spans="1:11" ht="14.5" x14ac:dyDescent="0.35">
      <c r="A32" s="27" t="s">
        <v>51</v>
      </c>
      <c r="B32" s="16">
        <v>1.838868388683887</v>
      </c>
      <c r="C32" s="17">
        <v>1.5794618511087104</v>
      </c>
      <c r="D32" s="23">
        <v>299</v>
      </c>
      <c r="E32" s="24">
        <v>307</v>
      </c>
      <c r="F32" s="18">
        <v>-2.6058631921824116</v>
      </c>
      <c r="G32" s="19">
        <v>2.1252339868545129</v>
      </c>
      <c r="H32" s="20">
        <v>1.5794864689669503</v>
      </c>
      <c r="I32" s="22">
        <v>3020</v>
      </c>
      <c r="J32" s="25">
        <v>3192</v>
      </c>
      <c r="K32" s="21">
        <v>-5.3884711779448651</v>
      </c>
    </row>
    <row r="33" spans="1:11" ht="14.5" x14ac:dyDescent="0.35">
      <c r="A33" s="98" t="s">
        <v>22</v>
      </c>
      <c r="B33" s="109">
        <v>1.4452644526445264</v>
      </c>
      <c r="C33" s="99">
        <v>1.1164274322169059</v>
      </c>
      <c r="D33" s="100">
        <v>235</v>
      </c>
      <c r="E33" s="101">
        <v>217</v>
      </c>
      <c r="F33" s="102">
        <v>8.2949308755760427</v>
      </c>
      <c r="G33" s="103">
        <v>1.6917425511252482</v>
      </c>
      <c r="H33" s="104">
        <v>1.3721541285856371</v>
      </c>
      <c r="I33" s="105">
        <v>2404</v>
      </c>
      <c r="J33" s="106">
        <v>2773</v>
      </c>
      <c r="K33" s="107">
        <v>-13.306887847097002</v>
      </c>
    </row>
    <row r="34" spans="1:11" ht="14.5" x14ac:dyDescent="0.35">
      <c r="A34" s="22" t="s">
        <v>23</v>
      </c>
      <c r="B34" s="16">
        <v>1.4145141451414514</v>
      </c>
      <c r="C34" s="17">
        <v>1.3942480835519884</v>
      </c>
      <c r="D34" s="23">
        <v>230</v>
      </c>
      <c r="E34" s="24">
        <v>271</v>
      </c>
      <c r="F34" s="18">
        <v>-15.129151291512912</v>
      </c>
      <c r="G34" s="19">
        <v>1.2026572462034313</v>
      </c>
      <c r="H34" s="20">
        <v>1.6274846480051068</v>
      </c>
      <c r="I34" s="22">
        <v>1709</v>
      </c>
      <c r="J34" s="25">
        <v>3289</v>
      </c>
      <c r="K34" s="21">
        <v>-48.038917604134994</v>
      </c>
    </row>
    <row r="35" spans="1:11" ht="14.5" x14ac:dyDescent="0.35">
      <c r="A35" s="98" t="s">
        <v>24</v>
      </c>
      <c r="B35" s="109">
        <v>1.838868388683887</v>
      </c>
      <c r="C35" s="99">
        <v>3.5499305448371663</v>
      </c>
      <c r="D35" s="100">
        <v>299</v>
      </c>
      <c r="E35" s="101">
        <v>690</v>
      </c>
      <c r="F35" s="102">
        <v>-56.666666666666664</v>
      </c>
      <c r="G35" s="103">
        <v>2.0724549971147486</v>
      </c>
      <c r="H35" s="104">
        <v>3.5206911737781494</v>
      </c>
      <c r="I35" s="105">
        <v>2945</v>
      </c>
      <c r="J35" s="106">
        <v>7115</v>
      </c>
      <c r="K35" s="107">
        <v>-58.608573436401969</v>
      </c>
    </row>
    <row r="36" spans="1:11" ht="14.5" x14ac:dyDescent="0.35">
      <c r="A36" s="27" t="s">
        <v>25</v>
      </c>
      <c r="B36" s="16">
        <v>4.1143911439114387</v>
      </c>
      <c r="C36" s="17">
        <v>2.6907444564490404</v>
      </c>
      <c r="D36" s="23">
        <v>669</v>
      </c>
      <c r="E36" s="24">
        <v>523</v>
      </c>
      <c r="F36" s="18">
        <v>27.915869980879535</v>
      </c>
      <c r="G36" s="19">
        <v>2.8219166514194027</v>
      </c>
      <c r="H36" s="20">
        <v>3.0491214353929665</v>
      </c>
      <c r="I36" s="22">
        <v>4010</v>
      </c>
      <c r="J36" s="25">
        <v>6162</v>
      </c>
      <c r="K36" s="21">
        <v>-34.923726062966566</v>
      </c>
    </row>
    <row r="37" spans="1:11" ht="14.5" x14ac:dyDescent="0.35">
      <c r="A37" s="108" t="s">
        <v>26</v>
      </c>
      <c r="B37" s="109">
        <v>1.4514145141451413</v>
      </c>
      <c r="C37" s="99">
        <v>1.4045377373051398</v>
      </c>
      <c r="D37" s="100">
        <v>236</v>
      </c>
      <c r="E37" s="101">
        <v>273</v>
      </c>
      <c r="F37" s="102">
        <v>-13.553113553113548</v>
      </c>
      <c r="G37" s="103">
        <v>1.7248173846955004</v>
      </c>
      <c r="H37" s="104">
        <v>1.0490323666071226</v>
      </c>
      <c r="I37" s="105">
        <v>2451</v>
      </c>
      <c r="J37" s="106">
        <v>2120</v>
      </c>
      <c r="K37" s="107">
        <v>15.613207547169807</v>
      </c>
    </row>
    <row r="38" spans="1:11" ht="14.5" x14ac:dyDescent="0.35">
      <c r="A38" s="27" t="s">
        <v>27</v>
      </c>
      <c r="B38" s="16">
        <v>5.6519065190651903</v>
      </c>
      <c r="C38" s="17">
        <v>4.0849925400010294</v>
      </c>
      <c r="D38" s="23">
        <v>919</v>
      </c>
      <c r="E38" s="24">
        <v>794</v>
      </c>
      <c r="F38" s="18">
        <v>15.743073047858942</v>
      </c>
      <c r="G38" s="19">
        <v>4.8781860916806234</v>
      </c>
      <c r="H38" s="20">
        <v>3.6993235720541735</v>
      </c>
      <c r="I38" s="22">
        <v>6932</v>
      </c>
      <c r="J38" s="25">
        <v>7476</v>
      </c>
      <c r="K38" s="21">
        <v>-7.2766185125735632</v>
      </c>
    </row>
    <row r="39" spans="1:11" ht="14.5" x14ac:dyDescent="0.35">
      <c r="A39" s="98" t="s">
        <v>28</v>
      </c>
      <c r="B39" s="109">
        <v>3.7761377613776141</v>
      </c>
      <c r="C39" s="99">
        <v>5.3454751247620518</v>
      </c>
      <c r="D39" s="100">
        <v>614</v>
      </c>
      <c r="E39" s="101">
        <v>1039</v>
      </c>
      <c r="F39" s="102">
        <v>-40.904716073147256</v>
      </c>
      <c r="G39" s="103">
        <v>4.8387777793415996</v>
      </c>
      <c r="H39" s="104">
        <v>4.7250990890242512</v>
      </c>
      <c r="I39" s="105">
        <v>6876</v>
      </c>
      <c r="J39" s="106">
        <v>9549</v>
      </c>
      <c r="K39" s="107">
        <v>-27.992459943449575</v>
      </c>
    </row>
    <row r="40" spans="1:11" ht="14.5" x14ac:dyDescent="0.35">
      <c r="A40" s="22" t="s">
        <v>50</v>
      </c>
      <c r="B40" s="16">
        <v>7.2263222632226327</v>
      </c>
      <c r="C40" s="17">
        <v>7.1718886659463905</v>
      </c>
      <c r="D40" s="23">
        <v>1175</v>
      </c>
      <c r="E40" s="24">
        <v>1394</v>
      </c>
      <c r="F40" s="18">
        <v>-15.710186513629836</v>
      </c>
      <c r="G40" s="19">
        <v>8.1540020548619996</v>
      </c>
      <c r="H40" s="20">
        <v>7.6549673167038614</v>
      </c>
      <c r="I40" s="22">
        <v>11587</v>
      </c>
      <c r="J40" s="25">
        <v>15470</v>
      </c>
      <c r="K40" s="21">
        <v>-25.100193923723339</v>
      </c>
    </row>
    <row r="41" spans="1:11" ht="14.5" x14ac:dyDescent="0.35">
      <c r="A41" s="98" t="s">
        <v>29</v>
      </c>
      <c r="B41" s="109">
        <v>0.22755227552275523</v>
      </c>
      <c r="C41" s="99">
        <v>0.62766887894222356</v>
      </c>
      <c r="D41" s="100">
        <v>37</v>
      </c>
      <c r="E41" s="101">
        <v>122</v>
      </c>
      <c r="F41" s="102">
        <v>-69.672131147540981</v>
      </c>
      <c r="G41" s="103">
        <v>0.19493040210552984</v>
      </c>
      <c r="H41" s="104">
        <v>0.68137621170660745</v>
      </c>
      <c r="I41" s="105">
        <v>277</v>
      </c>
      <c r="J41" s="106">
        <v>1377</v>
      </c>
      <c r="K41" s="107">
        <v>-79.883805374001454</v>
      </c>
    </row>
    <row r="42" spans="1:11" ht="14.5" x14ac:dyDescent="0.35">
      <c r="A42" s="27" t="s">
        <v>53</v>
      </c>
      <c r="B42" s="16">
        <v>1.8450184501845018E-2</v>
      </c>
      <c r="C42" s="17">
        <v>7.2027576272058441E-2</v>
      </c>
      <c r="D42" s="23">
        <v>3</v>
      </c>
      <c r="E42" s="24">
        <v>14</v>
      </c>
      <c r="F42" s="18">
        <v>-78.571428571428569</v>
      </c>
      <c r="G42" s="19">
        <v>7.0371986319685857E-3</v>
      </c>
      <c r="H42" s="20">
        <v>0.15883933475513506</v>
      </c>
      <c r="I42" s="22">
        <v>10</v>
      </c>
      <c r="J42" s="25">
        <v>321</v>
      </c>
      <c r="K42" s="21">
        <v>-96.884735202492209</v>
      </c>
    </row>
    <row r="43" spans="1:11" ht="14.5" x14ac:dyDescent="0.35">
      <c r="A43" s="108" t="s">
        <v>30</v>
      </c>
      <c r="B43" s="109">
        <v>0.53505535055350562</v>
      </c>
      <c r="C43" s="99">
        <v>0.56593095642331637</v>
      </c>
      <c r="D43" s="100">
        <v>87</v>
      </c>
      <c r="E43" s="101">
        <v>110</v>
      </c>
      <c r="F43" s="102">
        <v>-20.909090909090907</v>
      </c>
      <c r="G43" s="103">
        <v>0.68331198716414976</v>
      </c>
      <c r="H43" s="104">
        <v>1.2029234354820353</v>
      </c>
      <c r="I43" s="105">
        <v>971</v>
      </c>
      <c r="J43" s="106">
        <v>2431</v>
      </c>
      <c r="K43" s="107">
        <v>-60.057589469354177</v>
      </c>
    </row>
    <row r="44" spans="1:11" ht="14.5" x14ac:dyDescent="0.35">
      <c r="A44" s="27" t="s">
        <v>31</v>
      </c>
      <c r="B44" s="16">
        <v>1.1746617466174663</v>
      </c>
      <c r="C44" s="17">
        <v>2.0836548850131194</v>
      </c>
      <c r="D44" s="23">
        <v>191</v>
      </c>
      <c r="E44" s="24">
        <v>405</v>
      </c>
      <c r="F44" s="18">
        <v>-52.839506172839506</v>
      </c>
      <c r="G44" s="19">
        <v>1.6431858805646646</v>
      </c>
      <c r="H44" s="20">
        <v>2.5028328822164272</v>
      </c>
      <c r="I44" s="22">
        <v>2335</v>
      </c>
      <c r="J44" s="25">
        <v>5058</v>
      </c>
      <c r="K44" s="21">
        <v>-53.835508105970739</v>
      </c>
    </row>
    <row r="45" spans="1:11" ht="14.5" x14ac:dyDescent="0.35">
      <c r="A45" s="98" t="s">
        <v>40</v>
      </c>
      <c r="B45" s="109">
        <v>3.6039360393603932</v>
      </c>
      <c r="C45" s="99">
        <v>0.9878067603025158</v>
      </c>
      <c r="D45" s="100">
        <v>586</v>
      </c>
      <c r="E45" s="101">
        <v>192</v>
      </c>
      <c r="F45" s="102">
        <v>205.20833333333331</v>
      </c>
      <c r="G45" s="103">
        <v>1.8064488888263359</v>
      </c>
      <c r="H45" s="104">
        <v>1.6898327980959071</v>
      </c>
      <c r="I45" s="105">
        <v>2567</v>
      </c>
      <c r="J45" s="106">
        <v>3415</v>
      </c>
      <c r="K45" s="107">
        <v>-24.831625183016101</v>
      </c>
    </row>
    <row r="46" spans="1:11" ht="14.5" x14ac:dyDescent="0.35">
      <c r="A46" s="22" t="s">
        <v>32</v>
      </c>
      <c r="B46" s="16">
        <v>4.2742927429274289</v>
      </c>
      <c r="C46" s="17">
        <v>5.149971703452179</v>
      </c>
      <c r="D46" s="23">
        <v>695</v>
      </c>
      <c r="E46" s="24">
        <v>1001</v>
      </c>
      <c r="F46" s="18">
        <v>-30.569430569430565</v>
      </c>
      <c r="G46" s="19">
        <v>3.9478684325343765</v>
      </c>
      <c r="H46" s="20">
        <v>3.6592426184243729</v>
      </c>
      <c r="I46" s="22">
        <v>5610</v>
      </c>
      <c r="J46" s="25">
        <v>7395</v>
      </c>
      <c r="K46" s="21">
        <v>-24.137931034482762</v>
      </c>
    </row>
    <row r="47" spans="1:11" ht="14.5" x14ac:dyDescent="0.35">
      <c r="A47" s="98" t="s">
        <v>33</v>
      </c>
      <c r="B47" s="109">
        <v>6.7097170971709712</v>
      </c>
      <c r="C47" s="99">
        <v>9.9295158717909136</v>
      </c>
      <c r="D47" s="100">
        <v>1091</v>
      </c>
      <c r="E47" s="101">
        <v>1930</v>
      </c>
      <c r="F47" s="102">
        <v>-43.471502590673573</v>
      </c>
      <c r="G47" s="103">
        <v>10.883027684339417</v>
      </c>
      <c r="H47" s="104">
        <v>11.259779010445788</v>
      </c>
      <c r="I47" s="105">
        <v>15465</v>
      </c>
      <c r="J47" s="106">
        <v>22755</v>
      </c>
      <c r="K47" s="107">
        <v>-32.036914963744238</v>
      </c>
    </row>
    <row r="48" spans="1:11" ht="14.5" x14ac:dyDescent="0.35">
      <c r="A48" s="26" t="s">
        <v>34</v>
      </c>
      <c r="B48" s="16">
        <v>3.0012300123001228</v>
      </c>
      <c r="C48" s="17">
        <v>2.1814065956680557</v>
      </c>
      <c r="D48" s="23">
        <v>488</v>
      </c>
      <c r="E48" s="24">
        <v>424</v>
      </c>
      <c r="F48" s="18">
        <v>15.094339622641513</v>
      </c>
      <c r="G48" s="19">
        <v>3.5397109118801984</v>
      </c>
      <c r="H48" s="20">
        <v>2.853664933124187</v>
      </c>
      <c r="I48" s="22">
        <v>5030</v>
      </c>
      <c r="J48" s="25">
        <v>5767</v>
      </c>
      <c r="K48" s="21">
        <v>-12.779608115137847</v>
      </c>
    </row>
    <row r="49" spans="1:13" ht="3" customHeight="1" x14ac:dyDescent="0.35">
      <c r="A49" s="119"/>
      <c r="B49" s="120">
        <v>0</v>
      </c>
      <c r="C49" s="121">
        <v>0</v>
      </c>
      <c r="D49" s="122"/>
      <c r="E49" s="123"/>
      <c r="F49" s="124" t="s">
        <v>37</v>
      </c>
      <c r="G49" s="125">
        <v>0</v>
      </c>
      <c r="H49" s="126">
        <v>0</v>
      </c>
      <c r="I49" s="119"/>
      <c r="J49" s="127"/>
      <c r="K49" s="128" t="s">
        <v>37</v>
      </c>
    </row>
    <row r="50" spans="1:13" ht="14.25" customHeight="1" x14ac:dyDescent="0.35">
      <c r="A50" s="22" t="s">
        <v>35</v>
      </c>
      <c r="B50" s="16">
        <v>0.68880688806888068</v>
      </c>
      <c r="C50" s="17">
        <v>0.89005504964757931</v>
      </c>
      <c r="D50" s="23">
        <v>112</v>
      </c>
      <c r="E50" s="24">
        <v>173</v>
      </c>
      <c r="F50" s="18">
        <v>-35.260115606936409</v>
      </c>
      <c r="G50" s="19">
        <v>0.69034918579611826</v>
      </c>
      <c r="H50" s="20">
        <v>0.75362089355785256</v>
      </c>
      <c r="I50" s="22">
        <v>981</v>
      </c>
      <c r="J50" s="25">
        <v>1523</v>
      </c>
      <c r="K50" s="21">
        <v>-35.5876559422193</v>
      </c>
    </row>
    <row r="51" spans="1:13" ht="3" customHeight="1" x14ac:dyDescent="0.35">
      <c r="A51" s="129"/>
      <c r="B51" s="130">
        <f>SUM(D51/$D$52)</f>
        <v>0</v>
      </c>
      <c r="C51" s="131">
        <f>SUM(E51/$E$52)</f>
        <v>0</v>
      </c>
      <c r="D51" s="132"/>
      <c r="E51" s="133"/>
      <c r="F51" s="134"/>
      <c r="G51" s="135">
        <f>SUM(I51/$I$52)</f>
        <v>0</v>
      </c>
      <c r="H51" s="131">
        <f>SUM(J51/$J$52)</f>
        <v>0</v>
      </c>
      <c r="I51" s="136"/>
      <c r="J51" s="137"/>
      <c r="K51" s="138"/>
    </row>
    <row r="52" spans="1:13" ht="21.75" customHeight="1" x14ac:dyDescent="0.35">
      <c r="A52" s="144" t="s">
        <v>36</v>
      </c>
      <c r="B52" s="32">
        <f>SUM(B11:B50)</f>
        <v>99.999999999999986</v>
      </c>
      <c r="C52" s="28">
        <f>SUM(C11:C50)</f>
        <v>99.999999999999986</v>
      </c>
      <c r="D52" s="29">
        <f>SUM(D11:D51)</f>
        <v>16260</v>
      </c>
      <c r="E52" s="30">
        <f>SUM(E11:E51)</f>
        <v>19437</v>
      </c>
      <c r="F52" s="31">
        <f>100/E52*D52-100</f>
        <v>-16.345114986880702</v>
      </c>
      <c r="G52" s="32">
        <f>SUM(G11:G50)</f>
        <v>99.999999999999957</v>
      </c>
      <c r="H52" s="28">
        <f>SUM(H11:H50)</f>
        <v>99.999999999999986</v>
      </c>
      <c r="I52" s="33">
        <f>SUM(I11:I51)</f>
        <v>142102</v>
      </c>
      <c r="J52" s="30">
        <f>SUM(J11:J51)</f>
        <v>202091</v>
      </c>
      <c r="K52" s="34">
        <f>100/J52*I52-100</f>
        <v>-29.684152188865426</v>
      </c>
    </row>
    <row r="53" spans="1:13" ht="3" customHeight="1" x14ac:dyDescent="0.3">
      <c r="A53" s="145"/>
      <c r="B53" s="185"/>
      <c r="C53" s="185"/>
      <c r="D53" s="132"/>
      <c r="E53" s="133"/>
      <c r="F53" s="134"/>
      <c r="G53" s="186"/>
      <c r="H53" s="186"/>
      <c r="I53" s="136"/>
      <c r="J53" s="133"/>
      <c r="K53" s="138"/>
    </row>
    <row r="54" spans="1:13" ht="14.5" x14ac:dyDescent="0.35">
      <c r="A54" s="164" t="s">
        <v>41</v>
      </c>
      <c r="B54" s="177">
        <v>47.392373923739243</v>
      </c>
      <c r="C54" s="178">
        <v>48.479703657971903</v>
      </c>
      <c r="D54" s="158">
        <v>7706</v>
      </c>
      <c r="E54" s="159">
        <v>9423</v>
      </c>
      <c r="F54" s="18">
        <v>-18.221373235699886</v>
      </c>
      <c r="G54" s="179">
        <v>50.299784661721858</v>
      </c>
      <c r="H54" s="180">
        <v>50.082883453493722</v>
      </c>
      <c r="I54" s="156">
        <v>71477</v>
      </c>
      <c r="J54" s="157">
        <v>101213</v>
      </c>
      <c r="K54" s="21">
        <v>-29.379625146967285</v>
      </c>
    </row>
    <row r="55" spans="1:13" ht="14.5" x14ac:dyDescent="0.35">
      <c r="A55" s="163" t="s">
        <v>46</v>
      </c>
      <c r="B55" s="187">
        <v>22.693726937269375</v>
      </c>
      <c r="C55" s="188">
        <v>25.199362041467303</v>
      </c>
      <c r="D55" s="160">
        <v>3690</v>
      </c>
      <c r="E55" s="161">
        <v>4898</v>
      </c>
      <c r="F55" s="151">
        <v>-24.663127807268282</v>
      </c>
      <c r="G55" s="189">
        <v>23.494391352690322</v>
      </c>
      <c r="H55" s="190">
        <v>26.833456215269358</v>
      </c>
      <c r="I55" s="155">
        <v>33386</v>
      </c>
      <c r="J55" s="152">
        <v>54228</v>
      </c>
      <c r="K55" s="153">
        <v>-38.434019325809544</v>
      </c>
    </row>
    <row r="56" spans="1:13" ht="14.5" x14ac:dyDescent="0.35">
      <c r="A56" s="27" t="s">
        <v>93</v>
      </c>
      <c r="B56" s="36">
        <v>13.105781057810578</v>
      </c>
      <c r="C56" s="37">
        <v>8.499254000102896</v>
      </c>
      <c r="D56" s="23">
        <v>2131</v>
      </c>
      <c r="E56" s="24">
        <v>1652</v>
      </c>
      <c r="F56" s="18">
        <v>28.995157384987891</v>
      </c>
      <c r="G56" s="38">
        <v>11.655712094129569</v>
      </c>
      <c r="H56" s="39">
        <v>6.0645946628004221</v>
      </c>
      <c r="I56" s="22">
        <v>16563</v>
      </c>
      <c r="J56" s="111">
        <v>12256</v>
      </c>
      <c r="K56" s="21">
        <v>35.141971279373394</v>
      </c>
    </row>
    <row r="57" spans="1:13" ht="14.5" x14ac:dyDescent="0.35">
      <c r="A57" s="139" t="s">
        <v>94</v>
      </c>
      <c r="B57" s="181">
        <v>5.7687576875768762</v>
      </c>
      <c r="C57" s="182">
        <v>1.2244687966249934</v>
      </c>
      <c r="D57" s="122">
        <v>938</v>
      </c>
      <c r="E57" s="123">
        <v>238</v>
      </c>
      <c r="F57" s="124">
        <v>294.11764705882354</v>
      </c>
      <c r="G57" s="183">
        <v>4.6213283416137703</v>
      </c>
      <c r="H57" s="184">
        <v>1.0114255459174333</v>
      </c>
      <c r="I57" s="119">
        <v>6567</v>
      </c>
      <c r="J57" s="172">
        <v>2044</v>
      </c>
      <c r="K57" s="128">
        <v>221.28180039138942</v>
      </c>
    </row>
    <row r="58" spans="1:13" ht="14.5" x14ac:dyDescent="0.35">
      <c r="A58" s="27" t="s">
        <v>42</v>
      </c>
      <c r="B58" s="36">
        <v>9.8892988929889309</v>
      </c>
      <c r="C58" s="37">
        <v>3.1537788753408451</v>
      </c>
      <c r="D58" s="23">
        <v>1608</v>
      </c>
      <c r="E58" s="24">
        <v>613</v>
      </c>
      <c r="F58" s="18">
        <v>162.31647634584016</v>
      </c>
      <c r="G58" s="38">
        <v>5.8408748645339266</v>
      </c>
      <c r="H58" s="39">
        <v>3.612728919150284</v>
      </c>
      <c r="I58" s="22">
        <v>8300</v>
      </c>
      <c r="J58" s="111">
        <v>7301</v>
      </c>
      <c r="K58" s="21">
        <v>13.683057115463626</v>
      </c>
    </row>
    <row r="59" spans="1:13" ht="14.5" x14ac:dyDescent="0.35">
      <c r="A59" s="139" t="s">
        <v>43</v>
      </c>
      <c r="B59" s="181">
        <v>0.19065190651906519</v>
      </c>
      <c r="C59" s="182">
        <v>0.61223439831249671</v>
      </c>
      <c r="D59" s="122">
        <v>31</v>
      </c>
      <c r="E59" s="123">
        <v>119</v>
      </c>
      <c r="F59" s="124">
        <v>-73.949579831932766</v>
      </c>
      <c r="G59" s="183">
        <v>0.32371113707055493</v>
      </c>
      <c r="H59" s="184">
        <v>0.36320271560831507</v>
      </c>
      <c r="I59" s="119">
        <v>460</v>
      </c>
      <c r="J59" s="172">
        <v>734</v>
      </c>
      <c r="K59" s="128">
        <v>-37.329700272479556</v>
      </c>
      <c r="M59" s="42"/>
    </row>
    <row r="60" spans="1:13" ht="14.5" x14ac:dyDescent="0.35">
      <c r="A60" s="27" t="s">
        <v>44</v>
      </c>
      <c r="B60" s="36">
        <v>3.0750307503075031E-2</v>
      </c>
      <c r="C60" s="37">
        <v>1.0289653753151207E-2</v>
      </c>
      <c r="D60" s="23">
        <v>5</v>
      </c>
      <c r="E60" s="24">
        <v>2</v>
      </c>
      <c r="F60" s="18">
        <v>150</v>
      </c>
      <c r="G60" s="38">
        <v>1.970415616951204E-2</v>
      </c>
      <c r="H60" s="39">
        <v>8.4120519963778694E-3</v>
      </c>
      <c r="I60" s="22">
        <v>28</v>
      </c>
      <c r="J60" s="25">
        <v>17</v>
      </c>
      <c r="K60" s="21">
        <v>64.705882352941188</v>
      </c>
    </row>
    <row r="61" spans="1:13" ht="14.5" x14ac:dyDescent="0.35">
      <c r="A61" s="163" t="s">
        <v>45</v>
      </c>
      <c r="B61" s="187">
        <v>28.985239852398525</v>
      </c>
      <c r="C61" s="188">
        <v>13.500025724134382</v>
      </c>
      <c r="D61" s="160">
        <v>4713</v>
      </c>
      <c r="E61" s="161">
        <v>2624</v>
      </c>
      <c r="F61" s="151">
        <v>79.611280487804862</v>
      </c>
      <c r="G61" s="189">
        <v>22.46414547297012</v>
      </c>
      <c r="H61" s="190">
        <v>11.060858722060853</v>
      </c>
      <c r="I61" s="155">
        <v>31922</v>
      </c>
      <c r="J61" s="152">
        <v>22353</v>
      </c>
      <c r="K61" s="153">
        <v>42.808571556390632</v>
      </c>
    </row>
    <row r="62" spans="1:13" ht="14.5" x14ac:dyDescent="0.35">
      <c r="A62" s="168" t="s">
        <v>95</v>
      </c>
      <c r="B62" s="89"/>
      <c r="C62" s="90"/>
      <c r="D62" s="165"/>
      <c r="E62" s="94"/>
      <c r="F62" s="166"/>
      <c r="G62" s="91"/>
      <c r="H62" s="92"/>
      <c r="I62" s="167"/>
      <c r="J62" s="95"/>
      <c r="K62" s="93"/>
    </row>
    <row r="63" spans="1:13" x14ac:dyDescent="0.3">
      <c r="A63" s="191" t="s">
        <v>103</v>
      </c>
      <c r="B63" s="192"/>
      <c r="C63" s="192"/>
      <c r="D63" s="192"/>
      <c r="E63" s="192"/>
      <c r="F63" s="193"/>
      <c r="G63" s="193"/>
      <c r="H63" s="193"/>
      <c r="I63" s="194"/>
      <c r="J63" s="194"/>
      <c r="K63" s="195"/>
    </row>
  </sheetData>
  <mergeCells count="2">
    <mergeCell ref="B9:C9"/>
    <mergeCell ref="G9:H9"/>
  </mergeCells>
  <phoneticPr fontId="1" type="noConversion"/>
  <pageMargins left="0.59" right="0.12" top="0.43" bottom="0.43" header="0.43" footer="0.43"/>
  <pageSetup paperSize="9" scale="85" orientation="portrait" horizontalDpi="1200" verticalDpi="1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>
    <pageSetUpPr fitToPage="1"/>
  </sheetPr>
  <dimension ref="A1:M68"/>
  <sheetViews>
    <sheetView view="pageBreakPreview" topLeftCell="A10" zoomScaleNormal="100" zoomScaleSheetLayoutView="100" workbookViewId="0">
      <selection activeCell="K8" sqref="K8"/>
    </sheetView>
  </sheetViews>
  <sheetFormatPr baseColWidth="10" defaultColWidth="11.453125" defaultRowHeight="13" x14ac:dyDescent="0.3"/>
  <cols>
    <col min="1" max="1" width="22.1796875" style="1" customWidth="1"/>
    <col min="2" max="2" width="8.1796875" style="1" customWidth="1"/>
    <col min="3" max="3" width="8.453125" style="1" customWidth="1"/>
    <col min="4" max="5" width="10.1796875" style="1" customWidth="1"/>
    <col min="6" max="6" width="8.26953125" style="6" customWidth="1"/>
    <col min="7" max="8" width="8.81640625" style="6" customWidth="1"/>
    <col min="9" max="10" width="10.1796875" style="1" customWidth="1"/>
    <col min="11" max="11" width="8.26953125" style="1" customWidth="1"/>
    <col min="12" max="12" width="5.453125" style="1" customWidth="1"/>
    <col min="13" max="16384" width="11.453125" style="1"/>
  </cols>
  <sheetData>
    <row r="1" spans="1:11" ht="33" customHeight="1" x14ac:dyDescent="0.35">
      <c r="A1" s="44"/>
      <c r="B1" s="44"/>
      <c r="C1" s="44"/>
      <c r="D1" s="45"/>
      <c r="E1" s="45"/>
      <c r="F1" s="46"/>
      <c r="G1" s="46"/>
      <c r="H1" s="46"/>
      <c r="I1" s="45"/>
      <c r="J1" s="43"/>
      <c r="K1" s="50"/>
    </row>
    <row r="2" spans="1:11" ht="14.15" customHeight="1" x14ac:dyDescent="0.35">
      <c r="A2" s="44"/>
      <c r="B2" s="44"/>
      <c r="C2" s="44"/>
      <c r="D2" s="45"/>
      <c r="E2" s="45"/>
      <c r="F2" s="46"/>
      <c r="G2" s="46"/>
      <c r="H2" s="46"/>
      <c r="I2" s="45"/>
      <c r="J2" s="45"/>
      <c r="K2" s="51"/>
    </row>
    <row r="3" spans="1:11" ht="38.25" customHeight="1" x14ac:dyDescent="0.3">
      <c r="A3" s="45"/>
      <c r="B3" s="45"/>
      <c r="C3" s="45"/>
      <c r="D3" s="45"/>
      <c r="E3" s="45"/>
      <c r="F3" s="46"/>
      <c r="G3" s="46"/>
      <c r="H3" s="46"/>
      <c r="I3" s="45"/>
      <c r="J3" s="45"/>
      <c r="K3" s="52"/>
    </row>
    <row r="4" spans="1:11" ht="15" customHeight="1" x14ac:dyDescent="0.35">
      <c r="A4" s="47" t="s">
        <v>1</v>
      </c>
      <c r="B4" s="47"/>
      <c r="C4" s="47"/>
      <c r="D4" s="47"/>
      <c r="E4" s="47"/>
      <c r="F4" s="46"/>
      <c r="G4" s="46"/>
      <c r="H4" s="46"/>
      <c r="I4" s="43"/>
      <c r="J4" s="43"/>
      <c r="K4" s="48" t="s">
        <v>70</v>
      </c>
    </row>
    <row r="5" spans="1:11" ht="15" customHeight="1" x14ac:dyDescent="0.35">
      <c r="A5" s="47" t="s">
        <v>2</v>
      </c>
      <c r="B5" s="47"/>
      <c r="C5" s="47"/>
      <c r="D5" s="47"/>
      <c r="E5" s="47"/>
      <c r="F5" s="53"/>
      <c r="G5" s="54"/>
      <c r="H5" s="54"/>
      <c r="I5" s="43"/>
      <c r="J5" s="43"/>
      <c r="K5" s="48" t="s">
        <v>71</v>
      </c>
    </row>
    <row r="6" spans="1:11" ht="3" customHeight="1" x14ac:dyDescent="0.3">
      <c r="A6" s="45"/>
      <c r="B6" s="45"/>
      <c r="C6" s="45"/>
      <c r="D6" s="45"/>
      <c r="E6" s="45"/>
      <c r="F6" s="46"/>
      <c r="G6" s="46"/>
      <c r="H6" s="46"/>
      <c r="I6" s="45"/>
      <c r="J6" s="45"/>
      <c r="K6" s="52"/>
    </row>
    <row r="7" spans="1:11" ht="14.25" customHeight="1" x14ac:dyDescent="0.35">
      <c r="A7" s="49" t="s">
        <v>88</v>
      </c>
      <c r="B7" s="49"/>
      <c r="C7" s="49"/>
      <c r="D7" s="45"/>
      <c r="E7" s="45"/>
      <c r="F7" s="55"/>
      <c r="G7" s="55"/>
      <c r="H7" s="55"/>
      <c r="I7" s="56"/>
      <c r="J7" s="57"/>
      <c r="K7" s="58"/>
    </row>
    <row r="8" spans="1:11" ht="7.5" customHeight="1" x14ac:dyDescent="0.35">
      <c r="A8" s="49"/>
      <c r="B8" s="49"/>
      <c r="C8" s="49"/>
      <c r="D8" s="45"/>
      <c r="E8" s="45"/>
      <c r="F8" s="55"/>
      <c r="G8" s="55"/>
      <c r="H8" s="55"/>
      <c r="I8" s="56"/>
      <c r="J8" s="57"/>
      <c r="K8" s="58"/>
    </row>
    <row r="9" spans="1:11" ht="14.25" customHeight="1" x14ac:dyDescent="0.35">
      <c r="A9" s="49"/>
      <c r="B9" s="266" t="s">
        <v>38</v>
      </c>
      <c r="C9" s="266"/>
      <c r="D9" s="45"/>
      <c r="E9" s="45"/>
      <c r="F9" s="55"/>
      <c r="G9" s="266" t="s">
        <v>38</v>
      </c>
      <c r="H9" s="266"/>
      <c r="I9" s="56"/>
      <c r="J9" s="57"/>
      <c r="K9" s="58"/>
    </row>
    <row r="10" spans="1:11" s="15" customFormat="1" ht="15" customHeight="1" x14ac:dyDescent="0.35">
      <c r="A10" s="147" t="s">
        <v>3</v>
      </c>
      <c r="B10" s="7">
        <f>Aug.!B10+31</f>
        <v>42613</v>
      </c>
      <c r="C10" s="8">
        <f>Aug.!C10+31</f>
        <v>42247</v>
      </c>
      <c r="D10" s="9">
        <f>Aug.!D10+31</f>
        <v>42613</v>
      </c>
      <c r="E10" s="10">
        <f>Aug.!E10+31</f>
        <v>42247</v>
      </c>
      <c r="F10" s="11" t="s">
        <v>4</v>
      </c>
      <c r="G10" s="12" t="s">
        <v>78</v>
      </c>
      <c r="H10" s="8" t="s">
        <v>79</v>
      </c>
      <c r="I10" s="13" t="s">
        <v>78</v>
      </c>
      <c r="J10" s="10" t="s">
        <v>79</v>
      </c>
      <c r="K10" s="14" t="s">
        <v>4</v>
      </c>
    </row>
    <row r="11" spans="1:11" ht="14.5" x14ac:dyDescent="0.35">
      <c r="A11" s="98" t="s">
        <v>5</v>
      </c>
      <c r="B11" s="113">
        <v>0.76908734967838166</v>
      </c>
      <c r="C11" s="99">
        <v>0.54502663198315371</v>
      </c>
      <c r="D11" s="100">
        <v>165</v>
      </c>
      <c r="E11" s="101">
        <v>132</v>
      </c>
      <c r="F11" s="102">
        <v>25</v>
      </c>
      <c r="G11" s="103">
        <v>0.78321798038592294</v>
      </c>
      <c r="H11" s="104">
        <v>0.94693120056559588</v>
      </c>
      <c r="I11" s="105">
        <v>1281</v>
      </c>
      <c r="J11" s="106">
        <v>2143</v>
      </c>
      <c r="K11" s="107">
        <v>-40.223985067662156</v>
      </c>
    </row>
    <row r="12" spans="1:11" ht="14.5" x14ac:dyDescent="0.35">
      <c r="A12" s="26" t="s">
        <v>47</v>
      </c>
      <c r="B12" s="16">
        <v>2.3305677262981262E-2</v>
      </c>
      <c r="C12" s="17">
        <v>8.2579792724720262E-3</v>
      </c>
      <c r="D12" s="23">
        <v>5</v>
      </c>
      <c r="E12" s="24">
        <v>2</v>
      </c>
      <c r="F12" s="18">
        <v>150</v>
      </c>
      <c r="G12" s="19">
        <v>3.7907505686125852E-2</v>
      </c>
      <c r="H12" s="20">
        <v>7.2025098316468555E-2</v>
      </c>
      <c r="I12" s="22">
        <v>62</v>
      </c>
      <c r="J12" s="25">
        <v>163</v>
      </c>
      <c r="K12" s="21">
        <v>-61.963190184049083</v>
      </c>
    </row>
    <row r="13" spans="1:11" ht="14.5" x14ac:dyDescent="0.35">
      <c r="A13" s="105" t="s">
        <v>6</v>
      </c>
      <c r="B13" s="109">
        <v>9.3222709051925048E-2</v>
      </c>
      <c r="C13" s="99">
        <v>8.2579792724720255E-2</v>
      </c>
      <c r="D13" s="100">
        <v>20</v>
      </c>
      <c r="E13" s="101">
        <v>20</v>
      </c>
      <c r="F13" s="102">
        <v>0</v>
      </c>
      <c r="G13" s="103">
        <v>5.380420161901734E-2</v>
      </c>
      <c r="H13" s="104">
        <v>7.1583226547655865E-2</v>
      </c>
      <c r="I13" s="105">
        <v>88</v>
      </c>
      <c r="J13" s="106">
        <v>162</v>
      </c>
      <c r="K13" s="107">
        <v>-45.679012345679013</v>
      </c>
    </row>
    <row r="14" spans="1:11" ht="14.5" x14ac:dyDescent="0.35">
      <c r="A14" s="27" t="s">
        <v>7</v>
      </c>
      <c r="B14" s="16">
        <v>5.4069171250116534</v>
      </c>
      <c r="C14" s="17">
        <v>4.6451133407655147</v>
      </c>
      <c r="D14" s="23">
        <v>1160</v>
      </c>
      <c r="E14" s="24">
        <v>1125</v>
      </c>
      <c r="F14" s="18">
        <v>3.1111111111111143</v>
      </c>
      <c r="G14" s="19">
        <v>5.9062339504512211</v>
      </c>
      <c r="H14" s="20">
        <v>5.7522866864036057</v>
      </c>
      <c r="I14" s="22">
        <v>9660</v>
      </c>
      <c r="J14" s="25">
        <v>13018</v>
      </c>
      <c r="K14" s="21">
        <v>-25.795053003533567</v>
      </c>
    </row>
    <row r="15" spans="1:11" ht="14.5" x14ac:dyDescent="0.35">
      <c r="A15" s="108" t="s">
        <v>8</v>
      </c>
      <c r="B15" s="109">
        <v>8.0870700102544983</v>
      </c>
      <c r="C15" s="99">
        <v>7.415665386679879</v>
      </c>
      <c r="D15" s="100">
        <v>1735</v>
      </c>
      <c r="E15" s="101">
        <v>1796</v>
      </c>
      <c r="F15" s="102">
        <v>-3.3964365256124722</v>
      </c>
      <c r="G15" s="103">
        <v>8.9070410134755065</v>
      </c>
      <c r="H15" s="104">
        <v>7.7433608766735897</v>
      </c>
      <c r="I15" s="105">
        <v>14568</v>
      </c>
      <c r="J15" s="106">
        <v>17524</v>
      </c>
      <c r="K15" s="107">
        <v>-16.868294909837942</v>
      </c>
    </row>
    <row r="16" spans="1:11" ht="14.5" x14ac:dyDescent="0.35">
      <c r="A16" s="27" t="s">
        <v>9</v>
      </c>
      <c r="B16" s="16">
        <v>2.3305677262981262E-2</v>
      </c>
      <c r="C16" s="17">
        <v>2.0644948181180064E-2</v>
      </c>
      <c r="D16" s="23">
        <v>5</v>
      </c>
      <c r="E16" s="24">
        <v>5</v>
      </c>
      <c r="F16" s="18">
        <v>0</v>
      </c>
      <c r="G16" s="19">
        <v>2.0787986989165789E-2</v>
      </c>
      <c r="H16" s="20">
        <v>1.9000486058945696E-2</v>
      </c>
      <c r="I16" s="22">
        <v>34</v>
      </c>
      <c r="J16" s="25">
        <v>43</v>
      </c>
      <c r="K16" s="21">
        <v>-20.930232558139537</v>
      </c>
    </row>
    <row r="17" spans="1:11" ht="14.5" x14ac:dyDescent="0.35">
      <c r="A17" s="98" t="s">
        <v>10</v>
      </c>
      <c r="B17" s="109">
        <v>1.4869022093782045</v>
      </c>
      <c r="C17" s="99">
        <v>2.9315826417275694</v>
      </c>
      <c r="D17" s="100">
        <v>319</v>
      </c>
      <c r="E17" s="101">
        <v>710</v>
      </c>
      <c r="F17" s="102">
        <v>-55.070422535211264</v>
      </c>
      <c r="G17" s="103">
        <v>1.5676587835359141</v>
      </c>
      <c r="H17" s="104">
        <v>2.1709160001767489</v>
      </c>
      <c r="I17" s="105">
        <v>2564</v>
      </c>
      <c r="J17" s="106">
        <v>4913</v>
      </c>
      <c r="K17" s="107">
        <v>-47.81192753918176</v>
      </c>
    </row>
    <row r="18" spans="1:11" ht="14.5" x14ac:dyDescent="0.35">
      <c r="A18" s="22" t="s">
        <v>11</v>
      </c>
      <c r="B18" s="16">
        <v>2.4843851962338026</v>
      </c>
      <c r="C18" s="17">
        <v>2.1635905693876709</v>
      </c>
      <c r="D18" s="23">
        <v>533</v>
      </c>
      <c r="E18" s="24">
        <v>524</v>
      </c>
      <c r="F18" s="18">
        <v>1.7175572519084028</v>
      </c>
      <c r="G18" s="19">
        <v>2.6333488224216781</v>
      </c>
      <c r="H18" s="20">
        <v>2.5977641288498079</v>
      </c>
      <c r="I18" s="22">
        <v>4307</v>
      </c>
      <c r="J18" s="25">
        <v>5879</v>
      </c>
      <c r="K18" s="21">
        <v>-26.739241367579524</v>
      </c>
    </row>
    <row r="19" spans="1:11" ht="14.5" x14ac:dyDescent="0.35">
      <c r="A19" s="98" t="s">
        <v>49</v>
      </c>
      <c r="B19" s="109">
        <v>0.10720611540971381</v>
      </c>
      <c r="C19" s="99">
        <v>0.20644948181180064</v>
      </c>
      <c r="D19" s="100">
        <v>23</v>
      </c>
      <c r="E19" s="101">
        <v>50</v>
      </c>
      <c r="F19" s="102">
        <v>-54</v>
      </c>
      <c r="G19" s="103">
        <v>0.24945584386998951</v>
      </c>
      <c r="H19" s="104">
        <v>0.21607529494940569</v>
      </c>
      <c r="I19" s="105">
        <v>408</v>
      </c>
      <c r="J19" s="106">
        <v>489</v>
      </c>
      <c r="K19" s="107">
        <v>-16.564417177914109</v>
      </c>
    </row>
    <row r="20" spans="1:11" ht="14.5" x14ac:dyDescent="0.35">
      <c r="A20" s="26" t="s">
        <v>12</v>
      </c>
      <c r="B20" s="16">
        <v>2.0508995991423511</v>
      </c>
      <c r="C20" s="17">
        <v>2.7292621495520044</v>
      </c>
      <c r="D20" s="23">
        <v>440</v>
      </c>
      <c r="E20" s="24">
        <v>661</v>
      </c>
      <c r="F20" s="18">
        <v>-33.434190620272318</v>
      </c>
      <c r="G20" s="19">
        <v>2.6192863606348893</v>
      </c>
      <c r="H20" s="20">
        <v>2.8195837567937785</v>
      </c>
      <c r="I20" s="22">
        <v>4284</v>
      </c>
      <c r="J20" s="25">
        <v>6381</v>
      </c>
      <c r="K20" s="21">
        <v>-32.863187588152329</v>
      </c>
    </row>
    <row r="21" spans="1:11" ht="14.5" x14ac:dyDescent="0.35">
      <c r="A21" s="112" t="s">
        <v>13</v>
      </c>
      <c r="B21" s="109">
        <v>4.4840123053975951</v>
      </c>
      <c r="C21" s="99">
        <v>4.7483380816714149</v>
      </c>
      <c r="D21" s="100">
        <v>962</v>
      </c>
      <c r="E21" s="101">
        <v>1150</v>
      </c>
      <c r="F21" s="102">
        <v>-16.347826086956516</v>
      </c>
      <c r="G21" s="103">
        <v>4.2211841815647233</v>
      </c>
      <c r="H21" s="104">
        <v>4.6188855993990545</v>
      </c>
      <c r="I21" s="105">
        <v>6904</v>
      </c>
      <c r="J21" s="106">
        <v>10453</v>
      </c>
      <c r="K21" s="107">
        <v>-33.951975509423136</v>
      </c>
    </row>
    <row r="22" spans="1:11" ht="14.5" x14ac:dyDescent="0.35">
      <c r="A22" s="26" t="s">
        <v>14</v>
      </c>
      <c r="B22" s="16">
        <v>1.2911345203691618</v>
      </c>
      <c r="C22" s="17">
        <v>1.4781782897724927</v>
      </c>
      <c r="D22" s="23">
        <v>277</v>
      </c>
      <c r="E22" s="24">
        <v>358</v>
      </c>
      <c r="F22" s="18">
        <v>-22.625698324022352</v>
      </c>
      <c r="G22" s="19">
        <v>0.73919636087945417</v>
      </c>
      <c r="H22" s="20">
        <v>1.1758207768105695</v>
      </c>
      <c r="I22" s="22">
        <v>1209</v>
      </c>
      <c r="J22" s="25">
        <v>2661</v>
      </c>
      <c r="K22" s="21">
        <v>-54.565952649379931</v>
      </c>
    </row>
    <row r="23" spans="1:11" ht="14.5" x14ac:dyDescent="0.35">
      <c r="A23" s="105" t="s">
        <v>15</v>
      </c>
      <c r="B23" s="109">
        <v>2.7780367297473663</v>
      </c>
      <c r="C23" s="99">
        <v>3.0719682893595937</v>
      </c>
      <c r="D23" s="100">
        <v>596</v>
      </c>
      <c r="E23" s="101">
        <v>744</v>
      </c>
      <c r="F23" s="102">
        <v>-19.892473118279568</v>
      </c>
      <c r="G23" s="103">
        <v>2.6669764484335641</v>
      </c>
      <c r="H23" s="104">
        <v>2.7378374795634306</v>
      </c>
      <c r="I23" s="105">
        <v>4362</v>
      </c>
      <c r="J23" s="106">
        <v>6196</v>
      </c>
      <c r="K23" s="107">
        <v>-29.599741768883149</v>
      </c>
    </row>
    <row r="24" spans="1:11" ht="14.5" x14ac:dyDescent="0.35">
      <c r="A24" s="27" t="s">
        <v>39</v>
      </c>
      <c r="B24" s="16">
        <v>0.6525589633634753</v>
      </c>
      <c r="C24" s="17">
        <v>0.72670217597753828</v>
      </c>
      <c r="D24" s="23">
        <v>140</v>
      </c>
      <c r="E24" s="24">
        <v>176</v>
      </c>
      <c r="F24" s="18">
        <v>-20.454545454545453</v>
      </c>
      <c r="G24" s="19">
        <v>0.42615373327789868</v>
      </c>
      <c r="H24" s="20">
        <v>0.79625292740046849</v>
      </c>
      <c r="I24" s="22">
        <v>697</v>
      </c>
      <c r="J24" s="25">
        <v>1802</v>
      </c>
      <c r="K24" s="21">
        <v>-61.320754716981135</v>
      </c>
    </row>
    <row r="25" spans="1:11" ht="14.5" x14ac:dyDescent="0.35">
      <c r="A25" s="108" t="s">
        <v>16</v>
      </c>
      <c r="B25" s="109">
        <v>1.7432646592709984</v>
      </c>
      <c r="C25" s="99">
        <v>1.3377926421404682</v>
      </c>
      <c r="D25" s="100">
        <v>374</v>
      </c>
      <c r="E25" s="101">
        <v>324</v>
      </c>
      <c r="F25" s="102">
        <v>15.432098765432102</v>
      </c>
      <c r="G25" s="103">
        <v>1.5095747022426569</v>
      </c>
      <c r="H25" s="104">
        <v>1.6852989262516018</v>
      </c>
      <c r="I25" s="105">
        <v>2469</v>
      </c>
      <c r="J25" s="106">
        <v>3814</v>
      </c>
      <c r="K25" s="107">
        <v>-35.26481384373362</v>
      </c>
    </row>
    <row r="26" spans="1:11" ht="14.5" x14ac:dyDescent="0.35">
      <c r="A26" s="27" t="s">
        <v>17</v>
      </c>
      <c r="B26" s="16">
        <v>1.8131816910599421</v>
      </c>
      <c r="C26" s="17">
        <v>2.3576530822907635</v>
      </c>
      <c r="D26" s="23">
        <v>389</v>
      </c>
      <c r="E26" s="24">
        <v>571</v>
      </c>
      <c r="F26" s="18">
        <v>-31.873905429071797</v>
      </c>
      <c r="G26" s="19">
        <v>1.5107975250067256</v>
      </c>
      <c r="H26" s="20">
        <v>1.4957359374309576</v>
      </c>
      <c r="I26" s="22">
        <v>2471</v>
      </c>
      <c r="J26" s="25">
        <v>3385</v>
      </c>
      <c r="K26" s="21">
        <v>-27.001477104874439</v>
      </c>
    </row>
    <row r="27" spans="1:11" ht="14.5" x14ac:dyDescent="0.35">
      <c r="A27" s="98" t="s">
        <v>52</v>
      </c>
      <c r="B27" s="109">
        <v>1.0953668313601193</v>
      </c>
      <c r="C27" s="99">
        <v>1.3790825385028282</v>
      </c>
      <c r="D27" s="100">
        <v>235</v>
      </c>
      <c r="E27" s="101">
        <v>334</v>
      </c>
      <c r="F27" s="102">
        <v>-29.640718562874255</v>
      </c>
      <c r="G27" s="103">
        <v>1.0290053559637067</v>
      </c>
      <c r="H27" s="104">
        <v>1.3039635897662498</v>
      </c>
      <c r="I27" s="105">
        <v>1683</v>
      </c>
      <c r="J27" s="106">
        <v>2951</v>
      </c>
      <c r="K27" s="107">
        <v>-42.968485259234157</v>
      </c>
    </row>
    <row r="28" spans="1:11" ht="14.5" x14ac:dyDescent="0.35">
      <c r="A28" s="22" t="s">
        <v>18</v>
      </c>
      <c r="B28" s="16">
        <v>0.27034585625058266</v>
      </c>
      <c r="C28" s="17">
        <v>0.29315826417275692</v>
      </c>
      <c r="D28" s="23">
        <v>58</v>
      </c>
      <c r="E28" s="24">
        <v>71</v>
      </c>
      <c r="F28" s="18">
        <v>-18.309859154929583</v>
      </c>
      <c r="G28" s="19">
        <v>0.27330088776932671</v>
      </c>
      <c r="H28" s="20">
        <v>0.26909990720692856</v>
      </c>
      <c r="I28" s="22">
        <v>447</v>
      </c>
      <c r="J28" s="25">
        <v>609</v>
      </c>
      <c r="K28" s="21">
        <v>-26.600985221674875</v>
      </c>
    </row>
    <row r="29" spans="1:11" ht="14.5" x14ac:dyDescent="0.35">
      <c r="A29" s="98" t="s">
        <v>19</v>
      </c>
      <c r="B29" s="109">
        <v>5.1272489978558773E-2</v>
      </c>
      <c r="C29" s="99">
        <v>8.2579792724720255E-2</v>
      </c>
      <c r="D29" s="100">
        <v>11</v>
      </c>
      <c r="E29" s="101">
        <v>20</v>
      </c>
      <c r="F29" s="102">
        <v>-45</v>
      </c>
      <c r="G29" s="103">
        <v>8.926606177700605E-2</v>
      </c>
      <c r="H29" s="104">
        <v>0.12681719764924218</v>
      </c>
      <c r="I29" s="105">
        <v>146</v>
      </c>
      <c r="J29" s="106">
        <v>287</v>
      </c>
      <c r="K29" s="107">
        <v>-49.128919860627178</v>
      </c>
    </row>
    <row r="30" spans="1:11" ht="14.5" x14ac:dyDescent="0.35">
      <c r="A30" s="27" t="s">
        <v>20</v>
      </c>
      <c r="B30" s="16">
        <v>2.0042882446163883</v>
      </c>
      <c r="C30" s="17">
        <v>2.0066889632107023</v>
      </c>
      <c r="D30" s="23">
        <v>430</v>
      </c>
      <c r="E30" s="24">
        <v>486</v>
      </c>
      <c r="F30" s="18">
        <v>-11.522633744855966</v>
      </c>
      <c r="G30" s="19">
        <v>1.9522365428354813</v>
      </c>
      <c r="H30" s="20">
        <v>1.986213600813044</v>
      </c>
      <c r="I30" s="22">
        <v>3193</v>
      </c>
      <c r="J30" s="25">
        <v>4495</v>
      </c>
      <c r="K30" s="21">
        <v>-28.965517241379317</v>
      </c>
    </row>
    <row r="31" spans="1:11" ht="14.5" x14ac:dyDescent="0.35">
      <c r="A31" s="108" t="s">
        <v>21</v>
      </c>
      <c r="B31" s="109">
        <v>11.680805444206209</v>
      </c>
      <c r="C31" s="99">
        <v>9.0590032619018128</v>
      </c>
      <c r="D31" s="100">
        <v>2506</v>
      </c>
      <c r="E31" s="101">
        <v>2194</v>
      </c>
      <c r="F31" s="102">
        <v>14.220601640838652</v>
      </c>
      <c r="G31" s="103">
        <v>10.068722639340653</v>
      </c>
      <c r="H31" s="104">
        <v>8.3902611462153676</v>
      </c>
      <c r="I31" s="105">
        <v>16468</v>
      </c>
      <c r="J31" s="106">
        <v>18988</v>
      </c>
      <c r="K31" s="107">
        <v>-13.271539919949447</v>
      </c>
    </row>
    <row r="32" spans="1:11" ht="14.5" x14ac:dyDescent="0.35">
      <c r="A32" s="27" t="s">
        <v>51</v>
      </c>
      <c r="B32" s="16">
        <v>1.9623380255430221</v>
      </c>
      <c r="C32" s="17">
        <v>1.8869482637598578</v>
      </c>
      <c r="D32" s="23">
        <v>421</v>
      </c>
      <c r="E32" s="24">
        <v>457</v>
      </c>
      <c r="F32" s="18">
        <v>-7.8774617067833645</v>
      </c>
      <c r="G32" s="19">
        <v>2.1038665655799851</v>
      </c>
      <c r="H32" s="20">
        <v>1.6123900843975076</v>
      </c>
      <c r="I32" s="22">
        <v>3441</v>
      </c>
      <c r="J32" s="25">
        <v>3649</v>
      </c>
      <c r="K32" s="21">
        <v>-5.7001918333790087</v>
      </c>
    </row>
    <row r="33" spans="1:11" ht="14.5" x14ac:dyDescent="0.35">
      <c r="A33" s="98" t="s">
        <v>22</v>
      </c>
      <c r="B33" s="109">
        <v>1.5754637829775333</v>
      </c>
      <c r="C33" s="99">
        <v>1.4740493001362567</v>
      </c>
      <c r="D33" s="100">
        <v>338</v>
      </c>
      <c r="E33" s="101">
        <v>357</v>
      </c>
      <c r="F33" s="102">
        <v>-5.3221288515406115</v>
      </c>
      <c r="G33" s="103">
        <v>1.6764900095380175</v>
      </c>
      <c r="H33" s="104">
        <v>1.3830586363837214</v>
      </c>
      <c r="I33" s="105">
        <v>2742</v>
      </c>
      <c r="J33" s="106">
        <v>3130</v>
      </c>
      <c r="K33" s="107">
        <v>-12.396166134185307</v>
      </c>
    </row>
    <row r="34" spans="1:11" ht="14.5" x14ac:dyDescent="0.35">
      <c r="A34" s="22" t="s">
        <v>23</v>
      </c>
      <c r="B34" s="16">
        <v>1.4682576675678194</v>
      </c>
      <c r="C34" s="17">
        <v>1.255212849415748</v>
      </c>
      <c r="D34" s="23">
        <v>315</v>
      </c>
      <c r="E34" s="24">
        <v>304</v>
      </c>
      <c r="F34" s="18">
        <v>3.6184210526315752</v>
      </c>
      <c r="G34" s="19">
        <v>1.2374966372373988</v>
      </c>
      <c r="H34" s="20">
        <v>1.5876452653439972</v>
      </c>
      <c r="I34" s="22">
        <v>2024</v>
      </c>
      <c r="J34" s="25">
        <v>3593</v>
      </c>
      <c r="K34" s="21">
        <v>-43.668243807403286</v>
      </c>
    </row>
    <row r="35" spans="1:11" ht="14.5" x14ac:dyDescent="0.35">
      <c r="A35" s="98" t="s">
        <v>24</v>
      </c>
      <c r="B35" s="109">
        <v>2.0788664118579288</v>
      </c>
      <c r="C35" s="99">
        <v>4.7648540402163588</v>
      </c>
      <c r="D35" s="100">
        <v>446</v>
      </c>
      <c r="E35" s="101">
        <v>1154</v>
      </c>
      <c r="F35" s="102">
        <v>-61.351819757365682</v>
      </c>
      <c r="G35" s="103">
        <v>2.0732959964782705</v>
      </c>
      <c r="H35" s="104">
        <v>3.6538376563121382</v>
      </c>
      <c r="I35" s="105">
        <v>3391</v>
      </c>
      <c r="J35" s="106">
        <v>8269</v>
      </c>
      <c r="K35" s="107">
        <v>-58.991413713871083</v>
      </c>
    </row>
    <row r="36" spans="1:11" ht="14.5" x14ac:dyDescent="0.35">
      <c r="A36" s="27" t="s">
        <v>25</v>
      </c>
      <c r="B36" s="16">
        <v>2.8339703551785216</v>
      </c>
      <c r="C36" s="17">
        <v>3.2206119162640898</v>
      </c>
      <c r="D36" s="23">
        <v>608</v>
      </c>
      <c r="E36" s="24">
        <v>780</v>
      </c>
      <c r="F36" s="18">
        <v>-22.051282051282058</v>
      </c>
      <c r="G36" s="19">
        <v>2.8234977622343416</v>
      </c>
      <c r="H36" s="20">
        <v>3.0674738190976978</v>
      </c>
      <c r="I36" s="22">
        <v>4618</v>
      </c>
      <c r="J36" s="25">
        <v>6942</v>
      </c>
      <c r="K36" s="21">
        <v>-33.477384039181786</v>
      </c>
    </row>
    <row r="37" spans="1:11" ht="14.5" x14ac:dyDescent="0.35">
      <c r="A37" s="108" t="s">
        <v>26</v>
      </c>
      <c r="B37" s="109">
        <v>1.1559615922438706</v>
      </c>
      <c r="C37" s="99">
        <v>1.552500103224741</v>
      </c>
      <c r="D37" s="100">
        <v>248</v>
      </c>
      <c r="E37" s="101">
        <v>376</v>
      </c>
      <c r="F37" s="102">
        <v>-34.042553191489361</v>
      </c>
      <c r="G37" s="103">
        <v>1.6501993201105432</v>
      </c>
      <c r="H37" s="104">
        <v>1.1029119349564755</v>
      </c>
      <c r="I37" s="105">
        <v>2699</v>
      </c>
      <c r="J37" s="106">
        <v>2496</v>
      </c>
      <c r="K37" s="107">
        <v>8.1330128205128176</v>
      </c>
    </row>
    <row r="38" spans="1:11" ht="14.5" x14ac:dyDescent="0.35">
      <c r="A38" s="27" t="s">
        <v>27</v>
      </c>
      <c r="B38" s="16">
        <v>4.8988533606786611</v>
      </c>
      <c r="C38" s="17">
        <v>3.7160906726124119</v>
      </c>
      <c r="D38" s="23">
        <v>1051</v>
      </c>
      <c r="E38" s="24">
        <v>900</v>
      </c>
      <c r="F38" s="18">
        <v>16.777777777777771</v>
      </c>
      <c r="G38" s="19">
        <v>4.880897062779721</v>
      </c>
      <c r="H38" s="20">
        <v>3.7011179355750961</v>
      </c>
      <c r="I38" s="22">
        <v>7983</v>
      </c>
      <c r="J38" s="25">
        <v>8376</v>
      </c>
      <c r="K38" s="21">
        <v>-4.6919770773639016</v>
      </c>
    </row>
    <row r="39" spans="1:11" ht="14.5" x14ac:dyDescent="0.35">
      <c r="A39" s="98" t="s">
        <v>28</v>
      </c>
      <c r="B39" s="109">
        <v>4.31621142910413</v>
      </c>
      <c r="C39" s="99">
        <v>4.0711837813287088</v>
      </c>
      <c r="D39" s="100">
        <v>926</v>
      </c>
      <c r="E39" s="101">
        <v>986</v>
      </c>
      <c r="F39" s="102">
        <v>-6.0851926977687611</v>
      </c>
      <c r="G39" s="103">
        <v>4.7702316026315144</v>
      </c>
      <c r="H39" s="104">
        <v>4.6551190844416954</v>
      </c>
      <c r="I39" s="105">
        <v>7802</v>
      </c>
      <c r="J39" s="106">
        <v>10535</v>
      </c>
      <c r="K39" s="107">
        <v>-25.942097769340293</v>
      </c>
    </row>
    <row r="40" spans="1:11" ht="14.5" x14ac:dyDescent="0.35">
      <c r="A40" s="22" t="s">
        <v>50</v>
      </c>
      <c r="B40" s="16">
        <v>8.0031695721077654</v>
      </c>
      <c r="C40" s="17">
        <v>7.8739832363020765</v>
      </c>
      <c r="D40" s="23">
        <v>1717</v>
      </c>
      <c r="E40" s="24">
        <v>1907</v>
      </c>
      <c r="F40" s="18">
        <v>-9.9632931305715715</v>
      </c>
      <c r="G40" s="19">
        <v>8.1342170265841673</v>
      </c>
      <c r="H40" s="20">
        <v>7.6784057266581236</v>
      </c>
      <c r="I40" s="22">
        <v>13304</v>
      </c>
      <c r="J40" s="25">
        <v>17377</v>
      </c>
      <c r="K40" s="21">
        <v>-23.439028601024347</v>
      </c>
    </row>
    <row r="41" spans="1:11" ht="14.5" x14ac:dyDescent="0.35">
      <c r="A41" s="98" t="s">
        <v>29</v>
      </c>
      <c r="B41" s="109">
        <v>0.13983406357788758</v>
      </c>
      <c r="C41" s="99">
        <v>0.49134976671208552</v>
      </c>
      <c r="D41" s="100">
        <v>30</v>
      </c>
      <c r="E41" s="101">
        <v>119</v>
      </c>
      <c r="F41" s="102">
        <v>-74.789915966386559</v>
      </c>
      <c r="G41" s="103">
        <v>0.1877032942845264</v>
      </c>
      <c r="H41" s="104">
        <v>0.66104016614378502</v>
      </c>
      <c r="I41" s="105">
        <v>307</v>
      </c>
      <c r="J41" s="106">
        <v>1496</v>
      </c>
      <c r="K41" s="107">
        <v>-79.478609625668454</v>
      </c>
    </row>
    <row r="42" spans="1:11" ht="14.5" x14ac:dyDescent="0.35">
      <c r="A42" s="27" t="s">
        <v>53</v>
      </c>
      <c r="B42" s="16">
        <v>9.3222709051925048E-3</v>
      </c>
      <c r="C42" s="17">
        <v>0.18993352326685661</v>
      </c>
      <c r="D42" s="23">
        <v>2</v>
      </c>
      <c r="E42" s="24">
        <v>46</v>
      </c>
      <c r="F42" s="18">
        <v>-95.652173913043484</v>
      </c>
      <c r="G42" s="19">
        <v>7.3369365844114564E-3</v>
      </c>
      <c r="H42" s="20">
        <v>0.16216693915425742</v>
      </c>
      <c r="I42" s="22">
        <v>12</v>
      </c>
      <c r="J42" s="25">
        <v>367</v>
      </c>
      <c r="K42" s="21">
        <v>-96.730245231607626</v>
      </c>
    </row>
    <row r="43" spans="1:11" ht="14.5" x14ac:dyDescent="0.35">
      <c r="A43" s="108" t="s">
        <v>30</v>
      </c>
      <c r="B43" s="109">
        <v>0.83900438146732537</v>
      </c>
      <c r="C43" s="99">
        <v>0.78450803088484256</v>
      </c>
      <c r="D43" s="100">
        <v>180</v>
      </c>
      <c r="E43" s="101">
        <v>190</v>
      </c>
      <c r="F43" s="102">
        <v>-5.2631578947368354</v>
      </c>
      <c r="G43" s="103">
        <v>0.70373450072146548</v>
      </c>
      <c r="H43" s="104">
        <v>1.1581459060580619</v>
      </c>
      <c r="I43" s="105">
        <v>1151</v>
      </c>
      <c r="J43" s="106">
        <v>2621</v>
      </c>
      <c r="K43" s="107">
        <v>-56.085463563525373</v>
      </c>
    </row>
    <row r="44" spans="1:11" ht="14.5" x14ac:dyDescent="0.35">
      <c r="A44" s="27" t="s">
        <v>31</v>
      </c>
      <c r="B44" s="16">
        <v>2.181411391815046</v>
      </c>
      <c r="C44" s="17">
        <v>2.6053924604649241</v>
      </c>
      <c r="D44" s="23">
        <v>468</v>
      </c>
      <c r="E44" s="24">
        <v>631</v>
      </c>
      <c r="F44" s="18">
        <v>-25.832012678288436</v>
      </c>
      <c r="G44" s="19">
        <v>1.7137861038421089</v>
      </c>
      <c r="H44" s="20">
        <v>2.5138084927753965</v>
      </c>
      <c r="I44" s="22">
        <v>2803</v>
      </c>
      <c r="J44" s="25">
        <v>5689</v>
      </c>
      <c r="K44" s="21">
        <v>-50.729477939883985</v>
      </c>
    </row>
    <row r="45" spans="1:11" ht="14.5" x14ac:dyDescent="0.35">
      <c r="A45" s="98" t="s">
        <v>40</v>
      </c>
      <c r="B45" s="109">
        <v>5.332338957770113</v>
      </c>
      <c r="C45" s="99">
        <v>3.4477063462570707</v>
      </c>
      <c r="D45" s="100">
        <v>1144</v>
      </c>
      <c r="E45" s="101">
        <v>835</v>
      </c>
      <c r="F45" s="102">
        <v>37.005988023952085</v>
      </c>
      <c r="G45" s="103">
        <v>2.2689476387292427</v>
      </c>
      <c r="H45" s="104">
        <v>1.8779550174539348</v>
      </c>
      <c r="I45" s="105">
        <v>3711</v>
      </c>
      <c r="J45" s="106">
        <v>4250</v>
      </c>
      <c r="K45" s="107">
        <v>-12.682352941176475</v>
      </c>
    </row>
    <row r="46" spans="1:11" ht="14.5" x14ac:dyDescent="0.35">
      <c r="A46" s="22" t="s">
        <v>32</v>
      </c>
      <c r="B46" s="16">
        <v>3.5424629439731521</v>
      </c>
      <c r="C46" s="17">
        <v>3.2701597918989225</v>
      </c>
      <c r="D46" s="23">
        <v>760</v>
      </c>
      <c r="E46" s="24">
        <v>792</v>
      </c>
      <c r="F46" s="18">
        <v>-4.0404040404040416</v>
      </c>
      <c r="G46" s="19">
        <v>3.8946905035584143</v>
      </c>
      <c r="H46" s="20">
        <v>3.6176041712694977</v>
      </c>
      <c r="I46" s="22">
        <v>6370</v>
      </c>
      <c r="J46" s="25">
        <v>8187</v>
      </c>
      <c r="K46" s="21">
        <v>-22.193721754000251</v>
      </c>
    </row>
    <row r="47" spans="1:11" ht="14.5" x14ac:dyDescent="0.35">
      <c r="A47" s="98" t="s">
        <v>33</v>
      </c>
      <c r="B47" s="109">
        <v>7.2061154097138065</v>
      </c>
      <c r="C47" s="99">
        <v>8.8814567075436646</v>
      </c>
      <c r="D47" s="100">
        <v>1546</v>
      </c>
      <c r="E47" s="101">
        <v>2151</v>
      </c>
      <c r="F47" s="102">
        <v>-28.126452812645283</v>
      </c>
      <c r="G47" s="103">
        <v>10.400719019785273</v>
      </c>
      <c r="H47" s="104">
        <v>11.00525827404887</v>
      </c>
      <c r="I47" s="105">
        <v>17011</v>
      </c>
      <c r="J47" s="106">
        <v>24906</v>
      </c>
      <c r="K47" s="107">
        <v>-31.699188950453703</v>
      </c>
    </row>
    <row r="48" spans="1:11" ht="14.5" x14ac:dyDescent="0.35">
      <c r="A48" s="26" t="s">
        <v>34</v>
      </c>
      <c r="B48" s="16">
        <v>3.5704297566887297</v>
      </c>
      <c r="C48" s="17">
        <v>2.493909740286552</v>
      </c>
      <c r="D48" s="23">
        <v>766</v>
      </c>
      <c r="E48" s="24">
        <v>604</v>
      </c>
      <c r="F48" s="18">
        <v>26.821192052980138</v>
      </c>
      <c r="G48" s="19">
        <v>3.5437403702707329</v>
      </c>
      <c r="H48" s="20">
        <v>2.8151650391056515</v>
      </c>
      <c r="I48" s="22">
        <v>5796</v>
      </c>
      <c r="J48" s="25">
        <v>6371</v>
      </c>
      <c r="K48" s="21">
        <v>-9.025270758122744</v>
      </c>
    </row>
    <row r="49" spans="1:13" ht="3" customHeight="1" x14ac:dyDescent="0.35">
      <c r="A49" s="119"/>
      <c r="B49" s="120">
        <v>0</v>
      </c>
      <c r="C49" s="121">
        <v>0</v>
      </c>
      <c r="D49" s="122"/>
      <c r="E49" s="123"/>
      <c r="F49" s="124" t="s">
        <v>37</v>
      </c>
      <c r="G49" s="125">
        <v>0</v>
      </c>
      <c r="H49" s="126">
        <v>0</v>
      </c>
      <c r="I49" s="119"/>
      <c r="J49" s="127"/>
      <c r="K49" s="128" t="s">
        <v>37</v>
      </c>
    </row>
    <row r="50" spans="1:13" ht="14.25" customHeight="1" x14ac:dyDescent="0.35">
      <c r="A50" s="22" t="s">
        <v>35</v>
      </c>
      <c r="B50" s="16">
        <v>0.48941922252260645</v>
      </c>
      <c r="C50" s="17">
        <v>0.73083116561377426</v>
      </c>
      <c r="D50" s="23">
        <v>105</v>
      </c>
      <c r="E50" s="24">
        <v>177</v>
      </c>
      <c r="F50" s="18">
        <v>-40.677966101694913</v>
      </c>
      <c r="G50" s="19">
        <v>0.66399276088923675</v>
      </c>
      <c r="H50" s="20">
        <v>0.751182006981574</v>
      </c>
      <c r="I50" s="22">
        <v>1086</v>
      </c>
      <c r="J50" s="25">
        <v>1700</v>
      </c>
      <c r="K50" s="21">
        <v>-36.117647058823529</v>
      </c>
    </row>
    <row r="51" spans="1:13" ht="3" customHeight="1" x14ac:dyDescent="0.35">
      <c r="A51" s="129"/>
      <c r="B51" s="130">
        <v>0</v>
      </c>
      <c r="C51" s="131">
        <v>0</v>
      </c>
      <c r="D51" s="132"/>
      <c r="E51" s="133"/>
      <c r="F51" s="134"/>
      <c r="G51" s="135">
        <v>0</v>
      </c>
      <c r="H51" s="131">
        <v>0</v>
      </c>
      <c r="I51" s="136"/>
      <c r="J51" s="137"/>
      <c r="K51" s="138"/>
    </row>
    <row r="52" spans="1:13" ht="21.75" customHeight="1" x14ac:dyDescent="0.35">
      <c r="A52" s="144" t="s">
        <v>36</v>
      </c>
      <c r="B52" s="32">
        <v>100</v>
      </c>
      <c r="C52" s="28">
        <v>100.00000000000001</v>
      </c>
      <c r="D52" s="29">
        <v>21454</v>
      </c>
      <c r="E52" s="30">
        <v>24219</v>
      </c>
      <c r="F52" s="31">
        <v>-11.416656344192575</v>
      </c>
      <c r="G52" s="32">
        <v>100</v>
      </c>
      <c r="H52" s="28">
        <v>100.00000000000001</v>
      </c>
      <c r="I52" s="29">
        <v>163556</v>
      </c>
      <c r="J52" s="30">
        <v>226310</v>
      </c>
      <c r="K52" s="34">
        <v>-27.729220980071574</v>
      </c>
    </row>
    <row r="53" spans="1:13" ht="3" customHeight="1" x14ac:dyDescent="0.3">
      <c r="A53" s="145"/>
      <c r="B53" s="185"/>
      <c r="C53" s="185"/>
      <c r="D53" s="132"/>
      <c r="E53" s="133"/>
      <c r="F53" s="134"/>
      <c r="G53" s="186"/>
      <c r="H53" s="186"/>
      <c r="I53" s="136"/>
      <c r="J53" s="133"/>
      <c r="K53" s="138"/>
    </row>
    <row r="54" spans="1:13" ht="14.5" x14ac:dyDescent="0.35">
      <c r="A54" s="164" t="s">
        <v>41</v>
      </c>
      <c r="B54" s="177">
        <v>49.375407849352101</v>
      </c>
      <c r="C54" s="178">
        <v>50.253932862628517</v>
      </c>
      <c r="D54" s="158">
        <v>10593</v>
      </c>
      <c r="E54" s="159">
        <v>12171</v>
      </c>
      <c r="F54" s="18">
        <v>-12.965245255114624</v>
      </c>
      <c r="G54" s="179">
        <v>50.178532123554007</v>
      </c>
      <c r="H54" s="180">
        <v>50.101188635058101</v>
      </c>
      <c r="I54" s="156">
        <v>82070</v>
      </c>
      <c r="J54" s="157">
        <v>113384</v>
      </c>
      <c r="K54" s="21">
        <v>-27.617653284414033</v>
      </c>
    </row>
    <row r="55" spans="1:13" ht="14.5" x14ac:dyDescent="0.35">
      <c r="A55" s="163" t="s">
        <v>46</v>
      </c>
      <c r="B55" s="187">
        <v>19.595413442714644</v>
      </c>
      <c r="C55" s="188">
        <v>22.069449605681491</v>
      </c>
      <c r="D55" s="160">
        <v>4204</v>
      </c>
      <c r="E55" s="161">
        <v>5345</v>
      </c>
      <c r="F55" s="151">
        <v>-21.347053320860624</v>
      </c>
      <c r="G55" s="189">
        <v>22.982953850668881</v>
      </c>
      <c r="H55" s="190">
        <v>26.323626883478411</v>
      </c>
      <c r="I55" s="155">
        <v>37590</v>
      </c>
      <c r="J55" s="152">
        <v>59573</v>
      </c>
      <c r="K55" s="153">
        <v>-36.900945059003242</v>
      </c>
    </row>
    <row r="56" spans="1:13" ht="14.5" x14ac:dyDescent="0.35">
      <c r="A56" s="27" t="s">
        <v>93</v>
      </c>
      <c r="B56" s="36">
        <v>14.594015102078867</v>
      </c>
      <c r="C56" s="37">
        <v>7.8450803088484244</v>
      </c>
      <c r="D56" s="23">
        <v>3131</v>
      </c>
      <c r="E56" s="24">
        <v>1900</v>
      </c>
      <c r="F56" s="18">
        <v>64.78947368421052</v>
      </c>
      <c r="G56" s="38">
        <v>12.041135757783266</v>
      </c>
      <c r="H56" s="39">
        <v>6.2551367593124478</v>
      </c>
      <c r="I56" s="22">
        <v>19694</v>
      </c>
      <c r="J56" s="111">
        <v>14156</v>
      </c>
      <c r="K56" s="21">
        <v>39.121220683808986</v>
      </c>
    </row>
    <row r="57" spans="1:13" ht="14.5" x14ac:dyDescent="0.35">
      <c r="A57" s="139" t="s">
        <v>94</v>
      </c>
      <c r="B57" s="181">
        <v>6.8145800316957219</v>
      </c>
      <c r="C57" s="182">
        <v>1.3584375903216483</v>
      </c>
      <c r="D57" s="122">
        <v>1462</v>
      </c>
      <c r="E57" s="123">
        <v>329</v>
      </c>
      <c r="F57" s="124">
        <v>344.37689969604861</v>
      </c>
      <c r="G57" s="183">
        <v>4.9090219863532978</v>
      </c>
      <c r="H57" s="184">
        <v>1.0485617073925146</v>
      </c>
      <c r="I57" s="198">
        <v>8029</v>
      </c>
      <c r="J57" s="172">
        <v>2373</v>
      </c>
      <c r="K57" s="128">
        <v>238.34808259587021</v>
      </c>
    </row>
    <row r="58" spans="1:13" ht="14.5" x14ac:dyDescent="0.35">
      <c r="A58" s="27" t="s">
        <v>42</v>
      </c>
      <c r="B58" s="36">
        <v>13.372797613498649</v>
      </c>
      <c r="C58" s="37">
        <v>6.3173541434410989</v>
      </c>
      <c r="D58" s="23">
        <v>2869</v>
      </c>
      <c r="E58" s="24">
        <v>1530</v>
      </c>
      <c r="F58" s="18">
        <v>87.516339869281069</v>
      </c>
      <c r="G58" s="38">
        <v>6.8288537259409612</v>
      </c>
      <c r="H58" s="39">
        <v>3.9021695903848705</v>
      </c>
      <c r="I58" s="22">
        <v>11169</v>
      </c>
      <c r="J58" s="111">
        <v>8831</v>
      </c>
      <c r="K58" s="21">
        <v>26.474917902842265</v>
      </c>
    </row>
    <row r="59" spans="1:13" ht="14.5" x14ac:dyDescent="0.35">
      <c r="A59" s="139" t="s">
        <v>43</v>
      </c>
      <c r="B59" s="181">
        <v>9.7883844504521297E-2</v>
      </c>
      <c r="C59" s="182">
        <v>0.64825137288905399</v>
      </c>
      <c r="D59" s="122">
        <v>21</v>
      </c>
      <c r="E59" s="123">
        <v>157</v>
      </c>
      <c r="F59" s="124">
        <v>-86.624203821656053</v>
      </c>
      <c r="G59" s="183">
        <v>0.29408887475849249</v>
      </c>
      <c r="H59" s="184">
        <v>0.39370774601210728</v>
      </c>
      <c r="I59" s="119">
        <v>481</v>
      </c>
      <c r="J59" s="172">
        <v>891</v>
      </c>
      <c r="K59" s="128">
        <v>-46.015712682379345</v>
      </c>
      <c r="M59" s="42"/>
    </row>
    <row r="60" spans="1:13" ht="14.5" x14ac:dyDescent="0.35">
      <c r="A60" s="27" t="s">
        <v>44</v>
      </c>
      <c r="B60" s="36">
        <v>1.3983406357788759E-2</v>
      </c>
      <c r="C60" s="37">
        <v>1.6515958544944052E-2</v>
      </c>
      <c r="D60" s="23">
        <v>3</v>
      </c>
      <c r="E60" s="24">
        <v>4</v>
      </c>
      <c r="F60" s="18">
        <v>-25</v>
      </c>
      <c r="G60" s="38">
        <v>1.8953752843062926E-2</v>
      </c>
      <c r="H60" s="39">
        <v>9.2793071450665027E-3</v>
      </c>
      <c r="I60" s="22">
        <v>31</v>
      </c>
      <c r="J60" s="25">
        <v>21</v>
      </c>
      <c r="K60" s="21">
        <v>47.61904761904762</v>
      </c>
    </row>
    <row r="61" spans="1:13" ht="14.5" x14ac:dyDescent="0.35">
      <c r="A61" s="163" t="s">
        <v>45</v>
      </c>
      <c r="B61" s="187">
        <v>34.883937727230354</v>
      </c>
      <c r="C61" s="188">
        <v>16.189768363681406</v>
      </c>
      <c r="D61" s="160">
        <v>7484</v>
      </c>
      <c r="E61" s="161">
        <v>3921</v>
      </c>
      <c r="F61" s="151">
        <v>90.869676103034948</v>
      </c>
      <c r="G61" s="189">
        <v>24.093276920443152</v>
      </c>
      <c r="H61" s="190">
        <v>11.609738853784632</v>
      </c>
      <c r="I61" s="155">
        <v>39406</v>
      </c>
      <c r="J61" s="152">
        <v>26274</v>
      </c>
      <c r="K61" s="153">
        <v>49.980969780010639</v>
      </c>
    </row>
    <row r="62" spans="1:13" ht="14.5" x14ac:dyDescent="0.35">
      <c r="A62" s="168" t="s">
        <v>95</v>
      </c>
      <c r="B62" s="89"/>
      <c r="C62" s="90"/>
      <c r="D62" s="165"/>
      <c r="E62" s="94"/>
      <c r="F62" s="166"/>
      <c r="G62" s="91"/>
      <c r="H62" s="92"/>
      <c r="I62" s="167"/>
      <c r="J62" s="95"/>
      <c r="K62" s="93"/>
    </row>
    <row r="63" spans="1:13" x14ac:dyDescent="0.3">
      <c r="A63" s="191" t="s">
        <v>104</v>
      </c>
      <c r="B63" s="192"/>
      <c r="C63" s="192"/>
      <c r="D63" s="192"/>
      <c r="E63" s="192"/>
      <c r="F63" s="193"/>
      <c r="G63" s="193"/>
      <c r="H63" s="193"/>
      <c r="I63" s="194"/>
      <c r="J63" s="194"/>
      <c r="K63" s="195"/>
    </row>
    <row r="65" spans="1:10" x14ac:dyDescent="0.3">
      <c r="J65" s="42"/>
    </row>
    <row r="66" spans="1:10" x14ac:dyDescent="0.3">
      <c r="A66" s="43"/>
    </row>
    <row r="67" spans="1:10" x14ac:dyDescent="0.3">
      <c r="A67" s="43"/>
    </row>
    <row r="68" spans="1:10" x14ac:dyDescent="0.3">
      <c r="A68" s="43"/>
    </row>
  </sheetData>
  <mergeCells count="2">
    <mergeCell ref="B9:C9"/>
    <mergeCell ref="G9:H9"/>
  </mergeCells>
  <phoneticPr fontId="1" type="noConversion"/>
  <pageMargins left="0.59" right="0.12" top="0.43" bottom="0.43" header="0.43" footer="0.43"/>
  <pageSetup paperSize="9" scale="85" orientation="portrait" horizontalDpi="1200" verticalDpi="12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55933B858C4DB4ABD3D5C215574EA8C" ma:contentTypeVersion="13" ma:contentTypeDescription="Ein neues Dokument erstellen." ma:contentTypeScope="" ma:versionID="5aed93b1fee268bef082b0bb076176dc">
  <xsd:schema xmlns:xsd="http://www.w3.org/2001/XMLSchema" xmlns:xs="http://www.w3.org/2001/XMLSchema" xmlns:p="http://schemas.microsoft.com/office/2006/metadata/properties" xmlns:ns3="903ad2ed-b02b-44ea-afba-d41fc6a8abb9" xmlns:ns4="0e3fbc02-0d0a-4ccb-a4d1-01f5a6c1933c" targetNamespace="http://schemas.microsoft.com/office/2006/metadata/properties" ma:root="true" ma:fieldsID="d6493289542361733ba03b43ecf7ad65" ns3:_="" ns4:_="">
    <xsd:import namespace="903ad2ed-b02b-44ea-afba-d41fc6a8abb9"/>
    <xsd:import namespace="0e3fbc02-0d0a-4ccb-a4d1-01f5a6c1933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ad2ed-b02b-44ea-afba-d41fc6a8ab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fbc02-0d0a-4ccb-a4d1-01f5a6c193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E3DE89-49FD-4004-9F91-3C9202192BA1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e3fbc02-0d0a-4ccb-a4d1-01f5a6c1933c"/>
    <ds:schemaRef ds:uri="903ad2ed-b02b-44ea-afba-d41fc6a8abb9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28D6286-5C11-44B4-9197-EDB565138C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3ad2ed-b02b-44ea-afba-d41fc6a8abb9"/>
    <ds:schemaRef ds:uri="0e3fbc02-0d0a-4ccb-a4d1-01f5a6c193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07B78E-1E52-4BE7-A61B-E9F3F23DF0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12</vt:i4>
      </vt:variant>
    </vt:vector>
  </HeadingPairs>
  <TitlesOfParts>
    <vt:vector size="24" baseType="lpstr">
      <vt:lpstr>Jan.</vt:lpstr>
      <vt:lpstr>Feb.</vt:lpstr>
      <vt:lpstr>März</vt:lpstr>
      <vt:lpstr>April</vt:lpstr>
      <vt:lpstr>Mai</vt:lpstr>
      <vt:lpstr>Juni</vt:lpstr>
      <vt:lpstr>Juli</vt:lpstr>
      <vt:lpstr>Aug.</vt:lpstr>
      <vt:lpstr>Sept.</vt:lpstr>
      <vt:lpstr>Okt.</vt:lpstr>
      <vt:lpstr>Nov.</vt:lpstr>
      <vt:lpstr>Dez.</vt:lpstr>
      <vt:lpstr>April!Druckbereich</vt:lpstr>
      <vt:lpstr>Aug.!Druckbereich</vt:lpstr>
      <vt:lpstr>Dez.!Druckbereich</vt:lpstr>
      <vt:lpstr>Feb.!Druckbereich</vt:lpstr>
      <vt:lpstr>Jan.!Druckbereich</vt:lpstr>
      <vt:lpstr>Juli!Druckbereich</vt:lpstr>
      <vt:lpstr>Juni!Druckbereich</vt:lpstr>
      <vt:lpstr>Mai!Druckbereich</vt:lpstr>
      <vt:lpstr>März!Druckbereich</vt:lpstr>
      <vt:lpstr>Nov.!Druckbereich</vt:lpstr>
      <vt:lpstr>Okt.!Druckbereich</vt:lpstr>
      <vt:lpstr>Sept.!Druckbereich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Hanspeter Willen</dc:creator>
  <cp:lastModifiedBy>Christoph Wolnik, auto-schweiz</cp:lastModifiedBy>
  <cp:lastPrinted>2020-07-01T07:35:47Z</cp:lastPrinted>
  <dcterms:created xsi:type="dcterms:W3CDTF">1998-10-12T07:12:00Z</dcterms:created>
  <dcterms:modified xsi:type="dcterms:W3CDTF">2021-01-04T09:48:52Z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0x010100955933B858C4DB4ABD3D5C215574EA8C</vt:lpwstr>
  </property>
</Properties>
</file>