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6A6820-1C81-49FC-977E-73777F8CB17E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Elec" sheetId="1" r:id="rId1"/>
    <sheet name="Origin_Gas" sheetId="2" r:id="rId2"/>
    <sheet name="Origin_Elec" sheetId="3" r:id="rId3"/>
    <sheet name="Shell_Elec" sheetId="4" r:id="rId4"/>
    <sheet name="AGL_Elec" sheetId="5" r:id="rId5"/>
    <sheet name="Shell_Rebate " sheetId="6" r:id="rId6"/>
  </sheets>
  <definedNames>
    <definedName name="_xlnm._FilterDatabase" localSheetId="4" hidden="1">AGL_Elec!$A$15:$T$154</definedName>
    <definedName name="_xlnm._FilterDatabase" localSheetId="2" hidden="1">Origin_Elec!$A$15:$T$267</definedName>
    <definedName name="_xlnm._FilterDatabase" localSheetId="3" hidden="1">Shell_Elec!$A$15:$S$101</definedName>
    <definedName name="Days_Year">#REF!</definedName>
    <definedName name="Million">#REF!</definedName>
    <definedName name="Model_Start">#REF!</definedName>
    <definedName name="Months_Qtr">#REF!</definedName>
    <definedName name="Months_Yr">#REF!</definedName>
    <definedName name="Name_Course">#REF!</definedName>
    <definedName name="Name_Model">#REF!</definedName>
    <definedName name="Name_Project">#REF!</definedName>
    <definedName name="Qtrs_Yr">#REF!</definedName>
    <definedName name="Thousand">#REF!</definedName>
    <definedName name="Verysmallnumb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5" i="5" l="1"/>
  <c r="R133" i="5"/>
  <c r="C16" i="3" l="1"/>
  <c r="H16" i="3"/>
  <c r="R16" i="3"/>
  <c r="S16" i="3" s="1"/>
  <c r="C17" i="3"/>
  <c r="H17" i="3"/>
  <c r="R17" i="3"/>
  <c r="S17" i="3" s="1"/>
  <c r="C18" i="3"/>
  <c r="H18" i="3"/>
  <c r="R18" i="3"/>
  <c r="C19" i="3"/>
  <c r="H19" i="3"/>
  <c r="R19" i="3"/>
  <c r="S19" i="3" s="1"/>
  <c r="C20" i="3"/>
  <c r="H20" i="3"/>
  <c r="R20" i="3"/>
  <c r="C21" i="3"/>
  <c r="H21" i="3"/>
  <c r="R21" i="3"/>
  <c r="C22" i="3"/>
  <c r="H22" i="3"/>
  <c r="R22" i="3"/>
  <c r="C23" i="3"/>
  <c r="H23" i="3"/>
  <c r="R23" i="3"/>
  <c r="C24" i="3"/>
  <c r="H24" i="3"/>
  <c r="R24" i="3"/>
  <c r="C25" i="3"/>
  <c r="H25" i="3"/>
  <c r="R25" i="3"/>
  <c r="C26" i="3"/>
  <c r="H26" i="3"/>
  <c r="R26" i="3"/>
  <c r="C27" i="3"/>
  <c r="H27" i="3"/>
  <c r="R27" i="3"/>
  <c r="C28" i="3"/>
  <c r="H28" i="3"/>
  <c r="R28" i="3"/>
  <c r="C29" i="3"/>
  <c r="H29" i="3"/>
  <c r="R29" i="3"/>
  <c r="C30" i="3"/>
  <c r="H30" i="3"/>
  <c r="R30" i="3"/>
  <c r="C31" i="3"/>
  <c r="H31" i="3"/>
  <c r="R31" i="3"/>
  <c r="C32" i="3"/>
  <c r="H32" i="3"/>
  <c r="R32" i="3"/>
  <c r="C33" i="3"/>
  <c r="H33" i="3"/>
  <c r="R33" i="3"/>
  <c r="C34" i="3"/>
  <c r="H34" i="3"/>
  <c r="R34" i="3"/>
  <c r="C35" i="3"/>
  <c r="H35" i="3"/>
  <c r="R35" i="3"/>
  <c r="C36" i="3"/>
  <c r="H36" i="3"/>
  <c r="R36" i="3"/>
  <c r="C37" i="3"/>
  <c r="H37" i="3"/>
  <c r="R37" i="3"/>
  <c r="C38" i="3"/>
  <c r="H38" i="3"/>
  <c r="R38" i="3"/>
  <c r="C39" i="3"/>
  <c r="H39" i="3"/>
  <c r="R39" i="3"/>
  <c r="C40" i="3"/>
  <c r="H40" i="3"/>
  <c r="R40" i="3"/>
  <c r="C41" i="3"/>
  <c r="H41" i="3"/>
  <c r="R41" i="3"/>
  <c r="C42" i="3"/>
  <c r="H42" i="3"/>
  <c r="R42" i="3"/>
  <c r="C43" i="3"/>
  <c r="H43" i="3"/>
  <c r="R43" i="3"/>
  <c r="C44" i="3"/>
  <c r="H44" i="3"/>
  <c r="R44" i="3"/>
  <c r="C45" i="3"/>
  <c r="H45" i="3"/>
  <c r="R45" i="3"/>
  <c r="C46" i="3"/>
  <c r="H46" i="3"/>
  <c r="R46" i="3"/>
  <c r="C47" i="3"/>
  <c r="H47" i="3"/>
  <c r="R47" i="3"/>
  <c r="C48" i="3"/>
  <c r="H48" i="3"/>
  <c r="R48" i="3"/>
  <c r="C49" i="3"/>
  <c r="L49" i="3" s="1"/>
  <c r="R49" i="3"/>
  <c r="S49" i="3" s="1"/>
  <c r="C50" i="3"/>
  <c r="H50" i="3"/>
  <c r="R50" i="3"/>
  <c r="C51" i="3"/>
  <c r="H51" i="3"/>
  <c r="R51" i="3"/>
  <c r="C52" i="3"/>
  <c r="H52" i="3"/>
  <c r="R52" i="3"/>
  <c r="C53" i="3"/>
  <c r="H53" i="3"/>
  <c r="R53" i="3"/>
  <c r="C54" i="3"/>
  <c r="H54" i="3"/>
  <c r="R54" i="3"/>
  <c r="C55" i="3"/>
  <c r="H55" i="3"/>
  <c r="R55" i="3"/>
  <c r="C56" i="3"/>
  <c r="H56" i="3"/>
  <c r="R56" i="3"/>
  <c r="S56" i="3" s="1"/>
  <c r="C57" i="3"/>
  <c r="H57" i="3"/>
  <c r="R57" i="3"/>
  <c r="C58" i="3"/>
  <c r="H58" i="3"/>
  <c r="R58" i="3"/>
  <c r="C59" i="3"/>
  <c r="H59" i="3"/>
  <c r="R59" i="3"/>
  <c r="C60" i="3"/>
  <c r="H60" i="3"/>
  <c r="R60" i="3"/>
  <c r="C61" i="3"/>
  <c r="H61" i="3"/>
  <c r="R61" i="3"/>
  <c r="C62" i="3"/>
  <c r="H62" i="3"/>
  <c r="R62" i="3"/>
  <c r="C63" i="3"/>
  <c r="H63" i="3"/>
  <c r="R63" i="3"/>
  <c r="C64" i="3"/>
  <c r="H64" i="3"/>
  <c r="R64" i="3"/>
  <c r="S64" i="3" s="1"/>
  <c r="C65" i="3"/>
  <c r="H65" i="3"/>
  <c r="R65" i="3"/>
  <c r="C66" i="3"/>
  <c r="H66" i="3"/>
  <c r="R66" i="3"/>
  <c r="C67" i="3"/>
  <c r="H67" i="3"/>
  <c r="R67" i="3"/>
  <c r="C68" i="3"/>
  <c r="H68" i="3"/>
  <c r="R68" i="3"/>
  <c r="C69" i="3"/>
  <c r="H69" i="3"/>
  <c r="R69" i="3"/>
  <c r="S69" i="3" s="1"/>
  <c r="C70" i="3"/>
  <c r="H70" i="3"/>
  <c r="R70" i="3"/>
  <c r="C71" i="3"/>
  <c r="H71" i="3"/>
  <c r="R71" i="3"/>
  <c r="C72" i="3"/>
  <c r="H72" i="3"/>
  <c r="R72" i="3"/>
  <c r="C73" i="3"/>
  <c r="H73" i="3"/>
  <c r="R73" i="3"/>
  <c r="S73" i="3" s="1"/>
  <c r="C74" i="3"/>
  <c r="H74" i="3"/>
  <c r="R74" i="3"/>
  <c r="C75" i="3"/>
  <c r="H75" i="3"/>
  <c r="R75" i="3"/>
  <c r="C76" i="3"/>
  <c r="H76" i="3"/>
  <c r="R76" i="3"/>
  <c r="C77" i="3"/>
  <c r="H77" i="3"/>
  <c r="R77" i="3"/>
  <c r="S77" i="3" s="1"/>
  <c r="C78" i="3"/>
  <c r="H78" i="3"/>
  <c r="L78" i="3" s="1"/>
  <c r="R78" i="3"/>
  <c r="C79" i="3"/>
  <c r="H79" i="3"/>
  <c r="R79" i="3"/>
  <c r="C80" i="3"/>
  <c r="H80" i="3"/>
  <c r="R80" i="3"/>
  <c r="C81" i="3"/>
  <c r="H81" i="3"/>
  <c r="R81" i="3"/>
  <c r="C82" i="3"/>
  <c r="H82" i="3"/>
  <c r="L82" i="3" s="1"/>
  <c r="R82" i="3"/>
  <c r="C83" i="3"/>
  <c r="H83" i="3"/>
  <c r="R83" i="3"/>
  <c r="C84" i="3"/>
  <c r="H84" i="3"/>
  <c r="R84" i="3"/>
  <c r="C85" i="3"/>
  <c r="H85" i="3"/>
  <c r="R85" i="3"/>
  <c r="C86" i="3"/>
  <c r="H86" i="3"/>
  <c r="L86" i="3" s="1"/>
  <c r="R86" i="3"/>
  <c r="C87" i="3"/>
  <c r="H87" i="3"/>
  <c r="R87" i="3"/>
  <c r="C88" i="3"/>
  <c r="H88" i="3"/>
  <c r="R88" i="3"/>
  <c r="C89" i="3"/>
  <c r="H89" i="3"/>
  <c r="R89" i="3"/>
  <c r="C90" i="3"/>
  <c r="H90" i="3"/>
  <c r="L90" i="3" s="1"/>
  <c r="R90" i="3"/>
  <c r="C91" i="3"/>
  <c r="H91" i="3"/>
  <c r="R91" i="3"/>
  <c r="C92" i="3"/>
  <c r="H92" i="3"/>
  <c r="R92" i="3"/>
  <c r="C93" i="3"/>
  <c r="H93" i="3"/>
  <c r="R93" i="3"/>
  <c r="C94" i="3"/>
  <c r="H94" i="3"/>
  <c r="L94" i="3" s="1"/>
  <c r="R94" i="3"/>
  <c r="C95" i="3"/>
  <c r="H95" i="3"/>
  <c r="R95" i="3"/>
  <c r="C96" i="3"/>
  <c r="H96" i="3"/>
  <c r="R96" i="3"/>
  <c r="C97" i="3"/>
  <c r="H97" i="3"/>
  <c r="R97" i="3"/>
  <c r="S97" i="3" s="1"/>
  <c r="C98" i="3"/>
  <c r="H98" i="3"/>
  <c r="R98" i="3"/>
  <c r="C99" i="3"/>
  <c r="H99" i="3"/>
  <c r="R99" i="3"/>
  <c r="C100" i="3"/>
  <c r="H100" i="3"/>
  <c r="R100" i="3"/>
  <c r="C101" i="3"/>
  <c r="H101" i="3"/>
  <c r="R101" i="3"/>
  <c r="S101" i="3" s="1"/>
  <c r="C102" i="3"/>
  <c r="H102" i="3"/>
  <c r="R102" i="3"/>
  <c r="C103" i="3"/>
  <c r="H103" i="3"/>
  <c r="R103" i="3"/>
  <c r="C104" i="3"/>
  <c r="H104" i="3"/>
  <c r="R104" i="3"/>
  <c r="C105" i="3"/>
  <c r="H105" i="3"/>
  <c r="R105" i="3"/>
  <c r="S105" i="3" s="1"/>
  <c r="C106" i="3"/>
  <c r="H106" i="3"/>
  <c r="R106" i="3"/>
  <c r="C107" i="3"/>
  <c r="H107" i="3"/>
  <c r="R107" i="3"/>
  <c r="C108" i="3"/>
  <c r="H108" i="3"/>
  <c r="R108" i="3"/>
  <c r="C109" i="3"/>
  <c r="H109" i="3"/>
  <c r="R109" i="3"/>
  <c r="S109" i="3" s="1"/>
  <c r="C110" i="3"/>
  <c r="H110" i="3"/>
  <c r="R110" i="3"/>
  <c r="C111" i="3"/>
  <c r="H111" i="3"/>
  <c r="R111" i="3"/>
  <c r="C112" i="3"/>
  <c r="H112" i="3"/>
  <c r="R112" i="3"/>
  <c r="C113" i="3"/>
  <c r="H113" i="3"/>
  <c r="R113" i="3"/>
  <c r="S113" i="3" s="1"/>
  <c r="C114" i="3"/>
  <c r="H114" i="3"/>
  <c r="R114" i="3"/>
  <c r="C115" i="3"/>
  <c r="H115" i="3"/>
  <c r="R115" i="3"/>
  <c r="C116" i="3"/>
  <c r="H116" i="3"/>
  <c r="R116" i="3"/>
  <c r="C117" i="3"/>
  <c r="H117" i="3"/>
  <c r="R117" i="3"/>
  <c r="S117" i="3" s="1"/>
  <c r="C118" i="3"/>
  <c r="H118" i="3"/>
  <c r="R118" i="3"/>
  <c r="C119" i="3"/>
  <c r="H119" i="3"/>
  <c r="R119" i="3"/>
  <c r="C120" i="3"/>
  <c r="H120" i="3"/>
  <c r="R120" i="3"/>
  <c r="C121" i="3"/>
  <c r="H121" i="3"/>
  <c r="R121" i="3"/>
  <c r="S121" i="3" s="1"/>
  <c r="C122" i="3"/>
  <c r="H122" i="3"/>
  <c r="R122" i="3"/>
  <c r="C123" i="3"/>
  <c r="H123" i="3"/>
  <c r="R123" i="3"/>
  <c r="C124" i="3"/>
  <c r="H124" i="3"/>
  <c r="R124" i="3"/>
  <c r="C125" i="3"/>
  <c r="H125" i="3"/>
  <c r="R125" i="3"/>
  <c r="S125" i="3" s="1"/>
  <c r="C126" i="3"/>
  <c r="H126" i="3"/>
  <c r="R126" i="3"/>
  <c r="C127" i="3"/>
  <c r="H127" i="3"/>
  <c r="R127" i="3"/>
  <c r="C128" i="3"/>
  <c r="H128" i="3"/>
  <c r="R128" i="3"/>
  <c r="C129" i="3"/>
  <c r="H129" i="3"/>
  <c r="R129" i="3"/>
  <c r="S129" i="3" s="1"/>
  <c r="C130" i="3"/>
  <c r="H130" i="3"/>
  <c r="R130" i="3"/>
  <c r="C131" i="3"/>
  <c r="H131" i="3"/>
  <c r="R131" i="3"/>
  <c r="C132" i="3"/>
  <c r="H132" i="3"/>
  <c r="R132" i="3"/>
  <c r="C133" i="3"/>
  <c r="H133" i="3"/>
  <c r="R133" i="3"/>
  <c r="S133" i="3" s="1"/>
  <c r="C134" i="3"/>
  <c r="H134" i="3"/>
  <c r="R134" i="3"/>
  <c r="C135" i="3"/>
  <c r="H135" i="3"/>
  <c r="R135" i="3"/>
  <c r="C136" i="3"/>
  <c r="H136" i="3"/>
  <c r="R136" i="3"/>
  <c r="C137" i="3"/>
  <c r="H137" i="3"/>
  <c r="R137" i="3"/>
  <c r="S137" i="3" s="1"/>
  <c r="C138" i="3"/>
  <c r="H138" i="3"/>
  <c r="R138" i="3"/>
  <c r="C139" i="3"/>
  <c r="H139" i="3"/>
  <c r="R139" i="3"/>
  <c r="C140" i="3"/>
  <c r="H140" i="3"/>
  <c r="R140" i="3"/>
  <c r="C141" i="3"/>
  <c r="H141" i="3"/>
  <c r="R141" i="3"/>
  <c r="S141" i="3" s="1"/>
  <c r="C142" i="3"/>
  <c r="H142" i="3"/>
  <c r="R142" i="3"/>
  <c r="C143" i="3"/>
  <c r="H143" i="3"/>
  <c r="R143" i="3"/>
  <c r="C144" i="3"/>
  <c r="H144" i="3"/>
  <c r="R144" i="3"/>
  <c r="C145" i="3"/>
  <c r="H145" i="3"/>
  <c r="R145" i="3"/>
  <c r="S145" i="3" s="1"/>
  <c r="C146" i="3"/>
  <c r="H146" i="3"/>
  <c r="R146" i="3"/>
  <c r="C147" i="3"/>
  <c r="H147" i="3"/>
  <c r="R147" i="3"/>
  <c r="C148" i="3"/>
  <c r="H148" i="3"/>
  <c r="R148" i="3"/>
  <c r="C149" i="3"/>
  <c r="H149" i="3"/>
  <c r="R149" i="3"/>
  <c r="S149" i="3" s="1"/>
  <c r="C150" i="3"/>
  <c r="H150" i="3"/>
  <c r="R150" i="3"/>
  <c r="C151" i="3"/>
  <c r="H151" i="3"/>
  <c r="R151" i="3"/>
  <c r="C152" i="3"/>
  <c r="H152" i="3"/>
  <c r="R152" i="3"/>
  <c r="C153" i="3"/>
  <c r="H153" i="3"/>
  <c r="R153" i="3"/>
  <c r="S153" i="3" s="1"/>
  <c r="C154" i="3"/>
  <c r="H154" i="3"/>
  <c r="R154" i="3"/>
  <c r="C155" i="3"/>
  <c r="H155" i="3"/>
  <c r="R155" i="3"/>
  <c r="C156" i="3"/>
  <c r="H156" i="3"/>
  <c r="R156" i="3"/>
  <c r="C157" i="3"/>
  <c r="H157" i="3"/>
  <c r="R157" i="3"/>
  <c r="S157" i="3" s="1"/>
  <c r="C158" i="3"/>
  <c r="H158" i="3"/>
  <c r="R158" i="3"/>
  <c r="C159" i="3"/>
  <c r="H159" i="3"/>
  <c r="R159" i="3"/>
  <c r="C160" i="3"/>
  <c r="H160" i="3"/>
  <c r="R160" i="3"/>
  <c r="C161" i="3"/>
  <c r="H161" i="3"/>
  <c r="R161" i="3"/>
  <c r="S161" i="3" s="1"/>
  <c r="C162" i="3"/>
  <c r="H162" i="3"/>
  <c r="R162" i="3"/>
  <c r="C163" i="3"/>
  <c r="H163" i="3"/>
  <c r="R163" i="3"/>
  <c r="C164" i="3"/>
  <c r="H164" i="3"/>
  <c r="R164" i="3"/>
  <c r="C165" i="3"/>
  <c r="H165" i="3"/>
  <c r="R165" i="3"/>
  <c r="S165" i="3" s="1"/>
  <c r="C166" i="3"/>
  <c r="H166" i="3"/>
  <c r="R166" i="3"/>
  <c r="C167" i="3"/>
  <c r="H167" i="3"/>
  <c r="R167" i="3"/>
  <c r="C168" i="3"/>
  <c r="H168" i="3"/>
  <c r="R168" i="3"/>
  <c r="C169" i="3"/>
  <c r="H169" i="3"/>
  <c r="R169" i="3"/>
  <c r="S169" i="3" s="1"/>
  <c r="C170" i="3"/>
  <c r="H170" i="3"/>
  <c r="R170" i="3"/>
  <c r="C171" i="3"/>
  <c r="H171" i="3"/>
  <c r="R171" i="3"/>
  <c r="C172" i="3"/>
  <c r="H172" i="3"/>
  <c r="R172" i="3"/>
  <c r="C173" i="3"/>
  <c r="H173" i="3"/>
  <c r="R173" i="3"/>
  <c r="S173" i="3" s="1"/>
  <c r="C174" i="3"/>
  <c r="H174" i="3"/>
  <c r="R174" i="3"/>
  <c r="C175" i="3"/>
  <c r="H175" i="3"/>
  <c r="R175" i="3"/>
  <c r="C176" i="3"/>
  <c r="H176" i="3"/>
  <c r="R176" i="3"/>
  <c r="C177" i="3"/>
  <c r="L177" i="3" s="1"/>
  <c r="H177" i="3"/>
  <c r="R177" i="3"/>
  <c r="S177" i="3" s="1"/>
  <c r="C178" i="3"/>
  <c r="H178" i="3"/>
  <c r="R178" i="3"/>
  <c r="C179" i="3"/>
  <c r="H179" i="3"/>
  <c r="R179" i="3"/>
  <c r="C180" i="3"/>
  <c r="H180" i="3"/>
  <c r="R180" i="3"/>
  <c r="C181" i="3"/>
  <c r="H181" i="3"/>
  <c r="R181" i="3"/>
  <c r="S181" i="3" s="1"/>
  <c r="C182" i="3"/>
  <c r="H182" i="3"/>
  <c r="R182" i="3"/>
  <c r="C183" i="3"/>
  <c r="H183" i="3"/>
  <c r="R183" i="3"/>
  <c r="C184" i="3"/>
  <c r="H184" i="3"/>
  <c r="R184" i="3"/>
  <c r="C185" i="3"/>
  <c r="H185" i="3"/>
  <c r="R185" i="3"/>
  <c r="C186" i="3"/>
  <c r="H186" i="3"/>
  <c r="R186" i="3"/>
  <c r="C187" i="3"/>
  <c r="H187" i="3"/>
  <c r="R187" i="3"/>
  <c r="C188" i="3"/>
  <c r="H188" i="3"/>
  <c r="R188" i="3"/>
  <c r="C189" i="3"/>
  <c r="H189" i="3"/>
  <c r="R189" i="3"/>
  <c r="C190" i="3"/>
  <c r="H190" i="3"/>
  <c r="L190" i="3" s="1"/>
  <c r="R190" i="3"/>
  <c r="C191" i="3"/>
  <c r="H191" i="3"/>
  <c r="R191" i="3"/>
  <c r="S191" i="3" s="1"/>
  <c r="C192" i="3"/>
  <c r="H192" i="3"/>
  <c r="R192" i="3"/>
  <c r="C193" i="3"/>
  <c r="H193" i="3"/>
  <c r="R193" i="3"/>
  <c r="S193" i="3" s="1"/>
  <c r="C194" i="3"/>
  <c r="H194" i="3"/>
  <c r="R194" i="3"/>
  <c r="C195" i="3"/>
  <c r="H195" i="3"/>
  <c r="S195" i="3" s="1"/>
  <c r="R195" i="3"/>
  <c r="C196" i="3"/>
  <c r="H196" i="3"/>
  <c r="R196" i="3"/>
  <c r="C197" i="3"/>
  <c r="H197" i="3"/>
  <c r="R197" i="3"/>
  <c r="C198" i="3"/>
  <c r="H198" i="3"/>
  <c r="R198" i="3"/>
  <c r="S198" i="3" s="1"/>
  <c r="C199" i="3"/>
  <c r="H199" i="3"/>
  <c r="R199" i="3"/>
  <c r="C200" i="3"/>
  <c r="H200" i="3"/>
  <c r="R200" i="3"/>
  <c r="C201" i="3"/>
  <c r="H201" i="3"/>
  <c r="R201" i="3"/>
  <c r="C202" i="3"/>
  <c r="H202" i="3"/>
  <c r="R202" i="3"/>
  <c r="C203" i="3"/>
  <c r="H203" i="3"/>
  <c r="R203" i="3"/>
  <c r="C204" i="3"/>
  <c r="H204" i="3"/>
  <c r="R204" i="3"/>
  <c r="C205" i="3"/>
  <c r="H205" i="3"/>
  <c r="L205" i="3" s="1"/>
  <c r="R205" i="3"/>
  <c r="C206" i="3"/>
  <c r="H206" i="3"/>
  <c r="R206" i="3"/>
  <c r="C207" i="3"/>
  <c r="H207" i="3"/>
  <c r="R207" i="3"/>
  <c r="S207" i="3" s="1"/>
  <c r="C208" i="3"/>
  <c r="H208" i="3"/>
  <c r="R208" i="3"/>
  <c r="S208" i="3" s="1"/>
  <c r="C209" i="3"/>
  <c r="H209" i="3"/>
  <c r="R209" i="3"/>
  <c r="C210" i="3"/>
  <c r="H210" i="3"/>
  <c r="R210" i="3"/>
  <c r="C211" i="3"/>
  <c r="H211" i="3"/>
  <c r="R211" i="3"/>
  <c r="C212" i="3"/>
  <c r="H212" i="3"/>
  <c r="R212" i="3"/>
  <c r="C213" i="3"/>
  <c r="H213" i="3"/>
  <c r="R213" i="3"/>
  <c r="C214" i="3"/>
  <c r="H214" i="3"/>
  <c r="R214" i="3"/>
  <c r="C215" i="3"/>
  <c r="H215" i="3"/>
  <c r="R215" i="3"/>
  <c r="C216" i="3"/>
  <c r="H216" i="3"/>
  <c r="R216" i="3"/>
  <c r="C217" i="3"/>
  <c r="H217" i="3"/>
  <c r="L217" i="3" s="1"/>
  <c r="R217" i="3"/>
  <c r="C218" i="3"/>
  <c r="H218" i="3"/>
  <c r="R218" i="3"/>
  <c r="C219" i="3"/>
  <c r="H219" i="3"/>
  <c r="R219" i="3"/>
  <c r="C220" i="3"/>
  <c r="H220" i="3"/>
  <c r="R220" i="3"/>
  <c r="C221" i="3"/>
  <c r="H221" i="3"/>
  <c r="R221" i="3"/>
  <c r="C222" i="3"/>
  <c r="H222" i="3"/>
  <c r="R222" i="3"/>
  <c r="C223" i="3"/>
  <c r="H223" i="3"/>
  <c r="R223" i="3"/>
  <c r="C224" i="3"/>
  <c r="H224" i="3"/>
  <c r="R224" i="3"/>
  <c r="C225" i="3"/>
  <c r="H225" i="3"/>
  <c r="R225" i="3"/>
  <c r="C226" i="3"/>
  <c r="H226" i="3"/>
  <c r="R226" i="3"/>
  <c r="C227" i="3"/>
  <c r="H227" i="3"/>
  <c r="S227" i="3" s="1"/>
  <c r="R227" i="3"/>
  <c r="C228" i="3"/>
  <c r="H228" i="3"/>
  <c r="R228" i="3"/>
  <c r="C229" i="3"/>
  <c r="H229" i="3"/>
  <c r="R229" i="3"/>
  <c r="C230" i="3"/>
  <c r="H230" i="3"/>
  <c r="R230" i="3"/>
  <c r="C231" i="3"/>
  <c r="H231" i="3"/>
  <c r="R231" i="3"/>
  <c r="S231" i="3" s="1"/>
  <c r="C232" i="3"/>
  <c r="H232" i="3"/>
  <c r="R232" i="3"/>
  <c r="C233" i="3"/>
  <c r="H233" i="3"/>
  <c r="R233" i="3"/>
  <c r="C234" i="3"/>
  <c r="H234" i="3"/>
  <c r="L234" i="3" s="1"/>
  <c r="R234" i="3"/>
  <c r="C235" i="3"/>
  <c r="H235" i="3"/>
  <c r="R235" i="3"/>
  <c r="S235" i="3" s="1"/>
  <c r="C236" i="3"/>
  <c r="H236" i="3"/>
  <c r="R236" i="3"/>
  <c r="C237" i="3"/>
  <c r="H237" i="3"/>
  <c r="R237" i="3"/>
  <c r="C238" i="3"/>
  <c r="H238" i="3"/>
  <c r="L238" i="3" s="1"/>
  <c r="R238" i="3"/>
  <c r="C239" i="3"/>
  <c r="H239" i="3"/>
  <c r="R239" i="3"/>
  <c r="S239" i="3" s="1"/>
  <c r="C240" i="3"/>
  <c r="H240" i="3"/>
  <c r="R240" i="3"/>
  <c r="C241" i="3"/>
  <c r="H241" i="3"/>
  <c r="R241" i="3"/>
  <c r="C242" i="3"/>
  <c r="H242" i="3"/>
  <c r="R242" i="3"/>
  <c r="C243" i="3"/>
  <c r="H243" i="3"/>
  <c r="R243" i="3"/>
  <c r="S243" i="3" s="1"/>
  <c r="C244" i="3"/>
  <c r="H244" i="3"/>
  <c r="R244" i="3"/>
  <c r="C245" i="3"/>
  <c r="H245" i="3"/>
  <c r="R245" i="3"/>
  <c r="C246" i="3"/>
  <c r="H246" i="3"/>
  <c r="R246" i="3"/>
  <c r="C247" i="3"/>
  <c r="H247" i="3"/>
  <c r="R247" i="3"/>
  <c r="C248" i="3"/>
  <c r="H248" i="3"/>
  <c r="R248" i="3"/>
  <c r="C249" i="3"/>
  <c r="H249" i="3"/>
  <c r="R249" i="3"/>
  <c r="C250" i="3"/>
  <c r="H250" i="3"/>
  <c r="L250" i="3" s="1"/>
  <c r="R250" i="3"/>
  <c r="C251" i="3"/>
  <c r="H251" i="3"/>
  <c r="R251" i="3"/>
  <c r="S251" i="3" s="1"/>
  <c r="C252" i="3"/>
  <c r="H252" i="3"/>
  <c r="R252" i="3"/>
  <c r="C253" i="3"/>
  <c r="H253" i="3"/>
  <c r="R253" i="3"/>
  <c r="C254" i="3"/>
  <c r="H254" i="3"/>
  <c r="R254" i="3"/>
  <c r="C255" i="3"/>
  <c r="L255" i="3" s="1"/>
  <c r="R255" i="3"/>
  <c r="S255" i="3" s="1"/>
  <c r="C256" i="3"/>
  <c r="H256" i="3"/>
  <c r="R256" i="3"/>
  <c r="C257" i="3"/>
  <c r="H257" i="3"/>
  <c r="R257" i="3"/>
  <c r="C258" i="3"/>
  <c r="H258" i="3"/>
  <c r="R258" i="3"/>
  <c r="C259" i="3"/>
  <c r="L259" i="3" s="1"/>
  <c r="R259" i="3"/>
  <c r="S259" i="3" s="1"/>
  <c r="C260" i="3"/>
  <c r="H260" i="3"/>
  <c r="R260" i="3"/>
  <c r="C261" i="3"/>
  <c r="H261" i="3"/>
  <c r="R261" i="3"/>
  <c r="C262" i="3"/>
  <c r="H262" i="3"/>
  <c r="R262" i="3"/>
  <c r="C263" i="3"/>
  <c r="L263" i="3" s="1"/>
  <c r="R263" i="3"/>
  <c r="S263" i="3" s="1"/>
  <c r="C264" i="3"/>
  <c r="H264" i="3"/>
  <c r="R264" i="3"/>
  <c r="C265" i="3"/>
  <c r="H265" i="3"/>
  <c r="R265" i="3"/>
  <c r="C266" i="3"/>
  <c r="H266" i="3"/>
  <c r="R266" i="3"/>
  <c r="S253" i="3" l="1"/>
  <c r="L62" i="3"/>
  <c r="L58" i="3"/>
  <c r="L54" i="3"/>
  <c r="L50" i="3"/>
  <c r="S48" i="3"/>
  <c r="S44" i="3"/>
  <c r="S40" i="3"/>
  <c r="S36" i="3"/>
  <c r="S32" i="3"/>
  <c r="S28" i="3"/>
  <c r="S24" i="3"/>
  <c r="L264" i="3"/>
  <c r="S262" i="3"/>
  <c r="L258" i="3"/>
  <c r="S252" i="3"/>
  <c r="S240" i="3"/>
  <c r="S211" i="3"/>
  <c r="S206" i="3"/>
  <c r="L204" i="3"/>
  <c r="S192" i="3"/>
  <c r="S96" i="3"/>
  <c r="L95" i="3"/>
  <c r="S80" i="3"/>
  <c r="S65" i="3"/>
  <c r="L41" i="3"/>
  <c r="L37" i="3"/>
  <c r="L33" i="3"/>
  <c r="L29" i="3"/>
  <c r="L25" i="3"/>
  <c r="L21" i="3"/>
  <c r="L182" i="3"/>
  <c r="S266" i="3"/>
  <c r="S256" i="3"/>
  <c r="L36" i="3"/>
  <c r="L16" i="3"/>
  <c r="L227" i="3"/>
  <c r="S225" i="3"/>
  <c r="L216" i="3"/>
  <c r="S213" i="3"/>
  <c r="L189" i="3"/>
  <c r="S182" i="3"/>
  <c r="S174" i="3"/>
  <c r="S78" i="3"/>
  <c r="S35" i="3"/>
  <c r="S27" i="3"/>
  <c r="L26" i="3"/>
  <c r="S23" i="3"/>
  <c r="L22" i="3"/>
  <c r="S18" i="3"/>
  <c r="L17" i="3"/>
  <c r="L265" i="3"/>
  <c r="L221" i="3"/>
  <c r="L206" i="3"/>
  <c r="L201" i="3"/>
  <c r="L197" i="3"/>
  <c r="S194" i="3"/>
  <c r="S187" i="3"/>
  <c r="L186" i="3"/>
  <c r="S158" i="3"/>
  <c r="S142" i="3"/>
  <c r="S126" i="3"/>
  <c r="S110" i="3"/>
  <c r="S88" i="3"/>
  <c r="L87" i="3"/>
  <c r="S84" i="3"/>
  <c r="L83" i="3"/>
  <c r="L77" i="3"/>
  <c r="L55" i="3"/>
  <c r="S52" i="3"/>
  <c r="L51" i="3"/>
  <c r="L48" i="3"/>
  <c r="S254" i="3"/>
  <c r="S245" i="3"/>
  <c r="S241" i="3"/>
  <c r="S223" i="3"/>
  <c r="L222" i="3"/>
  <c r="S219" i="3"/>
  <c r="L218" i="3"/>
  <c r="S209" i="3"/>
  <c r="S203" i="3"/>
  <c r="L202" i="3"/>
  <c r="S199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6" i="3"/>
  <c r="L122" i="3"/>
  <c r="L118" i="3"/>
  <c r="L114" i="3"/>
  <c r="L110" i="3"/>
  <c r="L106" i="3"/>
  <c r="L102" i="3"/>
  <c r="L98" i="3"/>
  <c r="S94" i="3"/>
  <c r="S93" i="3"/>
  <c r="S89" i="3"/>
  <c r="S85" i="3"/>
  <c r="S81" i="3"/>
  <c r="L79" i="3"/>
  <c r="L74" i="3"/>
  <c r="L70" i="3"/>
  <c r="L66" i="3"/>
  <c r="S62" i="3"/>
  <c r="S61" i="3"/>
  <c r="S57" i="3"/>
  <c r="S53" i="3"/>
  <c r="L45" i="3"/>
  <c r="S33" i="3"/>
  <c r="S20" i="3"/>
  <c r="S261" i="3"/>
  <c r="L260" i="3"/>
  <c r="S258" i="3"/>
  <c r="L249" i="3"/>
  <c r="L237" i="3"/>
  <c r="L233" i="3"/>
  <c r="L229" i="3"/>
  <c r="S224" i="3"/>
  <c r="S190" i="3"/>
  <c r="L188" i="3"/>
  <c r="L179" i="3"/>
  <c r="S176" i="3"/>
  <c r="S168" i="3"/>
  <c r="L167" i="3"/>
  <c r="S160" i="3"/>
  <c r="L159" i="3"/>
  <c r="S152" i="3"/>
  <c r="L151" i="3"/>
  <c r="S144" i="3"/>
  <c r="L143" i="3"/>
  <c r="S136" i="3"/>
  <c r="L135" i="3"/>
  <c r="S128" i="3"/>
  <c r="L127" i="3"/>
  <c r="S120" i="3"/>
  <c r="L119" i="3"/>
  <c r="S112" i="3"/>
  <c r="L111" i="3"/>
  <c r="S104" i="3"/>
  <c r="L103" i="3"/>
  <c r="S100" i="3"/>
  <c r="L99" i="3"/>
  <c r="L93" i="3"/>
  <c r="S72" i="3"/>
  <c r="S68" i="3"/>
  <c r="L67" i="3"/>
  <c r="L61" i="3"/>
  <c r="S43" i="3"/>
  <c r="L42" i="3"/>
  <c r="S39" i="3"/>
  <c r="L38" i="3"/>
  <c r="S164" i="3"/>
  <c r="L163" i="3"/>
  <c r="L157" i="3"/>
  <c r="S148" i="3"/>
  <c r="L147" i="3"/>
  <c r="L141" i="3"/>
  <c r="S132" i="3"/>
  <c r="L131" i="3"/>
  <c r="L125" i="3"/>
  <c r="S116" i="3"/>
  <c r="L115" i="3"/>
  <c r="L109" i="3"/>
  <c r="L195" i="3"/>
  <c r="L261" i="3"/>
  <c r="L257" i="3"/>
  <c r="L253" i="3"/>
  <c r="L251" i="3"/>
  <c r="L241" i="3"/>
  <c r="L239" i="3"/>
  <c r="S237" i="3"/>
  <c r="S236" i="3"/>
  <c r="L223" i="3"/>
  <c r="S221" i="3"/>
  <c r="L211" i="3"/>
  <c r="S166" i="3"/>
  <c r="S150" i="3"/>
  <c r="S134" i="3"/>
  <c r="S118" i="3"/>
  <c r="S102" i="3"/>
  <c r="S86" i="3"/>
  <c r="S70" i="3"/>
  <c r="S54" i="3"/>
  <c r="S41" i="3"/>
  <c r="L28" i="3"/>
  <c r="S25" i="3"/>
  <c r="L243" i="3"/>
  <c r="S265" i="3"/>
  <c r="L248" i="3"/>
  <c r="S238" i="3"/>
  <c r="L236" i="3"/>
  <c r="S222" i="3"/>
  <c r="L220" i="3"/>
  <c r="S217" i="3"/>
  <c r="L209" i="3"/>
  <c r="L207" i="3"/>
  <c r="S205" i="3"/>
  <c r="S204" i="3"/>
  <c r="L191" i="3"/>
  <c r="S189" i="3"/>
  <c r="L183" i="3"/>
  <c r="L181" i="3"/>
  <c r="L165" i="3"/>
  <c r="L149" i="3"/>
  <c r="L133" i="3"/>
  <c r="L117" i="3"/>
  <c r="L101" i="3"/>
  <c r="L85" i="3"/>
  <c r="L69" i="3"/>
  <c r="L53" i="3"/>
  <c r="L40" i="3"/>
  <c r="L247" i="3"/>
  <c r="L215" i="3"/>
  <c r="L185" i="3"/>
  <c r="S185" i="3"/>
  <c r="S233" i="3"/>
  <c r="S201" i="3"/>
  <c r="S264" i="3"/>
  <c r="S257" i="3"/>
  <c r="S247" i="3"/>
  <c r="L245" i="3"/>
  <c r="L232" i="3"/>
  <c r="L231" i="3"/>
  <c r="S229" i="3"/>
  <c r="L225" i="3"/>
  <c r="S220" i="3"/>
  <c r="S215" i="3"/>
  <c r="L213" i="3"/>
  <c r="L200" i="3"/>
  <c r="L199" i="3"/>
  <c r="S197" i="3"/>
  <c r="L193" i="3"/>
  <c r="S188" i="3"/>
  <c r="S172" i="3"/>
  <c r="L171" i="3"/>
  <c r="S156" i="3"/>
  <c r="L155" i="3"/>
  <c r="S140" i="3"/>
  <c r="L139" i="3"/>
  <c r="S124" i="3"/>
  <c r="L123" i="3"/>
  <c r="S108" i="3"/>
  <c r="L107" i="3"/>
  <c r="S92" i="3"/>
  <c r="L91" i="3"/>
  <c r="S76" i="3"/>
  <c r="L75" i="3"/>
  <c r="S60" i="3"/>
  <c r="L59" i="3"/>
  <c r="S47" i="3"/>
  <c r="L46" i="3"/>
  <c r="S31" i="3"/>
  <c r="L266" i="3"/>
  <c r="L262" i="3"/>
  <c r="L256" i="3"/>
  <c r="L254" i="3"/>
  <c r="L252" i="3"/>
  <c r="S246" i="3"/>
  <c r="S244" i="3"/>
  <c r="L242" i="3"/>
  <c r="L240" i="3"/>
  <c r="L235" i="3"/>
  <c r="S230" i="3"/>
  <c r="S228" i="3"/>
  <c r="L226" i="3"/>
  <c r="L224" i="3"/>
  <c r="L219" i="3"/>
  <c r="S214" i="3"/>
  <c r="S212" i="3"/>
  <c r="L210" i="3"/>
  <c r="L208" i="3"/>
  <c r="L203" i="3"/>
  <c r="S196" i="3"/>
  <c r="L194" i="3"/>
  <c r="L192" i="3"/>
  <c r="L187" i="3"/>
  <c r="S178" i="3"/>
  <c r="L173" i="3"/>
  <c r="S170" i="3"/>
  <c r="S162" i="3"/>
  <c r="S154" i="3"/>
  <c r="S146" i="3"/>
  <c r="S138" i="3"/>
  <c r="S130" i="3"/>
  <c r="S122" i="3"/>
  <c r="S114" i="3"/>
  <c r="S106" i="3"/>
  <c r="S98" i="3"/>
  <c r="S90" i="3"/>
  <c r="S82" i="3"/>
  <c r="S74" i="3"/>
  <c r="L71" i="3"/>
  <c r="S66" i="3"/>
  <c r="L63" i="3"/>
  <c r="S58" i="3"/>
  <c r="S50" i="3"/>
  <c r="S45" i="3"/>
  <c r="S37" i="3"/>
  <c r="L32" i="3"/>
  <c r="S29" i="3"/>
  <c r="L24" i="3"/>
  <c r="S21" i="3"/>
  <c r="L18" i="3"/>
  <c r="S249" i="3"/>
  <c r="S248" i="3"/>
  <c r="L246" i="3"/>
  <c r="L244" i="3"/>
  <c r="S232" i="3"/>
  <c r="L230" i="3"/>
  <c r="L228" i="3"/>
  <c r="S216" i="3"/>
  <c r="L214" i="3"/>
  <c r="L212" i="3"/>
  <c r="S200" i="3"/>
  <c r="L198" i="3"/>
  <c r="L196" i="3"/>
  <c r="L169" i="3"/>
  <c r="L161" i="3"/>
  <c r="L153" i="3"/>
  <c r="L145" i="3"/>
  <c r="L137" i="3"/>
  <c r="L129" i="3"/>
  <c r="L121" i="3"/>
  <c r="L113" i="3"/>
  <c r="L105" i="3"/>
  <c r="L97" i="3"/>
  <c r="L89" i="3"/>
  <c r="L81" i="3"/>
  <c r="L73" i="3"/>
  <c r="L65" i="3"/>
  <c r="L57" i="3"/>
  <c r="L44" i="3"/>
  <c r="L20" i="3"/>
  <c r="S242" i="3"/>
  <c r="S226" i="3"/>
  <c r="S210" i="3"/>
  <c r="L180" i="3"/>
  <c r="S180" i="3"/>
  <c r="S260" i="3"/>
  <c r="S250" i="3"/>
  <c r="S234" i="3"/>
  <c r="S218" i="3"/>
  <c r="S202" i="3"/>
  <c r="S186" i="3"/>
  <c r="L184" i="3"/>
  <c r="S184" i="3"/>
  <c r="L30" i="3"/>
  <c r="S30" i="3"/>
  <c r="L172" i="3"/>
  <c r="S167" i="3"/>
  <c r="L164" i="3"/>
  <c r="S159" i="3"/>
  <c r="L156" i="3"/>
  <c r="S151" i="3"/>
  <c r="L148" i="3"/>
  <c r="S143" i="3"/>
  <c r="L140" i="3"/>
  <c r="S135" i="3"/>
  <c r="L132" i="3"/>
  <c r="S127" i="3"/>
  <c r="L124" i="3"/>
  <c r="S119" i="3"/>
  <c r="L116" i="3"/>
  <c r="S111" i="3"/>
  <c r="L108" i="3"/>
  <c r="S103" i="3"/>
  <c r="L100" i="3"/>
  <c r="S95" i="3"/>
  <c r="L92" i="3"/>
  <c r="S87" i="3"/>
  <c r="L84" i="3"/>
  <c r="S79" i="3"/>
  <c r="L76" i="3"/>
  <c r="S71" i="3"/>
  <c r="L68" i="3"/>
  <c r="S63" i="3"/>
  <c r="L60" i="3"/>
  <c r="S55" i="3"/>
  <c r="L52" i="3"/>
  <c r="L47" i="3"/>
  <c r="S42" i="3"/>
  <c r="L39" i="3"/>
  <c r="L31" i="3"/>
  <c r="S26" i="3"/>
  <c r="L23" i="3"/>
  <c r="S183" i="3"/>
  <c r="S179" i="3"/>
  <c r="L175" i="3"/>
  <c r="S175" i="3"/>
  <c r="L34" i="3"/>
  <c r="S34" i="3"/>
  <c r="L176" i="3"/>
  <c r="S171" i="3"/>
  <c r="L168" i="3"/>
  <c r="S163" i="3"/>
  <c r="L160" i="3"/>
  <c r="S155" i="3"/>
  <c r="L152" i="3"/>
  <c r="S147" i="3"/>
  <c r="L144" i="3"/>
  <c r="S139" i="3"/>
  <c r="L136" i="3"/>
  <c r="S131" i="3"/>
  <c r="L128" i="3"/>
  <c r="S123" i="3"/>
  <c r="L120" i="3"/>
  <c r="S115" i="3"/>
  <c r="L112" i="3"/>
  <c r="S107" i="3"/>
  <c r="L104" i="3"/>
  <c r="S99" i="3"/>
  <c r="L96" i="3"/>
  <c r="S91" i="3"/>
  <c r="L88" i="3"/>
  <c r="S83" i="3"/>
  <c r="L80" i="3"/>
  <c r="S75" i="3"/>
  <c r="L72" i="3"/>
  <c r="S67" i="3"/>
  <c r="L64" i="3"/>
  <c r="S59" i="3"/>
  <c r="L56" i="3"/>
  <c r="S51" i="3"/>
  <c r="S46" i="3"/>
  <c r="L43" i="3"/>
  <c r="S38" i="3"/>
  <c r="L35" i="3"/>
  <c r="L27" i="3"/>
  <c r="S22" i="3"/>
  <c r="L19" i="3"/>
  <c r="R101" i="5" l="1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4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H101" i="5"/>
  <c r="H102" i="5"/>
  <c r="S102" i="5" s="1"/>
  <c r="H103" i="5"/>
  <c r="H104" i="5"/>
  <c r="H105" i="5"/>
  <c r="H106" i="5"/>
  <c r="S106" i="5" s="1"/>
  <c r="H107" i="5"/>
  <c r="H108" i="5"/>
  <c r="H109" i="5"/>
  <c r="H110" i="5"/>
  <c r="S110" i="5" s="1"/>
  <c r="H111" i="5"/>
  <c r="H112" i="5"/>
  <c r="H113" i="5"/>
  <c r="H114" i="5"/>
  <c r="S114" i="5" s="1"/>
  <c r="H115" i="5"/>
  <c r="H116" i="5"/>
  <c r="H117" i="5"/>
  <c r="H118" i="5"/>
  <c r="S118" i="5" s="1"/>
  <c r="H119" i="5"/>
  <c r="H120" i="5"/>
  <c r="H121" i="5"/>
  <c r="H122" i="5"/>
  <c r="S122" i="5" s="1"/>
  <c r="H123" i="5"/>
  <c r="H124" i="5"/>
  <c r="H125" i="5"/>
  <c r="H126" i="5"/>
  <c r="S126" i="5" s="1"/>
  <c r="H127" i="5"/>
  <c r="H128" i="5"/>
  <c r="H129" i="5"/>
  <c r="H130" i="5"/>
  <c r="S130" i="5" s="1"/>
  <c r="H131" i="5"/>
  <c r="H132" i="5"/>
  <c r="H133" i="5"/>
  <c r="H134" i="5"/>
  <c r="S134" i="5" s="1"/>
  <c r="H135" i="5"/>
  <c r="H136" i="5"/>
  <c r="H137" i="5"/>
  <c r="H138" i="5"/>
  <c r="S138" i="5" s="1"/>
  <c r="H139" i="5"/>
  <c r="S139" i="5" s="1"/>
  <c r="H140" i="5"/>
  <c r="H141" i="5"/>
  <c r="H142" i="5"/>
  <c r="S142" i="5" s="1"/>
  <c r="H143" i="5"/>
  <c r="S143" i="5" s="1"/>
  <c r="H144" i="5"/>
  <c r="H145" i="5"/>
  <c r="H146" i="5"/>
  <c r="H147" i="5"/>
  <c r="S147" i="5" s="1"/>
  <c r="H148" i="5"/>
  <c r="H149" i="5"/>
  <c r="H150" i="5"/>
  <c r="S150" i="5" s="1"/>
  <c r="H151" i="5"/>
  <c r="S151" i="5" s="1"/>
  <c r="H152" i="5"/>
  <c r="H153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S146" i="5" l="1"/>
  <c r="S131" i="5"/>
  <c r="S123" i="5"/>
  <c r="S119" i="5"/>
  <c r="S111" i="5"/>
  <c r="S103" i="5"/>
  <c r="S127" i="5"/>
  <c r="S115" i="5"/>
  <c r="S135" i="5"/>
  <c r="S124" i="5"/>
  <c r="S120" i="5"/>
  <c r="S108" i="5"/>
  <c r="S104" i="5"/>
  <c r="L153" i="5"/>
  <c r="L131" i="5"/>
  <c r="S107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153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27" i="5"/>
  <c r="L147" i="5"/>
  <c r="L115" i="5"/>
  <c r="L143" i="5"/>
  <c r="L111" i="5"/>
  <c r="L139" i="5"/>
  <c r="L123" i="5"/>
  <c r="L107" i="5"/>
  <c r="S148" i="5"/>
  <c r="S132" i="5"/>
  <c r="S116" i="5"/>
  <c r="L151" i="5"/>
  <c r="L135" i="5"/>
  <c r="L119" i="5"/>
  <c r="L103" i="5"/>
  <c r="S144" i="5"/>
  <c r="S128" i="5"/>
  <c r="S112" i="5"/>
  <c r="S140" i="5"/>
  <c r="S152" i="5"/>
  <c r="S136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R100" i="5" l="1"/>
  <c r="H100" i="5"/>
  <c r="C100" i="5"/>
  <c r="R99" i="5"/>
  <c r="H99" i="5"/>
  <c r="C99" i="5"/>
  <c r="L99" i="5" s="1"/>
  <c r="R98" i="5"/>
  <c r="H98" i="5"/>
  <c r="C98" i="5"/>
  <c r="R97" i="5"/>
  <c r="H97" i="5"/>
  <c r="C97" i="5"/>
  <c r="R96" i="5"/>
  <c r="H96" i="5"/>
  <c r="C96" i="5"/>
  <c r="R95" i="5"/>
  <c r="H95" i="5"/>
  <c r="C95" i="5"/>
  <c r="R94" i="5"/>
  <c r="H94" i="5"/>
  <c r="C94" i="5"/>
  <c r="R93" i="5"/>
  <c r="H93" i="5"/>
  <c r="C93" i="5"/>
  <c r="R92" i="5"/>
  <c r="H92" i="5"/>
  <c r="C92" i="5"/>
  <c r="R91" i="5"/>
  <c r="H91" i="5"/>
  <c r="C91" i="5"/>
  <c r="R90" i="5"/>
  <c r="H90" i="5"/>
  <c r="C90" i="5"/>
  <c r="R89" i="5"/>
  <c r="H89" i="5"/>
  <c r="C89" i="5"/>
  <c r="R88" i="5"/>
  <c r="H88" i="5"/>
  <c r="C88" i="5"/>
  <c r="R87" i="5"/>
  <c r="H87" i="5"/>
  <c r="C87" i="5"/>
  <c r="R86" i="5"/>
  <c r="H86" i="5"/>
  <c r="C86" i="5"/>
  <c r="R85" i="5"/>
  <c r="H85" i="5"/>
  <c r="C85" i="5"/>
  <c r="R84" i="5"/>
  <c r="H84" i="5"/>
  <c r="C84" i="5"/>
  <c r="R83" i="5"/>
  <c r="H83" i="5"/>
  <c r="C83" i="5"/>
  <c r="R82" i="5"/>
  <c r="H82" i="5"/>
  <c r="C82" i="5"/>
  <c r="R81" i="5"/>
  <c r="H81" i="5"/>
  <c r="C81" i="5"/>
  <c r="R80" i="5"/>
  <c r="H80" i="5"/>
  <c r="C80" i="5"/>
  <c r="R79" i="5"/>
  <c r="H79" i="5"/>
  <c r="C79" i="5"/>
  <c r="R78" i="5"/>
  <c r="H78" i="5"/>
  <c r="C78" i="5"/>
  <c r="R77" i="5"/>
  <c r="H77" i="5"/>
  <c r="C77" i="5"/>
  <c r="R76" i="5"/>
  <c r="H76" i="5"/>
  <c r="C76" i="5"/>
  <c r="R75" i="5"/>
  <c r="H75" i="5"/>
  <c r="C75" i="5"/>
  <c r="R74" i="5"/>
  <c r="H74" i="5"/>
  <c r="C74" i="5"/>
  <c r="R73" i="5"/>
  <c r="H73" i="5"/>
  <c r="C73" i="5"/>
  <c r="R72" i="5"/>
  <c r="H72" i="5"/>
  <c r="C72" i="5"/>
  <c r="R71" i="5"/>
  <c r="H71" i="5"/>
  <c r="C71" i="5"/>
  <c r="R70" i="5"/>
  <c r="H70" i="5"/>
  <c r="C70" i="5"/>
  <c r="R69" i="5"/>
  <c r="H69" i="5"/>
  <c r="C69" i="5"/>
  <c r="R68" i="5"/>
  <c r="H68" i="5"/>
  <c r="C68" i="5"/>
  <c r="R67" i="5"/>
  <c r="H67" i="5"/>
  <c r="C67" i="5"/>
  <c r="R66" i="5"/>
  <c r="H66" i="5"/>
  <c r="C66" i="5"/>
  <c r="R65" i="5"/>
  <c r="H65" i="5"/>
  <c r="C65" i="5"/>
  <c r="R64" i="5"/>
  <c r="H64" i="5"/>
  <c r="C64" i="5"/>
  <c r="R63" i="5"/>
  <c r="H63" i="5"/>
  <c r="C63" i="5"/>
  <c r="R62" i="5"/>
  <c r="H62" i="5"/>
  <c r="C62" i="5"/>
  <c r="R61" i="5"/>
  <c r="H61" i="5"/>
  <c r="C61" i="5"/>
  <c r="R60" i="5"/>
  <c r="H60" i="5"/>
  <c r="C60" i="5"/>
  <c r="R59" i="5"/>
  <c r="H59" i="5"/>
  <c r="C59" i="5"/>
  <c r="R58" i="5"/>
  <c r="H58" i="5"/>
  <c r="C58" i="5"/>
  <c r="R57" i="5"/>
  <c r="H57" i="5"/>
  <c r="C57" i="5"/>
  <c r="R56" i="5"/>
  <c r="H56" i="5"/>
  <c r="C56" i="5"/>
  <c r="R55" i="5"/>
  <c r="H55" i="5"/>
  <c r="C55" i="5"/>
  <c r="R54" i="5"/>
  <c r="H54" i="5"/>
  <c r="C54" i="5"/>
  <c r="R53" i="5"/>
  <c r="H53" i="5"/>
  <c r="C53" i="5"/>
  <c r="R52" i="5"/>
  <c r="H52" i="5"/>
  <c r="C52" i="5"/>
  <c r="R51" i="5"/>
  <c r="H51" i="5"/>
  <c r="C51" i="5"/>
  <c r="R50" i="5"/>
  <c r="H50" i="5"/>
  <c r="C50" i="5"/>
  <c r="R49" i="5"/>
  <c r="H49" i="5"/>
  <c r="C49" i="5"/>
  <c r="R48" i="5"/>
  <c r="H48" i="5"/>
  <c r="C48" i="5"/>
  <c r="R47" i="5"/>
  <c r="H47" i="5"/>
  <c r="C47" i="5"/>
  <c r="R46" i="5"/>
  <c r="H46" i="5"/>
  <c r="C46" i="5"/>
  <c r="R45" i="5"/>
  <c r="H45" i="5"/>
  <c r="C45" i="5"/>
  <c r="R44" i="5"/>
  <c r="H44" i="5"/>
  <c r="C44" i="5"/>
  <c r="R43" i="5"/>
  <c r="H43" i="5"/>
  <c r="C43" i="5"/>
  <c r="R42" i="5"/>
  <c r="H42" i="5"/>
  <c r="C42" i="5"/>
  <c r="R41" i="5"/>
  <c r="H41" i="5"/>
  <c r="C41" i="5"/>
  <c r="R40" i="5"/>
  <c r="H40" i="5"/>
  <c r="C40" i="5"/>
  <c r="R39" i="5"/>
  <c r="H39" i="5"/>
  <c r="C39" i="5"/>
  <c r="R38" i="5"/>
  <c r="H38" i="5"/>
  <c r="C38" i="5"/>
  <c r="R37" i="5"/>
  <c r="H37" i="5"/>
  <c r="C37" i="5"/>
  <c r="R36" i="5"/>
  <c r="H36" i="5"/>
  <c r="C36" i="5"/>
  <c r="R35" i="5"/>
  <c r="H35" i="5"/>
  <c r="C35" i="5"/>
  <c r="R34" i="5"/>
  <c r="H34" i="5"/>
  <c r="C34" i="5"/>
  <c r="R33" i="5"/>
  <c r="H33" i="5"/>
  <c r="C33" i="5"/>
  <c r="R32" i="5"/>
  <c r="H32" i="5"/>
  <c r="C32" i="5"/>
  <c r="R31" i="5"/>
  <c r="H31" i="5"/>
  <c r="C31" i="5"/>
  <c r="R30" i="5"/>
  <c r="H30" i="5"/>
  <c r="C30" i="5"/>
  <c r="R29" i="5"/>
  <c r="H29" i="5"/>
  <c r="C29" i="5"/>
  <c r="R28" i="5"/>
  <c r="H28" i="5"/>
  <c r="C28" i="5"/>
  <c r="R27" i="5"/>
  <c r="H27" i="5"/>
  <c r="C27" i="5"/>
  <c r="R26" i="5"/>
  <c r="H26" i="5"/>
  <c r="C26" i="5"/>
  <c r="R25" i="5"/>
  <c r="H25" i="5"/>
  <c r="C25" i="5"/>
  <c r="R24" i="5"/>
  <c r="H24" i="5"/>
  <c r="C24" i="5"/>
  <c r="R23" i="5"/>
  <c r="H23" i="5"/>
  <c r="C23" i="5"/>
  <c r="R22" i="5"/>
  <c r="H22" i="5"/>
  <c r="C22" i="5"/>
  <c r="R21" i="5"/>
  <c r="C21" i="5"/>
  <c r="R20" i="5"/>
  <c r="H20" i="5"/>
  <c r="C20" i="5"/>
  <c r="R19" i="5"/>
  <c r="H19" i="5"/>
  <c r="C19" i="5"/>
  <c r="R18" i="5"/>
  <c r="H18" i="5"/>
  <c r="C18" i="5"/>
  <c r="R17" i="5"/>
  <c r="H17" i="5"/>
  <c r="C17" i="5"/>
  <c r="R16" i="5"/>
  <c r="H16" i="5"/>
  <c r="C16" i="5"/>
  <c r="J14" i="5"/>
  <c r="K14" i="5" s="1"/>
  <c r="L14" i="5" s="1"/>
  <c r="M14" i="5" s="1"/>
  <c r="N14" i="5" s="1"/>
  <c r="O14" i="5" s="1"/>
  <c r="P14" i="5" s="1"/>
  <c r="Q14" i="5" s="1"/>
  <c r="R14" i="5" s="1"/>
  <c r="S14" i="5" s="1"/>
  <c r="B13" i="5"/>
  <c r="N1" i="5" s="1"/>
  <c r="S25" i="5" l="1"/>
  <c r="S29" i="5"/>
  <c r="S45" i="5"/>
  <c r="S77" i="5"/>
  <c r="L19" i="5"/>
  <c r="L26" i="5"/>
  <c r="S98" i="5"/>
  <c r="L27" i="5"/>
  <c r="L31" i="5"/>
  <c r="S32" i="5"/>
  <c r="S40" i="5"/>
  <c r="L43" i="5"/>
  <c r="L47" i="5"/>
  <c r="S48" i="5"/>
  <c r="S56" i="5"/>
  <c r="L59" i="5"/>
  <c r="S61" i="5"/>
  <c r="L79" i="5"/>
  <c r="S88" i="5"/>
  <c r="L91" i="5"/>
  <c r="L95" i="5"/>
  <c r="L34" i="5"/>
  <c r="L42" i="5"/>
  <c r="L66" i="5"/>
  <c r="L74" i="5"/>
  <c r="L82" i="5"/>
  <c r="L90" i="5"/>
  <c r="L94" i="5"/>
  <c r="L98" i="5"/>
  <c r="S24" i="5"/>
  <c r="S96" i="5"/>
  <c r="S80" i="5"/>
  <c r="S81" i="5"/>
  <c r="S89" i="5"/>
  <c r="S93" i="5"/>
  <c r="S47" i="5"/>
  <c r="S59" i="5"/>
  <c r="S34" i="5"/>
  <c r="S63" i="5"/>
  <c r="S75" i="5"/>
  <c r="S97" i="5"/>
  <c r="S41" i="5"/>
  <c r="S50" i="5"/>
  <c r="S19" i="5"/>
  <c r="S91" i="5"/>
  <c r="S100" i="5"/>
  <c r="S33" i="5"/>
  <c r="S58" i="5"/>
  <c r="S49" i="5"/>
  <c r="S57" i="5"/>
  <c r="S66" i="5"/>
  <c r="S74" i="5"/>
  <c r="S79" i="5"/>
  <c r="S31" i="5"/>
  <c r="L50" i="5"/>
  <c r="L58" i="5"/>
  <c r="L63" i="5"/>
  <c r="S64" i="5"/>
  <c r="S65" i="5"/>
  <c r="S72" i="5"/>
  <c r="S73" i="5"/>
  <c r="L75" i="5"/>
  <c r="S82" i="5"/>
  <c r="S90" i="5"/>
  <c r="L97" i="5"/>
  <c r="L37" i="5"/>
  <c r="L86" i="5"/>
  <c r="L22" i="5"/>
  <c r="L71" i="5"/>
  <c r="L53" i="5"/>
  <c r="L85" i="5"/>
  <c r="L39" i="5"/>
  <c r="L54" i="5"/>
  <c r="L69" i="5"/>
  <c r="L55" i="5"/>
  <c r="L70" i="5"/>
  <c r="L23" i="5"/>
  <c r="L38" i="5"/>
  <c r="L87" i="5"/>
  <c r="S26" i="5"/>
  <c r="S27" i="5"/>
  <c r="L30" i="5"/>
  <c r="L35" i="5"/>
  <c r="S36" i="5"/>
  <c r="S42" i="5"/>
  <c r="S43" i="5"/>
  <c r="L46" i="5"/>
  <c r="L51" i="5"/>
  <c r="S52" i="5"/>
  <c r="L62" i="5"/>
  <c r="L67" i="5"/>
  <c r="S68" i="5"/>
  <c r="L78" i="5"/>
  <c r="L83" i="5"/>
  <c r="S84" i="5"/>
  <c r="S95" i="5"/>
  <c r="S22" i="5"/>
  <c r="S23" i="5"/>
  <c r="S37" i="5"/>
  <c r="S38" i="5"/>
  <c r="S39" i="5"/>
  <c r="S53" i="5"/>
  <c r="S54" i="5"/>
  <c r="S55" i="5"/>
  <c r="S69" i="5"/>
  <c r="S70" i="5"/>
  <c r="S71" i="5"/>
  <c r="S85" i="5"/>
  <c r="S86" i="5"/>
  <c r="S87" i="5"/>
  <c r="S28" i="5"/>
  <c r="S30" i="5"/>
  <c r="S35" i="5"/>
  <c r="S44" i="5"/>
  <c r="S46" i="5"/>
  <c r="S51" i="5"/>
  <c r="S60" i="5"/>
  <c r="S62" i="5"/>
  <c r="S67" i="5"/>
  <c r="S76" i="5"/>
  <c r="S78" i="5"/>
  <c r="S83" i="5"/>
  <c r="S92" i="5"/>
  <c r="S94" i="5"/>
  <c r="S99" i="5"/>
  <c r="L21" i="5"/>
  <c r="L33" i="5"/>
  <c r="L49" i="5"/>
  <c r="L65" i="5"/>
  <c r="L81" i="5"/>
  <c r="L100" i="5"/>
  <c r="L29" i="5"/>
  <c r="L45" i="5"/>
  <c r="L61" i="5"/>
  <c r="L77" i="5"/>
  <c r="L93" i="5"/>
  <c r="L25" i="5"/>
  <c r="L41" i="5"/>
  <c r="L57" i="5"/>
  <c r="L73" i="5"/>
  <c r="L89" i="5"/>
  <c r="S17" i="5"/>
  <c r="S16" i="5"/>
  <c r="S20" i="5"/>
  <c r="S18" i="5"/>
  <c r="L18" i="5"/>
  <c r="S21" i="5"/>
  <c r="L17" i="5"/>
  <c r="L16" i="5"/>
  <c r="L20" i="5"/>
  <c r="L24" i="5"/>
  <c r="L28" i="5"/>
  <c r="L32" i="5"/>
  <c r="L36" i="5"/>
  <c r="L40" i="5"/>
  <c r="L44" i="5"/>
  <c r="L48" i="5"/>
  <c r="L52" i="5"/>
  <c r="L56" i="5"/>
  <c r="L60" i="5"/>
  <c r="L64" i="5"/>
  <c r="L68" i="5"/>
  <c r="L72" i="5"/>
  <c r="L76" i="5"/>
  <c r="L80" i="5"/>
  <c r="L84" i="5"/>
  <c r="L88" i="5"/>
  <c r="L92" i="5"/>
  <c r="L96" i="5"/>
  <c r="R100" i="4" l="1"/>
  <c r="H100" i="4"/>
  <c r="C100" i="4"/>
  <c r="R99" i="4"/>
  <c r="S99" i="4" s="1"/>
  <c r="H99" i="4"/>
  <c r="C99" i="4"/>
  <c r="L99" i="4" s="1"/>
  <c r="R98" i="4"/>
  <c r="H98" i="4"/>
  <c r="C98" i="4"/>
  <c r="R97" i="4"/>
  <c r="H97" i="4"/>
  <c r="C97" i="4"/>
  <c r="L97" i="4" s="1"/>
  <c r="R96" i="4"/>
  <c r="H96" i="4"/>
  <c r="C96" i="4"/>
  <c r="R95" i="4"/>
  <c r="H95" i="4"/>
  <c r="C95" i="4"/>
  <c r="R94" i="4"/>
  <c r="H94" i="4"/>
  <c r="C94" i="4"/>
  <c r="R93" i="4"/>
  <c r="H93" i="4"/>
  <c r="C93" i="4"/>
  <c r="R92" i="4"/>
  <c r="H92" i="4"/>
  <c r="C92" i="4"/>
  <c r="R91" i="4"/>
  <c r="H91" i="4"/>
  <c r="C91" i="4"/>
  <c r="L91" i="4" s="1"/>
  <c r="R90" i="4"/>
  <c r="H90" i="4"/>
  <c r="C90" i="4"/>
  <c r="R89" i="4"/>
  <c r="H89" i="4"/>
  <c r="C89" i="4"/>
  <c r="R88" i="4"/>
  <c r="H88" i="4"/>
  <c r="C88" i="4"/>
  <c r="R87" i="4"/>
  <c r="H87" i="4"/>
  <c r="C87" i="4"/>
  <c r="L87" i="4" s="1"/>
  <c r="R86" i="4"/>
  <c r="H86" i="4"/>
  <c r="C86" i="4"/>
  <c r="R85" i="4"/>
  <c r="H85" i="4"/>
  <c r="C85" i="4"/>
  <c r="L85" i="4" s="1"/>
  <c r="R84" i="4"/>
  <c r="H84" i="4"/>
  <c r="C84" i="4"/>
  <c r="R83" i="4"/>
  <c r="H83" i="4"/>
  <c r="C83" i="4"/>
  <c r="R82" i="4"/>
  <c r="H82" i="4"/>
  <c r="C82" i="4"/>
  <c r="R81" i="4"/>
  <c r="H81" i="4"/>
  <c r="C81" i="4"/>
  <c r="R80" i="4"/>
  <c r="H80" i="4"/>
  <c r="C80" i="4"/>
  <c r="R79" i="4"/>
  <c r="H79" i="4"/>
  <c r="C79" i="4"/>
  <c r="R78" i="4"/>
  <c r="H78" i="4"/>
  <c r="C78" i="4"/>
  <c r="R77" i="4"/>
  <c r="H77" i="4"/>
  <c r="C77" i="4"/>
  <c r="R76" i="4"/>
  <c r="H76" i="4"/>
  <c r="C76" i="4"/>
  <c r="R75" i="4"/>
  <c r="H75" i="4"/>
  <c r="C75" i="4"/>
  <c r="R74" i="4"/>
  <c r="H74" i="4"/>
  <c r="C74" i="4"/>
  <c r="R73" i="4"/>
  <c r="H73" i="4"/>
  <c r="C73" i="4"/>
  <c r="R72" i="4"/>
  <c r="H72" i="4"/>
  <c r="C72" i="4"/>
  <c r="R71" i="4"/>
  <c r="H71" i="4"/>
  <c r="C71" i="4"/>
  <c r="R70" i="4"/>
  <c r="H70" i="4"/>
  <c r="C70" i="4"/>
  <c r="R69" i="4"/>
  <c r="H69" i="4"/>
  <c r="C69" i="4"/>
  <c r="L69" i="4" s="1"/>
  <c r="R68" i="4"/>
  <c r="H68" i="4"/>
  <c r="C68" i="4"/>
  <c r="R67" i="4"/>
  <c r="H67" i="4"/>
  <c r="C67" i="4"/>
  <c r="R66" i="4"/>
  <c r="H66" i="4"/>
  <c r="C66" i="4"/>
  <c r="R65" i="4"/>
  <c r="H65" i="4"/>
  <c r="C65" i="4"/>
  <c r="R64" i="4"/>
  <c r="H64" i="4"/>
  <c r="C64" i="4"/>
  <c r="R63" i="4"/>
  <c r="H63" i="4"/>
  <c r="C63" i="4"/>
  <c r="R62" i="4"/>
  <c r="H62" i="4"/>
  <c r="C62" i="4"/>
  <c r="R61" i="4"/>
  <c r="H61" i="4"/>
  <c r="C61" i="4"/>
  <c r="R60" i="4"/>
  <c r="H60" i="4"/>
  <c r="C60" i="4"/>
  <c r="R59" i="4"/>
  <c r="H59" i="4"/>
  <c r="C59" i="4"/>
  <c r="R58" i="4"/>
  <c r="H58" i="4"/>
  <c r="C58" i="4"/>
  <c r="R57" i="4"/>
  <c r="H57" i="4"/>
  <c r="C57" i="4"/>
  <c r="L57" i="4" s="1"/>
  <c r="R56" i="4"/>
  <c r="H56" i="4"/>
  <c r="C56" i="4"/>
  <c r="R55" i="4"/>
  <c r="H55" i="4"/>
  <c r="C55" i="4"/>
  <c r="R54" i="4"/>
  <c r="H54" i="4"/>
  <c r="C54" i="4"/>
  <c r="R53" i="4"/>
  <c r="H53" i="4"/>
  <c r="C53" i="4"/>
  <c r="R52" i="4"/>
  <c r="H52" i="4"/>
  <c r="C52" i="4"/>
  <c r="R51" i="4"/>
  <c r="H51" i="4"/>
  <c r="C51" i="4"/>
  <c r="R50" i="4"/>
  <c r="H50" i="4"/>
  <c r="C50" i="4"/>
  <c r="R49" i="4"/>
  <c r="H49" i="4"/>
  <c r="C49" i="4"/>
  <c r="R48" i="4"/>
  <c r="H48" i="4"/>
  <c r="C48" i="4"/>
  <c r="R47" i="4"/>
  <c r="H47" i="4"/>
  <c r="C47" i="4"/>
  <c r="R46" i="4"/>
  <c r="H46" i="4"/>
  <c r="C46" i="4"/>
  <c r="R45" i="4"/>
  <c r="H45" i="4"/>
  <c r="C45" i="4"/>
  <c r="R44" i="4"/>
  <c r="H44" i="4"/>
  <c r="C44" i="4"/>
  <c r="R43" i="4"/>
  <c r="H43" i="4"/>
  <c r="C43" i="4"/>
  <c r="R42" i="4"/>
  <c r="H42" i="4"/>
  <c r="C42" i="4"/>
  <c r="R41" i="4"/>
  <c r="H41" i="4"/>
  <c r="C41" i="4"/>
  <c r="L41" i="4" s="1"/>
  <c r="R40" i="4"/>
  <c r="H40" i="4"/>
  <c r="C40" i="4"/>
  <c r="R39" i="4"/>
  <c r="H39" i="4"/>
  <c r="C39" i="4"/>
  <c r="R38" i="4"/>
  <c r="H38" i="4"/>
  <c r="C38" i="4"/>
  <c r="R37" i="4"/>
  <c r="H37" i="4"/>
  <c r="C37" i="4"/>
  <c r="L37" i="4" s="1"/>
  <c r="R36" i="4"/>
  <c r="H36" i="4"/>
  <c r="C36" i="4"/>
  <c r="R35" i="4"/>
  <c r="H35" i="4"/>
  <c r="C35" i="4"/>
  <c r="R34" i="4"/>
  <c r="H34" i="4"/>
  <c r="C34" i="4"/>
  <c r="R33" i="4"/>
  <c r="H33" i="4"/>
  <c r="C33" i="4"/>
  <c r="R32" i="4"/>
  <c r="H32" i="4"/>
  <c r="C32" i="4"/>
  <c r="R31" i="4"/>
  <c r="H31" i="4"/>
  <c r="C31" i="4"/>
  <c r="R30" i="4"/>
  <c r="H30" i="4"/>
  <c r="C30" i="4"/>
  <c r="R29" i="4"/>
  <c r="H29" i="4"/>
  <c r="C29" i="4"/>
  <c r="R28" i="4"/>
  <c r="H28" i="4"/>
  <c r="C28" i="4"/>
  <c r="R27" i="4"/>
  <c r="H27" i="4"/>
  <c r="L27" i="4" s="1"/>
  <c r="C27" i="4"/>
  <c r="R26" i="4"/>
  <c r="H26" i="4"/>
  <c r="C26" i="4"/>
  <c r="R25" i="4"/>
  <c r="H25" i="4"/>
  <c r="C25" i="4"/>
  <c r="R24" i="4"/>
  <c r="H24" i="4"/>
  <c r="C24" i="4"/>
  <c r="R23" i="4"/>
  <c r="H23" i="4"/>
  <c r="C23" i="4"/>
  <c r="R22" i="4"/>
  <c r="H22" i="4"/>
  <c r="C22" i="4"/>
  <c r="R21" i="4"/>
  <c r="H21" i="4"/>
  <c r="C21" i="4"/>
  <c r="R20" i="4"/>
  <c r="H20" i="4"/>
  <c r="C20" i="4"/>
  <c r="R19" i="4"/>
  <c r="H19" i="4"/>
  <c r="C19" i="4"/>
  <c r="R18" i="4"/>
  <c r="H18" i="4"/>
  <c r="C18" i="4"/>
  <c r="R17" i="4"/>
  <c r="H17" i="4"/>
  <c r="C17" i="4"/>
  <c r="R16" i="4"/>
  <c r="H16" i="4"/>
  <c r="C16" i="4"/>
  <c r="J14" i="4"/>
  <c r="K14" i="4" s="1"/>
  <c r="L14" i="4" s="1"/>
  <c r="M14" i="4" s="1"/>
  <c r="N14" i="4" s="1"/>
  <c r="O14" i="4" s="1"/>
  <c r="P14" i="4" s="1"/>
  <c r="Q14" i="4" s="1"/>
  <c r="R14" i="4" s="1"/>
  <c r="S14" i="4" s="1"/>
  <c r="B13" i="4"/>
  <c r="N1" i="4" s="1"/>
  <c r="L58" i="4" l="1"/>
  <c r="S86" i="4"/>
  <c r="S90" i="4"/>
  <c r="S94" i="4"/>
  <c r="L28" i="4"/>
  <c r="S29" i="4"/>
  <c r="L31" i="4"/>
  <c r="L36" i="4"/>
  <c r="L44" i="4"/>
  <c r="L51" i="4"/>
  <c r="L52" i="4"/>
  <c r="S57" i="4"/>
  <c r="L60" i="4"/>
  <c r="L68" i="4"/>
  <c r="L76" i="4"/>
  <c r="L84" i="4"/>
  <c r="S85" i="4"/>
  <c r="L95" i="4"/>
  <c r="L66" i="4"/>
  <c r="S67" i="4"/>
  <c r="L74" i="4"/>
  <c r="S79" i="4"/>
  <c r="L82" i="4"/>
  <c r="S88" i="4"/>
  <c r="S92" i="4"/>
  <c r="L96" i="4"/>
  <c r="S97" i="4"/>
  <c r="L26" i="4"/>
  <c r="L39" i="4"/>
  <c r="S56" i="4"/>
  <c r="L59" i="4"/>
  <c r="S68" i="4"/>
  <c r="S84" i="4"/>
  <c r="S89" i="4"/>
  <c r="S93" i="4"/>
  <c r="S98" i="4"/>
  <c r="L34" i="4"/>
  <c r="S35" i="4"/>
  <c r="L42" i="4"/>
  <c r="L50" i="4"/>
  <c r="S55" i="4"/>
  <c r="L19" i="4"/>
  <c r="L20" i="4"/>
  <c r="S30" i="4"/>
  <c r="S87" i="4"/>
  <c r="L89" i="4"/>
  <c r="S91" i="4"/>
  <c r="L93" i="4"/>
  <c r="S96" i="4"/>
  <c r="S100" i="4"/>
  <c r="S83" i="4"/>
  <c r="S33" i="4"/>
  <c r="S37" i="4"/>
  <c r="S41" i="4"/>
  <c r="S61" i="4"/>
  <c r="S65" i="4"/>
  <c r="S69" i="4"/>
  <c r="S73" i="4"/>
  <c r="S77" i="4"/>
  <c r="S45" i="4"/>
  <c r="S49" i="4"/>
  <c r="S53" i="4"/>
  <c r="S81" i="4"/>
  <c r="S95" i="4"/>
  <c r="S19" i="4"/>
  <c r="S23" i="4"/>
  <c r="S27" i="4"/>
  <c r="S43" i="4"/>
  <c r="S47" i="4"/>
  <c r="S51" i="4"/>
  <c r="S63" i="4"/>
  <c r="S17" i="4"/>
  <c r="S21" i="4"/>
  <c r="S25" i="4"/>
  <c r="S31" i="4"/>
  <c r="S71" i="4"/>
  <c r="S75" i="4"/>
  <c r="S50" i="4"/>
  <c r="L75" i="4"/>
  <c r="L23" i="4"/>
  <c r="L29" i="4"/>
  <c r="S39" i="4"/>
  <c r="S48" i="4"/>
  <c r="S60" i="4"/>
  <c r="L67" i="4"/>
  <c r="S74" i="4"/>
  <c r="S76" i="4"/>
  <c r="L79" i="4"/>
  <c r="S26" i="4"/>
  <c r="S28" i="4"/>
  <c r="S66" i="4"/>
  <c r="S78" i="4"/>
  <c r="S36" i="4"/>
  <c r="L49" i="4"/>
  <c r="S58" i="4"/>
  <c r="S59" i="4"/>
  <c r="L61" i="4"/>
  <c r="L77" i="4"/>
  <c r="S34" i="4"/>
  <c r="L43" i="4"/>
  <c r="S46" i="4"/>
  <c r="S54" i="4"/>
  <c r="S64" i="4"/>
  <c r="S72" i="4"/>
  <c r="S82" i="4"/>
  <c r="S20" i="4"/>
  <c r="L25" i="4"/>
  <c r="S32" i="4"/>
  <c r="L35" i="4"/>
  <c r="S42" i="4"/>
  <c r="S44" i="4"/>
  <c r="L47" i="4"/>
  <c r="S52" i="4"/>
  <c r="L55" i="4"/>
  <c r="S62" i="4"/>
  <c r="L65" i="4"/>
  <c r="S70" i="4"/>
  <c r="L73" i="4"/>
  <c r="S80" i="4"/>
  <c r="L83" i="4"/>
  <c r="S22" i="4"/>
  <c r="S24" i="4"/>
  <c r="L21" i="4"/>
  <c r="L33" i="4"/>
  <c r="S38" i="4"/>
  <c r="S40" i="4"/>
  <c r="L45" i="4"/>
  <c r="L53" i="4"/>
  <c r="L63" i="4"/>
  <c r="L71" i="4"/>
  <c r="L81" i="4"/>
  <c r="L18" i="4"/>
  <c r="L30" i="4"/>
  <c r="L32" i="4"/>
  <c r="L46" i="4"/>
  <c r="L48" i="4"/>
  <c r="L62" i="4"/>
  <c r="L64" i="4"/>
  <c r="L78" i="4"/>
  <c r="L80" i="4"/>
  <c r="L94" i="4"/>
  <c r="L90" i="4"/>
  <c r="L92" i="4"/>
  <c r="L100" i="4"/>
  <c r="L22" i="4"/>
  <c r="L24" i="4"/>
  <c r="L38" i="4"/>
  <c r="L40" i="4"/>
  <c r="L54" i="4"/>
  <c r="L56" i="4"/>
  <c r="L70" i="4"/>
  <c r="L72" i="4"/>
  <c r="L86" i="4"/>
  <c r="L88" i="4"/>
  <c r="L98" i="4"/>
  <c r="S18" i="4"/>
  <c r="S16" i="4"/>
  <c r="L17" i="4"/>
  <c r="L16" i="4"/>
  <c r="J14" i="3" l="1"/>
  <c r="K14" i="3" s="1"/>
  <c r="L14" i="3" s="1"/>
  <c r="M14" i="3" s="1"/>
  <c r="N14" i="3" s="1"/>
  <c r="O14" i="3" s="1"/>
  <c r="P14" i="3" s="1"/>
  <c r="Q14" i="3" s="1"/>
  <c r="R14" i="3" s="1"/>
  <c r="S14" i="3" s="1"/>
  <c r="B13" i="3"/>
  <c r="N1" i="3" s="1"/>
  <c r="H16" i="1"/>
  <c r="C17" i="2" l="1"/>
  <c r="C18" i="2"/>
  <c r="C16" i="1" l="1"/>
  <c r="J14" i="1" l="1"/>
  <c r="K14" i="1" s="1"/>
  <c r="L14" i="1" s="1"/>
  <c r="M14" i="1" s="1"/>
  <c r="N14" i="1" s="1"/>
  <c r="O14" i="1" s="1"/>
  <c r="P14" i="1" s="1"/>
  <c r="Q14" i="1" s="1"/>
  <c r="R14" i="1" s="1"/>
  <c r="S14" i="1" s="1"/>
  <c r="C17" i="1"/>
  <c r="L99" i="2"/>
  <c r="M99" i="2" s="1"/>
  <c r="N99" i="2" s="1"/>
  <c r="C99" i="2"/>
  <c r="L98" i="2"/>
  <c r="M98" i="2" s="1"/>
  <c r="N98" i="2" s="1"/>
  <c r="C98" i="2"/>
  <c r="L97" i="2"/>
  <c r="M97" i="2" s="1"/>
  <c r="N97" i="2" s="1"/>
  <c r="C97" i="2"/>
  <c r="L96" i="2"/>
  <c r="M96" i="2" s="1"/>
  <c r="N96" i="2" s="1"/>
  <c r="C96" i="2"/>
  <c r="L95" i="2"/>
  <c r="M95" i="2" s="1"/>
  <c r="N95" i="2" s="1"/>
  <c r="C95" i="2"/>
  <c r="L94" i="2"/>
  <c r="M94" i="2" s="1"/>
  <c r="N94" i="2" s="1"/>
  <c r="C94" i="2"/>
  <c r="L93" i="2"/>
  <c r="M93" i="2" s="1"/>
  <c r="N93" i="2" s="1"/>
  <c r="C93" i="2"/>
  <c r="L92" i="2"/>
  <c r="M92" i="2" s="1"/>
  <c r="N92" i="2" s="1"/>
  <c r="C92" i="2"/>
  <c r="L91" i="2"/>
  <c r="M91" i="2" s="1"/>
  <c r="N91" i="2" s="1"/>
  <c r="C91" i="2"/>
  <c r="L90" i="2"/>
  <c r="M90" i="2" s="1"/>
  <c r="N90" i="2" s="1"/>
  <c r="C90" i="2"/>
  <c r="L89" i="2"/>
  <c r="M89" i="2" s="1"/>
  <c r="N89" i="2" s="1"/>
  <c r="C89" i="2"/>
  <c r="L88" i="2"/>
  <c r="M88" i="2" s="1"/>
  <c r="N88" i="2" s="1"/>
  <c r="C88" i="2"/>
  <c r="L87" i="2"/>
  <c r="M87" i="2" s="1"/>
  <c r="N87" i="2" s="1"/>
  <c r="C87" i="2"/>
  <c r="M86" i="2"/>
  <c r="N86" i="2" s="1"/>
  <c r="L86" i="2"/>
  <c r="C86" i="2"/>
  <c r="L85" i="2"/>
  <c r="M85" i="2" s="1"/>
  <c r="N85" i="2" s="1"/>
  <c r="C85" i="2"/>
  <c r="L84" i="2"/>
  <c r="M84" i="2" s="1"/>
  <c r="N84" i="2" s="1"/>
  <c r="C84" i="2"/>
  <c r="L83" i="2"/>
  <c r="M83" i="2" s="1"/>
  <c r="N83" i="2" s="1"/>
  <c r="C83" i="2"/>
  <c r="L82" i="2"/>
  <c r="M82" i="2" s="1"/>
  <c r="N82" i="2" s="1"/>
  <c r="C82" i="2"/>
  <c r="L81" i="2"/>
  <c r="M81" i="2" s="1"/>
  <c r="N81" i="2" s="1"/>
  <c r="C81" i="2"/>
  <c r="L80" i="2"/>
  <c r="M80" i="2" s="1"/>
  <c r="N80" i="2" s="1"/>
  <c r="C80" i="2"/>
  <c r="L79" i="2"/>
  <c r="M79" i="2" s="1"/>
  <c r="N79" i="2" s="1"/>
  <c r="C79" i="2"/>
  <c r="L78" i="2"/>
  <c r="M78" i="2" s="1"/>
  <c r="N78" i="2" s="1"/>
  <c r="C78" i="2"/>
  <c r="L77" i="2"/>
  <c r="M77" i="2" s="1"/>
  <c r="N77" i="2" s="1"/>
  <c r="C77" i="2"/>
  <c r="L76" i="2"/>
  <c r="M76" i="2" s="1"/>
  <c r="N76" i="2" s="1"/>
  <c r="C76" i="2"/>
  <c r="L75" i="2"/>
  <c r="M75" i="2" s="1"/>
  <c r="N75" i="2" s="1"/>
  <c r="C75" i="2"/>
  <c r="L74" i="2"/>
  <c r="M74" i="2" s="1"/>
  <c r="N74" i="2" s="1"/>
  <c r="C74" i="2"/>
  <c r="L73" i="2"/>
  <c r="M73" i="2" s="1"/>
  <c r="N73" i="2" s="1"/>
  <c r="C73" i="2"/>
  <c r="L72" i="2"/>
  <c r="M72" i="2" s="1"/>
  <c r="N72" i="2" s="1"/>
  <c r="C72" i="2"/>
  <c r="L71" i="2"/>
  <c r="M71" i="2" s="1"/>
  <c r="N71" i="2" s="1"/>
  <c r="C71" i="2"/>
  <c r="M70" i="2"/>
  <c r="N70" i="2" s="1"/>
  <c r="L70" i="2"/>
  <c r="C70" i="2"/>
  <c r="L69" i="2"/>
  <c r="M69" i="2" s="1"/>
  <c r="N69" i="2" s="1"/>
  <c r="C69" i="2"/>
  <c r="L68" i="2"/>
  <c r="M68" i="2" s="1"/>
  <c r="N68" i="2" s="1"/>
  <c r="C68" i="2"/>
  <c r="L67" i="2"/>
  <c r="M67" i="2" s="1"/>
  <c r="N67" i="2" s="1"/>
  <c r="C67" i="2"/>
  <c r="L66" i="2"/>
  <c r="M66" i="2" s="1"/>
  <c r="N66" i="2" s="1"/>
  <c r="C66" i="2"/>
  <c r="L65" i="2"/>
  <c r="M65" i="2" s="1"/>
  <c r="N65" i="2" s="1"/>
  <c r="C65" i="2"/>
  <c r="L64" i="2"/>
  <c r="M64" i="2" s="1"/>
  <c r="N64" i="2" s="1"/>
  <c r="C64" i="2"/>
  <c r="L63" i="2"/>
  <c r="M63" i="2" s="1"/>
  <c r="N63" i="2" s="1"/>
  <c r="C63" i="2"/>
  <c r="L62" i="2"/>
  <c r="M62" i="2" s="1"/>
  <c r="N62" i="2" s="1"/>
  <c r="C62" i="2"/>
  <c r="L61" i="2"/>
  <c r="M61" i="2" s="1"/>
  <c r="N61" i="2" s="1"/>
  <c r="C61" i="2"/>
  <c r="L60" i="2"/>
  <c r="M60" i="2" s="1"/>
  <c r="N60" i="2" s="1"/>
  <c r="C60" i="2"/>
  <c r="L59" i="2"/>
  <c r="M59" i="2" s="1"/>
  <c r="N59" i="2" s="1"/>
  <c r="C59" i="2"/>
  <c r="L58" i="2"/>
  <c r="M58" i="2" s="1"/>
  <c r="N58" i="2" s="1"/>
  <c r="C58" i="2"/>
  <c r="L57" i="2"/>
  <c r="M57" i="2" s="1"/>
  <c r="N57" i="2" s="1"/>
  <c r="C57" i="2"/>
  <c r="L56" i="2"/>
  <c r="M56" i="2" s="1"/>
  <c r="N56" i="2" s="1"/>
  <c r="C56" i="2"/>
  <c r="L55" i="2"/>
  <c r="M55" i="2" s="1"/>
  <c r="N55" i="2" s="1"/>
  <c r="C55" i="2"/>
  <c r="M54" i="2"/>
  <c r="N54" i="2" s="1"/>
  <c r="L54" i="2"/>
  <c r="C54" i="2"/>
  <c r="L53" i="2"/>
  <c r="M53" i="2" s="1"/>
  <c r="N53" i="2" s="1"/>
  <c r="C53" i="2"/>
  <c r="L52" i="2"/>
  <c r="M52" i="2" s="1"/>
  <c r="N52" i="2" s="1"/>
  <c r="C52" i="2"/>
  <c r="L51" i="2"/>
  <c r="M51" i="2" s="1"/>
  <c r="N51" i="2" s="1"/>
  <c r="C51" i="2"/>
  <c r="L50" i="2"/>
  <c r="M50" i="2" s="1"/>
  <c r="N50" i="2" s="1"/>
  <c r="C50" i="2"/>
  <c r="L49" i="2"/>
  <c r="M49" i="2" s="1"/>
  <c r="N49" i="2" s="1"/>
  <c r="C49" i="2"/>
  <c r="L48" i="2"/>
  <c r="M48" i="2" s="1"/>
  <c r="N48" i="2" s="1"/>
  <c r="C48" i="2"/>
  <c r="L47" i="2"/>
  <c r="M47" i="2" s="1"/>
  <c r="N47" i="2" s="1"/>
  <c r="C47" i="2"/>
  <c r="L46" i="2"/>
  <c r="M46" i="2" s="1"/>
  <c r="N46" i="2" s="1"/>
  <c r="C46" i="2"/>
  <c r="L45" i="2"/>
  <c r="M45" i="2" s="1"/>
  <c r="N45" i="2" s="1"/>
  <c r="C45" i="2"/>
  <c r="L44" i="2"/>
  <c r="M44" i="2" s="1"/>
  <c r="N44" i="2" s="1"/>
  <c r="C44" i="2"/>
  <c r="L43" i="2"/>
  <c r="M43" i="2" s="1"/>
  <c r="N43" i="2" s="1"/>
  <c r="C43" i="2"/>
  <c r="L42" i="2"/>
  <c r="M42" i="2" s="1"/>
  <c r="N42" i="2" s="1"/>
  <c r="C42" i="2"/>
  <c r="L41" i="2"/>
  <c r="M41" i="2" s="1"/>
  <c r="N41" i="2" s="1"/>
  <c r="C41" i="2"/>
  <c r="L40" i="2"/>
  <c r="M40" i="2" s="1"/>
  <c r="N40" i="2" s="1"/>
  <c r="C40" i="2"/>
  <c r="L39" i="2"/>
  <c r="M39" i="2" s="1"/>
  <c r="N39" i="2" s="1"/>
  <c r="C39" i="2"/>
  <c r="L38" i="2"/>
  <c r="M38" i="2" s="1"/>
  <c r="N38" i="2" s="1"/>
  <c r="C38" i="2"/>
  <c r="L37" i="2"/>
  <c r="M37" i="2" s="1"/>
  <c r="N37" i="2" s="1"/>
  <c r="C37" i="2"/>
  <c r="L36" i="2"/>
  <c r="M36" i="2" s="1"/>
  <c r="N36" i="2" s="1"/>
  <c r="C36" i="2"/>
  <c r="L35" i="2"/>
  <c r="M35" i="2" s="1"/>
  <c r="N35" i="2" s="1"/>
  <c r="C35" i="2"/>
  <c r="L34" i="2"/>
  <c r="M34" i="2" s="1"/>
  <c r="N34" i="2" s="1"/>
  <c r="C34" i="2"/>
  <c r="L33" i="2"/>
  <c r="M33" i="2" s="1"/>
  <c r="N33" i="2" s="1"/>
  <c r="C33" i="2"/>
  <c r="L32" i="2"/>
  <c r="M32" i="2" s="1"/>
  <c r="N32" i="2" s="1"/>
  <c r="C32" i="2"/>
  <c r="L31" i="2"/>
  <c r="M31" i="2" s="1"/>
  <c r="N31" i="2" s="1"/>
  <c r="C31" i="2"/>
  <c r="L30" i="2"/>
  <c r="M30" i="2" s="1"/>
  <c r="N30" i="2" s="1"/>
  <c r="C30" i="2"/>
  <c r="L29" i="2"/>
  <c r="M29" i="2" s="1"/>
  <c r="N29" i="2" s="1"/>
  <c r="C29" i="2"/>
  <c r="L28" i="2"/>
  <c r="M28" i="2" s="1"/>
  <c r="N28" i="2" s="1"/>
  <c r="C28" i="2"/>
  <c r="L27" i="2"/>
  <c r="M27" i="2" s="1"/>
  <c r="N27" i="2" s="1"/>
  <c r="C27" i="2"/>
  <c r="L26" i="2"/>
  <c r="M26" i="2" s="1"/>
  <c r="N26" i="2" s="1"/>
  <c r="C26" i="2"/>
  <c r="L25" i="2"/>
  <c r="M25" i="2" s="1"/>
  <c r="N25" i="2" s="1"/>
  <c r="C25" i="2"/>
  <c r="L24" i="2"/>
  <c r="M24" i="2" s="1"/>
  <c r="N24" i="2" s="1"/>
  <c r="C24" i="2"/>
  <c r="L23" i="2"/>
  <c r="M23" i="2" s="1"/>
  <c r="N23" i="2" s="1"/>
  <c r="C23" i="2"/>
  <c r="L22" i="2"/>
  <c r="M22" i="2" s="1"/>
  <c r="N22" i="2" s="1"/>
  <c r="C22" i="2"/>
  <c r="L21" i="2"/>
  <c r="M21" i="2" s="1"/>
  <c r="N21" i="2" s="1"/>
  <c r="C21" i="2"/>
  <c r="L20" i="2"/>
  <c r="M20" i="2" s="1"/>
  <c r="N20" i="2" s="1"/>
  <c r="C20" i="2"/>
  <c r="L19" i="2"/>
  <c r="M19" i="2" s="1"/>
  <c r="N19" i="2" s="1"/>
  <c r="C19" i="2"/>
  <c r="L18" i="2"/>
  <c r="M18" i="2" s="1"/>
  <c r="N18" i="2" s="1"/>
  <c r="L17" i="2"/>
  <c r="M17" i="2" s="1"/>
  <c r="N17" i="2" s="1"/>
  <c r="L16" i="2"/>
  <c r="C16" i="2"/>
  <c r="B13" i="2"/>
  <c r="H1" i="2" s="1"/>
  <c r="R100" i="1"/>
  <c r="H100" i="1"/>
  <c r="C100" i="1"/>
  <c r="R99" i="1"/>
  <c r="H99" i="1"/>
  <c r="S99" i="1" s="1"/>
  <c r="C99" i="1"/>
  <c r="R98" i="1"/>
  <c r="H98" i="1"/>
  <c r="C98" i="1"/>
  <c r="R97" i="1"/>
  <c r="S97" i="1" s="1"/>
  <c r="H97" i="1"/>
  <c r="C97" i="1"/>
  <c r="L97" i="1" s="1"/>
  <c r="R96" i="1"/>
  <c r="H96" i="1"/>
  <c r="C96" i="1"/>
  <c r="R95" i="1"/>
  <c r="H95" i="1"/>
  <c r="C95" i="1"/>
  <c r="R94" i="1"/>
  <c r="H94" i="1"/>
  <c r="C94" i="1"/>
  <c r="R93" i="1"/>
  <c r="H93" i="1"/>
  <c r="C93" i="1"/>
  <c r="R92" i="1"/>
  <c r="H92" i="1"/>
  <c r="C92" i="1"/>
  <c r="R91" i="1"/>
  <c r="H91" i="1"/>
  <c r="S91" i="1" s="1"/>
  <c r="C91" i="1"/>
  <c r="R90" i="1"/>
  <c r="H90" i="1"/>
  <c r="C90" i="1"/>
  <c r="L90" i="1" s="1"/>
  <c r="R89" i="1"/>
  <c r="H89" i="1"/>
  <c r="C89" i="1"/>
  <c r="R88" i="1"/>
  <c r="H88" i="1"/>
  <c r="C88" i="1"/>
  <c r="R87" i="1"/>
  <c r="H87" i="1"/>
  <c r="C87" i="1"/>
  <c r="R86" i="1"/>
  <c r="H86" i="1"/>
  <c r="C86" i="1"/>
  <c r="R85" i="1"/>
  <c r="H85" i="1"/>
  <c r="C85" i="1"/>
  <c r="R84" i="1"/>
  <c r="H84" i="1"/>
  <c r="C84" i="1"/>
  <c r="R83" i="1"/>
  <c r="H83" i="1"/>
  <c r="C83" i="1"/>
  <c r="R82" i="1"/>
  <c r="H82" i="1"/>
  <c r="C82" i="1"/>
  <c r="R81" i="1"/>
  <c r="H81" i="1"/>
  <c r="C81" i="1"/>
  <c r="L81" i="1" s="1"/>
  <c r="R80" i="1"/>
  <c r="H80" i="1"/>
  <c r="C80" i="1"/>
  <c r="R79" i="1"/>
  <c r="H79" i="1"/>
  <c r="C79" i="1"/>
  <c r="R78" i="1"/>
  <c r="H78" i="1"/>
  <c r="C78" i="1"/>
  <c r="R77" i="1"/>
  <c r="H77" i="1"/>
  <c r="C77" i="1"/>
  <c r="R76" i="1"/>
  <c r="H76" i="1"/>
  <c r="C76" i="1"/>
  <c r="R75" i="1"/>
  <c r="H75" i="1"/>
  <c r="C75" i="1"/>
  <c r="R74" i="1"/>
  <c r="H74" i="1"/>
  <c r="C74" i="1"/>
  <c r="R73" i="1"/>
  <c r="H73" i="1"/>
  <c r="C73" i="1"/>
  <c r="R72" i="1"/>
  <c r="H72" i="1"/>
  <c r="C72" i="1"/>
  <c r="R71" i="1"/>
  <c r="H71" i="1"/>
  <c r="C71" i="1"/>
  <c r="R70" i="1"/>
  <c r="H70" i="1"/>
  <c r="C70" i="1"/>
  <c r="R69" i="1"/>
  <c r="H69" i="1"/>
  <c r="C69" i="1"/>
  <c r="L69" i="1" s="1"/>
  <c r="R68" i="1"/>
  <c r="H68" i="1"/>
  <c r="C68" i="1"/>
  <c r="R67" i="1"/>
  <c r="H67" i="1"/>
  <c r="C67" i="1"/>
  <c r="R66" i="1"/>
  <c r="H66" i="1"/>
  <c r="C66" i="1"/>
  <c r="R65" i="1"/>
  <c r="H65" i="1"/>
  <c r="C65" i="1"/>
  <c r="L65" i="1" s="1"/>
  <c r="R64" i="1"/>
  <c r="H64" i="1"/>
  <c r="C64" i="1"/>
  <c r="R63" i="1"/>
  <c r="H63" i="1"/>
  <c r="C63" i="1"/>
  <c r="R62" i="1"/>
  <c r="H62" i="1"/>
  <c r="C62" i="1"/>
  <c r="R61" i="1"/>
  <c r="H61" i="1"/>
  <c r="C61" i="1"/>
  <c r="R60" i="1"/>
  <c r="H60" i="1"/>
  <c r="C60" i="1"/>
  <c r="R59" i="1"/>
  <c r="H59" i="1"/>
  <c r="C59" i="1"/>
  <c r="R58" i="1"/>
  <c r="H58" i="1"/>
  <c r="C58" i="1"/>
  <c r="R57" i="1"/>
  <c r="H57" i="1"/>
  <c r="C57" i="1"/>
  <c r="L57" i="1" s="1"/>
  <c r="R56" i="1"/>
  <c r="H56" i="1"/>
  <c r="C56" i="1"/>
  <c r="R55" i="1"/>
  <c r="H55" i="1"/>
  <c r="C55" i="1"/>
  <c r="R54" i="1"/>
  <c r="H54" i="1"/>
  <c r="C54" i="1"/>
  <c r="R53" i="1"/>
  <c r="H53" i="1"/>
  <c r="C53" i="1"/>
  <c r="L53" i="1" s="1"/>
  <c r="R52" i="1"/>
  <c r="H52" i="1"/>
  <c r="C52" i="1"/>
  <c r="R51" i="1"/>
  <c r="H51" i="1"/>
  <c r="C51" i="1"/>
  <c r="R50" i="1"/>
  <c r="H50" i="1"/>
  <c r="C50" i="1"/>
  <c r="R49" i="1"/>
  <c r="H49" i="1"/>
  <c r="C49" i="1"/>
  <c r="R48" i="1"/>
  <c r="H48" i="1"/>
  <c r="C48" i="1"/>
  <c r="R47" i="1"/>
  <c r="H47" i="1"/>
  <c r="C47" i="1"/>
  <c r="R46" i="1"/>
  <c r="H46" i="1"/>
  <c r="C46" i="1"/>
  <c r="R45" i="1"/>
  <c r="H45" i="1"/>
  <c r="C45" i="1"/>
  <c r="L45" i="1" s="1"/>
  <c r="R44" i="1"/>
  <c r="H44" i="1"/>
  <c r="C44" i="1"/>
  <c r="R43" i="1"/>
  <c r="H43" i="1"/>
  <c r="C43" i="1"/>
  <c r="R42" i="1"/>
  <c r="H42" i="1"/>
  <c r="C42" i="1"/>
  <c r="R41" i="1"/>
  <c r="S41" i="1" s="1"/>
  <c r="H41" i="1"/>
  <c r="C41" i="1"/>
  <c r="L41" i="1" s="1"/>
  <c r="R40" i="1"/>
  <c r="H40" i="1"/>
  <c r="C40" i="1"/>
  <c r="R39" i="1"/>
  <c r="H39" i="1"/>
  <c r="C39" i="1"/>
  <c r="R38" i="1"/>
  <c r="H38" i="1"/>
  <c r="C38" i="1"/>
  <c r="R37" i="1"/>
  <c r="H37" i="1"/>
  <c r="C37" i="1"/>
  <c r="R36" i="1"/>
  <c r="H36" i="1"/>
  <c r="C36" i="1"/>
  <c r="R35" i="1"/>
  <c r="H35" i="1"/>
  <c r="C35" i="1"/>
  <c r="R34" i="1"/>
  <c r="H34" i="1"/>
  <c r="C34" i="1"/>
  <c r="R33" i="1"/>
  <c r="H33" i="1"/>
  <c r="C33" i="1"/>
  <c r="L33" i="1" s="1"/>
  <c r="R32" i="1"/>
  <c r="H32" i="1"/>
  <c r="C32" i="1"/>
  <c r="R31" i="1"/>
  <c r="H31" i="1"/>
  <c r="C31" i="1"/>
  <c r="R30" i="1"/>
  <c r="H30" i="1"/>
  <c r="C30" i="1"/>
  <c r="R29" i="1"/>
  <c r="H29" i="1"/>
  <c r="C29" i="1"/>
  <c r="R28" i="1"/>
  <c r="H28" i="1"/>
  <c r="C28" i="1"/>
  <c r="R27" i="1"/>
  <c r="H27" i="1"/>
  <c r="S27" i="1" s="1"/>
  <c r="C27" i="1"/>
  <c r="R26" i="1"/>
  <c r="H26" i="1"/>
  <c r="C26" i="1"/>
  <c r="R25" i="1"/>
  <c r="H25" i="1"/>
  <c r="C25" i="1"/>
  <c r="L25" i="1" s="1"/>
  <c r="R24" i="1"/>
  <c r="H24" i="1"/>
  <c r="C24" i="1"/>
  <c r="R23" i="1"/>
  <c r="H23" i="1"/>
  <c r="C23" i="1"/>
  <c r="R22" i="1"/>
  <c r="H22" i="1"/>
  <c r="C22" i="1"/>
  <c r="R21" i="1"/>
  <c r="H21" i="1"/>
  <c r="C21" i="1"/>
  <c r="R20" i="1"/>
  <c r="H20" i="1"/>
  <c r="C20" i="1"/>
  <c r="R19" i="1"/>
  <c r="H19" i="1"/>
  <c r="C19" i="1"/>
  <c r="R18" i="1"/>
  <c r="H18" i="1"/>
  <c r="C18" i="1"/>
  <c r="R17" i="1"/>
  <c r="H17" i="1"/>
  <c r="R16" i="1"/>
  <c r="S16" i="1" s="1"/>
  <c r="L16" i="1"/>
  <c r="B13" i="1"/>
  <c r="N1" i="1" s="1"/>
  <c r="S28" i="1" l="1"/>
  <c r="S20" i="1"/>
  <c r="S76" i="1"/>
  <c r="S92" i="1"/>
  <c r="L18" i="1"/>
  <c r="L26" i="1"/>
  <c r="L42" i="1"/>
  <c r="S21" i="1"/>
  <c r="S37" i="1"/>
  <c r="S53" i="1"/>
  <c r="S24" i="1"/>
  <c r="L51" i="1"/>
  <c r="S51" i="1"/>
  <c r="L54" i="1"/>
  <c r="S75" i="1"/>
  <c r="L73" i="1"/>
  <c r="L89" i="1"/>
  <c r="L34" i="1"/>
  <c r="L74" i="1"/>
  <c r="S32" i="1"/>
  <c r="S72" i="1"/>
  <c r="L62" i="1"/>
  <c r="S67" i="1"/>
  <c r="S83" i="1"/>
  <c r="L44" i="1"/>
  <c r="S49" i="1"/>
  <c r="S57" i="1"/>
  <c r="S65" i="1"/>
  <c r="S81" i="1"/>
  <c r="S33" i="1"/>
  <c r="S38" i="1"/>
  <c r="S56" i="1"/>
  <c r="S69" i="1"/>
  <c r="S74" i="1"/>
  <c r="L77" i="1"/>
  <c r="L85" i="1"/>
  <c r="S90" i="1"/>
  <c r="L93" i="1"/>
  <c r="L98" i="1"/>
  <c r="L82" i="1"/>
  <c r="L88" i="1"/>
  <c r="S23" i="1"/>
  <c r="L31" i="1"/>
  <c r="S36" i="1"/>
  <c r="S39" i="1"/>
  <c r="L70" i="1"/>
  <c r="S96" i="1"/>
  <c r="L86" i="1"/>
  <c r="S35" i="1"/>
  <c r="L21" i="1"/>
  <c r="S26" i="1"/>
  <c r="L37" i="1"/>
  <c r="S60" i="1"/>
  <c r="L63" i="1"/>
  <c r="S94" i="1"/>
  <c r="L38" i="1"/>
  <c r="S45" i="1"/>
  <c r="L58" i="1"/>
  <c r="L61" i="1"/>
  <c r="L66" i="1"/>
  <c r="S18" i="1"/>
  <c r="S25" i="1"/>
  <c r="S58" i="1"/>
  <c r="S68" i="1"/>
  <c r="S77" i="1"/>
  <c r="L80" i="1"/>
  <c r="S84" i="1"/>
  <c r="S93" i="1"/>
  <c r="L96" i="1"/>
  <c r="S100" i="1"/>
  <c r="L30" i="1"/>
  <c r="S86" i="1"/>
  <c r="L28" i="1"/>
  <c r="S42" i="1"/>
  <c r="L50" i="1"/>
  <c r="S61" i="1"/>
  <c r="S66" i="1"/>
  <c r="L71" i="1"/>
  <c r="S73" i="1"/>
  <c r="S80" i="1"/>
  <c r="S82" i="1"/>
  <c r="L87" i="1"/>
  <c r="S89" i="1"/>
  <c r="S98" i="1"/>
  <c r="S44" i="1"/>
  <c r="L56" i="1"/>
  <c r="S70" i="1"/>
  <c r="S19" i="1"/>
  <c r="S40" i="1"/>
  <c r="S54" i="1"/>
  <c r="S59" i="1"/>
  <c r="S64" i="1"/>
  <c r="L78" i="1"/>
  <c r="L94" i="1"/>
  <c r="L47" i="1"/>
  <c r="L29" i="1"/>
  <c r="S43" i="1"/>
  <c r="S48" i="1"/>
  <c r="S78" i="1"/>
  <c r="L46" i="1"/>
  <c r="L49" i="1"/>
  <c r="S55" i="1"/>
  <c r="L72" i="1"/>
  <c r="S85" i="1"/>
  <c r="L35" i="1"/>
  <c r="L22" i="1"/>
  <c r="S29" i="1"/>
  <c r="L60" i="1"/>
  <c r="L79" i="1"/>
  <c r="S88" i="1"/>
  <c r="L95" i="1"/>
  <c r="S17" i="1"/>
  <c r="L17" i="1"/>
  <c r="L19" i="1"/>
  <c r="S31" i="1"/>
  <c r="S47" i="1"/>
  <c r="S63" i="1"/>
  <c r="S71" i="1"/>
  <c r="S79" i="1"/>
  <c r="S87" i="1"/>
  <c r="S95" i="1"/>
  <c r="L23" i="1"/>
  <c r="L32" i="1"/>
  <c r="L39" i="1"/>
  <c r="L48" i="1"/>
  <c r="L55" i="1"/>
  <c r="L64" i="1"/>
  <c r="L68" i="1"/>
  <c r="L76" i="1"/>
  <c r="L84" i="1"/>
  <c r="L92" i="1"/>
  <c r="L100" i="1"/>
  <c r="S46" i="1"/>
  <c r="L20" i="1"/>
  <c r="L27" i="1"/>
  <c r="L36" i="1"/>
  <c r="L43" i="1"/>
  <c r="L52" i="1"/>
  <c r="L59" i="1"/>
  <c r="S30" i="1"/>
  <c r="S34" i="1"/>
  <c r="S50" i="1"/>
  <c r="S62" i="1"/>
  <c r="L24" i="1"/>
  <c r="L40" i="1"/>
  <c r="S52" i="1"/>
  <c r="L67" i="1"/>
  <c r="L75" i="1"/>
  <c r="L83" i="1"/>
  <c r="L91" i="1"/>
  <c r="L99" i="1"/>
  <c r="S22" i="1"/>
  <c r="N16" i="2"/>
  <c r="M16" i="2"/>
</calcChain>
</file>

<file path=xl/sharedStrings.xml><?xml version="1.0" encoding="utf-8"?>
<sst xmlns="http://schemas.openxmlformats.org/spreadsheetml/2006/main" count="1207" uniqueCount="605">
  <si>
    <t>Home</t>
  </si>
  <si>
    <t>NAME</t>
  </si>
  <si>
    <t>Status:</t>
  </si>
  <si>
    <t>Instructions</t>
  </si>
  <si>
    <t>Ref Column</t>
  </si>
  <si>
    <t>Note</t>
  </si>
  <si>
    <t>SM Code</t>
  </si>
  <si>
    <t xml:space="preserve">NMI </t>
  </si>
  <si>
    <t>Supplier</t>
  </si>
  <si>
    <t>Account #</t>
  </si>
  <si>
    <t>#</t>
  </si>
  <si>
    <t>Tariffs</t>
  </si>
  <si>
    <t>BC Max Code</t>
  </si>
  <si>
    <t>Rate</t>
  </si>
  <si>
    <t>If no shoulder leave blank</t>
  </si>
  <si>
    <t>If no solar leave blank</t>
  </si>
  <si>
    <t>14,15,16</t>
  </si>
  <si>
    <t>Enter as a minus. If no rebates or adjustments leave blank.</t>
  </si>
  <si>
    <t>Ensure to enter $ amount as per invoice (i.e. if credit on inv then enter minus here)</t>
  </si>
  <si>
    <t>Last Bills</t>
  </si>
  <si>
    <t>From</t>
  </si>
  <si>
    <t>To</t>
  </si>
  <si>
    <t>Days</t>
  </si>
  <si>
    <t>NMI</t>
  </si>
  <si>
    <t>Peak kWh</t>
  </si>
  <si>
    <t>Shoulder kWh</t>
  </si>
  <si>
    <t>Offpeak kWh</t>
  </si>
  <si>
    <t>Total kWh</t>
  </si>
  <si>
    <t>Solar FiT kWh</t>
  </si>
  <si>
    <t>KVA</t>
  </si>
  <si>
    <t>Load Factor</t>
  </si>
  <si>
    <t>Total Cost inc GST</t>
  </si>
  <si>
    <t>GST</t>
  </si>
  <si>
    <t>Rebates ex GST</t>
  </si>
  <si>
    <t>Gov Rebates ex GST</t>
  </si>
  <si>
    <t>Adjustment ex GST</t>
  </si>
  <si>
    <t>Total Energy Cost (Adj for rebates etc)</t>
  </si>
  <si>
    <t>WAC / Cents Per kWh
(ex GST)</t>
  </si>
  <si>
    <t>END</t>
  </si>
  <si>
    <t>MIRN</t>
  </si>
  <si>
    <t>9,10,11</t>
  </si>
  <si>
    <t>Total
Cubic Meters</t>
  </si>
  <si>
    <t>Total Mega Joules</t>
  </si>
  <si>
    <t>Usage Discount ex GST</t>
  </si>
  <si>
    <t>Total Gas Cost (Adj for rebates etc)</t>
  </si>
  <si>
    <t>WAC / Cents Per MJ
(ex GST)</t>
  </si>
  <si>
    <t>WAC / Cents Per M3
(ex GST)</t>
  </si>
  <si>
    <t>QDDD7000071</t>
  </si>
  <si>
    <t>Solar Credit Charges</t>
  </si>
  <si>
    <t>20230320_Rivers on the Park_Gas_Origin_Mar2023.pdf</t>
  </si>
  <si>
    <t>20230619_Rivers on the Park_Gas_Origin_Jun2023.pdf</t>
  </si>
  <si>
    <t>20230914_Rivers on the Park_Gas_Origin_Sep2023.pdf</t>
  </si>
  <si>
    <t>20220113_VISTAS APARTMENTS_ELEC_AGL_JAN2022.pdf</t>
  </si>
  <si>
    <t>20220630_Skyline Apartments_ELEC_AGL_JUN2023_AMENDED.pdf</t>
  </si>
  <si>
    <t>20220731_Skyline Apartments_ELEC_AGL_JUL2023_AMENDED.pdf</t>
  </si>
  <si>
    <t>20220131_Summit Spring Hill_ELEC_Origin_JAN2022.pdf</t>
  </si>
  <si>
    <t>20220228_Summit Spring Hill_ELEC_Origin_FEB2022.pdf</t>
  </si>
  <si>
    <t>20220331_Summit Spring Hill_ELEC_Origin_MAR2022.pdf</t>
  </si>
  <si>
    <t>20220430_Markham Court_ELEC_Origin_APR2022.pdf</t>
  </si>
  <si>
    <t>20220430_Summit Spring Hill_ELEC_Origin_APR2022.pdf</t>
  </si>
  <si>
    <t>20220531_Markham Court_ELEC_Origin_MAY2022.pdf</t>
  </si>
  <si>
    <t>20220531_Summit Spring Hill_ELEC_Origin_MAY2022.pdf</t>
  </si>
  <si>
    <t>20220531_The Coconut Grove_ELEC_Origin_MAY2022.pdf</t>
  </si>
  <si>
    <t>20220630_Markham Court_ELEC_Origin_JUN2022.pdf</t>
  </si>
  <si>
    <t>20220630_Summit Spring Hill_ELEC_Origin_JUN2022.pdf</t>
  </si>
  <si>
    <t>20220630_The Coconut Grove_ELEC_Origin_JUN2022.pdf</t>
  </si>
  <si>
    <t>20220731_Markham Court_ELEC_Origin_JUL2022.pdf</t>
  </si>
  <si>
    <t>20220731_Summit Spring Hill_ELEC_Origin_JUL2022.pdf</t>
  </si>
  <si>
    <t>20220731_The Coconut Grove_ELEC_Origin_JUL2022.pdf</t>
  </si>
  <si>
    <t>20220831_Hillcrest_ELEC_Origin_AUG2022.pdf</t>
  </si>
  <si>
    <t>20220831_Summit Spring Hill_ELEC_Origin_AUG2022.pdf</t>
  </si>
  <si>
    <t>20220831_The Coconut Grove_ELEC_Origin_AUG2022.pdf</t>
  </si>
  <si>
    <t>20220930_St Kitts Double Bay_ELEC_Origin_SEP2023.pdf</t>
  </si>
  <si>
    <t>20220930_Summit Spring Hill_ELEC_Origin_SEP2022.pdf</t>
  </si>
  <si>
    <t>20220930_The Coconut Grove_ELEC_Origin_SEP2022.pdf</t>
  </si>
  <si>
    <t>20221031_Markham Court_ELEC_Origin_OCT2022.pdf</t>
  </si>
  <si>
    <t>20221031_St Kitts Double Bay_ELEC_Origin_OCT2023.pdf</t>
  </si>
  <si>
    <t>20221031_Summit Spring Hill_ELEC_Origin_OCT2022.pdf</t>
  </si>
  <si>
    <t>20221031_The Coconut Grove_ELEC_Origin_OCT2022.pdf</t>
  </si>
  <si>
    <t>20221130_Markham Court_ELEC_Origin_NOV2022.pdf</t>
  </si>
  <si>
    <t>20221130_St Kitts Double Bay_ELEC_Origin_NOV2023.pdf</t>
  </si>
  <si>
    <t>20221130_Summit Spring Hill_ELEC_Origin_NOV2022.pdf</t>
  </si>
  <si>
    <t>20221130_The Coconut Grove_ELEC_Origin_NOV2022.pdf</t>
  </si>
  <si>
    <t>20221231_Mariners on Morala_ELEC_Origin_DEC2022.pdf</t>
  </si>
  <si>
    <t>20221231_Markham Court_ELEC_Origin_DEC2022.pdf</t>
  </si>
  <si>
    <t>20221231_St Kitts Double Bay_ELEC_Origin_DEC2023.pdf</t>
  </si>
  <si>
    <t>20221231_Summit Spring Hill_ELEC_Origin_DEC2022.pdf</t>
  </si>
  <si>
    <t>20221231_The Coconut Grove_ELEC_Origin_DEC2022.pdf</t>
  </si>
  <si>
    <t>20230207_Arundel Springs West_ELEC_Origin_FEB2023_NMI55279.pdf</t>
  </si>
  <si>
    <t>20230131_97 CREEK ST_ELEC_ORIGIN_JAN2023.pdf</t>
  </si>
  <si>
    <t>20230131_Bela by Mosaic_ELEC_Origin_JAN2023.pdf</t>
  </si>
  <si>
    <t>20230131_Broadwater on the Peninsula_ELEC_Origin_JAN2023.pdf</t>
  </si>
  <si>
    <t>20230131_Edgewater Lake Kawana_ELEC_Origin_JAN2023.pdf</t>
  </si>
  <si>
    <t>20230131_FIGTREE ON PASSAGE_ELEC_Origin_JAN2023.pdf</t>
  </si>
  <si>
    <t>20230131_Mariners on Morala_ELEC_Origin_JAN2023.pdf</t>
  </si>
  <si>
    <t>20230131_Markham Court_ELEC_Origin_JAN2023.pdf</t>
  </si>
  <si>
    <t>20230131_Salacia Waters_ELEC_Origin_JAN2023_NMI59147.pdf</t>
  </si>
  <si>
    <t>20230131_Salacia Waters_ELEC_Origin_JAN2023_NMI75724.pdf</t>
  </si>
  <si>
    <t>20230131_Summit Spring Hill_ELEC_Origin_JAN2023.pdf</t>
  </si>
  <si>
    <t>20230131_THE PAVILIONS 88_ELEC_Origin_JAN2023.pdf</t>
  </si>
  <si>
    <t>20230131_The Peninsular Apartments_ELEC_Origin_JAN2023.pdf</t>
  </si>
  <si>
    <t>20230228_97 CREEK ST_ELEC_ORIGIN_FEB2023.pdf</t>
  </si>
  <si>
    <t>20230228_Bela by Mosaic_ELEC_Origin_FEB2023.pdf</t>
  </si>
  <si>
    <t>20230228_Broadwater on the Peninsula_ELEC_Origin_FEB2023.pdf</t>
  </si>
  <si>
    <t>20230228_Edgewater Lake Kawana_ELEC_Origin_FEB2023.pdf</t>
  </si>
  <si>
    <t>20230228_FIGTREE ON PASSAGE_ELEC_Origin_FEB2023.pdf</t>
  </si>
  <si>
    <t>20230228_Mariners on Morala_ELEC_Origin_FEB2023.pdf</t>
  </si>
  <si>
    <t>20230228_Markham Court_ELEC_Origin_FEB2023.pdf</t>
  </si>
  <si>
    <t>20230228_PARKSIDE TERRACES_ELEC_Origin_FEB2023.pdf</t>
  </si>
  <si>
    <t>20230228_Salacia Waters_ELEC_Origin_FEB2023_NMI59147.pdf</t>
  </si>
  <si>
    <t>20230228_Salacia Waters_ELEC_Origin_FEB2023_NMI75724.pdf</t>
  </si>
  <si>
    <t>20230228_St Kitts Double Bay_ELEC_Origin_FEB2023.pdf</t>
  </si>
  <si>
    <t>20230228_Summit Spring Hill_ELEC_Origin_FEB2023.pdf</t>
  </si>
  <si>
    <t>20230228_The Coconut Grove_ELEC_Origin_FEB2023.pdf</t>
  </si>
  <si>
    <t>20230228_THE PAVILIONS 88_ELEC_Origin_FEB2023.pdf</t>
  </si>
  <si>
    <t>20230228_The Peninsular Apartments_ELEC_Origin_FEB2023.pdf</t>
  </si>
  <si>
    <t>20230331_97 CREEK ST_ELEC_ORIGIN_MAR2023.pdf</t>
  </si>
  <si>
    <t>20230331_Bela by Mosaic_ELEC_Origin_MAR2023.pdf</t>
  </si>
  <si>
    <t>20230331_Broadwater on the Peninsula_ELEC_Origin_MAR2023.pdf</t>
  </si>
  <si>
    <t>20230331_Edgewater Lake Kawana_ELEC_Origin_MAR2023.pdf</t>
  </si>
  <si>
    <t>20230331_FIGTREE ON PASSAGE_ELEC_Origin_MAR2023.pdf</t>
  </si>
  <si>
    <t>20230331_Mariners on Morala_ELEC_Origin_MAR2023.pdf</t>
  </si>
  <si>
    <t>20230331_Markham Court_ELEC_Origin_MAR2023.pdf</t>
  </si>
  <si>
    <t>20230331_PARKSIDE TERRACES_ELEC_Origin_MAR2023.pdf</t>
  </si>
  <si>
    <t>20230331_Salacia Waters_ELEC_Origin_MAR2023_NMI59147.pdf</t>
  </si>
  <si>
    <t>20230331_Salacia Waters_ELEC_Origin_MAR2023_NMI75724.pdf</t>
  </si>
  <si>
    <t>20230331_St Kitts Double Bay_ELEC_Origin_MAR2023.pdf</t>
  </si>
  <si>
    <t>20230331_Summit Spring Hill_ELEC_Origin_MAR2023.pdf</t>
  </si>
  <si>
    <t>20230331_The Coconut Grove_ELEC_Origin_MAR2023.pdf</t>
  </si>
  <si>
    <t>20230331_THE PAVILIONS 88_ELEC_Origin_MAR2023.pdf</t>
  </si>
  <si>
    <t>20230331_The Peninsular Apartments_ELEC_Origin_MAR2023.pdf</t>
  </si>
  <si>
    <t>20230430_97 CREEK ST_ELEC_ORIGIN_APR2023.pdf</t>
  </si>
  <si>
    <t>20230430_Atlantis West_ELEC_Origin_APR2023.pdf</t>
  </si>
  <si>
    <t>20230430_Bela by Mosaic_ELEC_Origin_APR2023.pdf</t>
  </si>
  <si>
    <t>20230430_Broadwater on the Peninsula_ELEC_Origin_APR2023.pdf</t>
  </si>
  <si>
    <t>20230430_Edgewater Lake Kawana_ELEC_Origin_APR2023.pdf</t>
  </si>
  <si>
    <t>20230430_FIGTREE ON PASSAGE_ELEC_Origin_APR2023.pdf</t>
  </si>
  <si>
    <t>20230430_Mariners on Morala_ELEC_Origin_APR2023.pdf</t>
  </si>
  <si>
    <t>20230430_Markham Court_ELEC_Origin_APR2023.pdf</t>
  </si>
  <si>
    <t>20230430_PARKSIDE TERRACES_ELEC_Origin_APR2023.pdf</t>
  </si>
  <si>
    <t>20230430_Salacia Waters_ELEC_Origin_APR2023_NMI59147.pdf</t>
  </si>
  <si>
    <t>20230430_Salacia Waters_ELEC_Origin_APR2023_NMI59147_AMENDED.pdf</t>
  </si>
  <si>
    <t>20230430_Salacia Waters_ELEC_Origin_APR2023_NMI75724.pdf</t>
  </si>
  <si>
    <t>20230430_St Kitts Double Bay_ELEC_Origin_APR2023.pdf</t>
  </si>
  <si>
    <t>20230430_Summit Spring Hill_ELEC_Origin_APR2023.pdf</t>
  </si>
  <si>
    <t>20230430_The Coconut Grove_ELEC_Origin_APR2023.pdf</t>
  </si>
  <si>
    <t>20230430_THE PAVILIONS 88_ELEC_Origin_APR2023.pdf</t>
  </si>
  <si>
    <t>20230430_The Peninsular Apartments_ELEC_Origin_APR2023.pdf</t>
  </si>
  <si>
    <t>20230531_97 CREEK ST_ELEC_ORIGIN_MAY2023.pdf</t>
  </si>
  <si>
    <t>20230531_Atlantis West_ELEC_Origin_MAY2023.pdf</t>
  </si>
  <si>
    <t>20230531_Bela by Mosaic_ELEC_Origin_MAY2023.pdf</t>
  </si>
  <si>
    <t>20230531_Broadwater on the Peninsula_ELEC_Origin_MAY2023.pdf</t>
  </si>
  <si>
    <t>20230531_Edgewater Lake Kawana_ELEC_Origin_MAY2023.pdf</t>
  </si>
  <si>
    <t>20230531_FIGTREE ON PASSAGE_ELEC_Origin_MAY2023.pdf</t>
  </si>
  <si>
    <t>20230531_Mariners on Morala_ELEC_Origin_MAY2023.pdf</t>
  </si>
  <si>
    <t>20230531_Markham Court_ELEC_Origin_MAY2023.pdf</t>
  </si>
  <si>
    <t>20230531_MYORA APARTMENTS_ELEC_Origin_MAY2023.pdf</t>
  </si>
  <si>
    <t>20230531_PARKSIDE TERRACES_ELEC_Origin_MAY2023.pdf</t>
  </si>
  <si>
    <t>20230531_Salacia Waters_ELEC_Origin_MAY2023_NMI59147.pdf</t>
  </si>
  <si>
    <t>20230531_Salacia Waters_ELEC_Origin_MAY2023_NMI75724.pdf</t>
  </si>
  <si>
    <t>20230531_St Kitts Double Bay_ELEC_Origin_MAY2023.pdf</t>
  </si>
  <si>
    <t>20230531_Summit Spring Hill_ELEC_Origin_MAY2023.pdf</t>
  </si>
  <si>
    <t>20230531_The Coconut Grove_ELEC_Origin_MAY2023.pdf</t>
  </si>
  <si>
    <t>20230531_THE PAVILIONS 88_ELEC_Origin_MAY2023.pdf</t>
  </si>
  <si>
    <t>20230531_The Peninsular Apartments_ELEC_Origin_MAY2023.pdf</t>
  </si>
  <si>
    <t>20230630_05 Kyabra St_ELEC_Origin_JUN2023.pdf</t>
  </si>
  <si>
    <t>20230630_97 CREEK ST_ELEC_ORIGIN_JUN2023.pdf</t>
  </si>
  <si>
    <t>20230630_Atlantis West_ELEC_Origin_JUN2023.pdf</t>
  </si>
  <si>
    <t>20230630_Bela by Mosaic_ELEC_Origin_JUN2023.pdf</t>
  </si>
  <si>
    <t>20230630_Broadwater on the Peninsula_ELEC_Origin_JUN2023.pdf</t>
  </si>
  <si>
    <t>20230630_Edgewater Lake Kawana_ELEC_Origin_JUN2023.pdf</t>
  </si>
  <si>
    <t>20230630_FIGTREE ON PASSAGE_ELEC_Origin_JUN2023.pdf</t>
  </si>
  <si>
    <t>20230630_Mariners on Morala_ELEC_Origin_JUN2023.pdf</t>
  </si>
  <si>
    <t>20230630_Markham Court_ELEC_Origin_JUN2023.pdf</t>
  </si>
  <si>
    <t>20230630_MYORA APARTMENTS_ELEC_Origin_JUN2023.pdf</t>
  </si>
  <si>
    <t>20230630_PARKSIDE TERRACES_ELEC_Origin_JUN2023.pdf</t>
  </si>
  <si>
    <t>20230630_Salacia Waters_ELEC_Origin_JUN2023_NMI59147.pdf</t>
  </si>
  <si>
    <t>20230630_Salacia Waters_ELEC_Origin_JUN2023_NMI75724.pdf</t>
  </si>
  <si>
    <t>20230630_St Kitts Double Bay_ELEC_Origin_JUN2023.pdf</t>
  </si>
  <si>
    <t>20230630_Summit Spring Hill_ELEC_Origin_JUN2023.pdf</t>
  </si>
  <si>
    <t>20230630_The Coconut Grove_ELEC_Origin_JUN2023.pdf</t>
  </si>
  <si>
    <t>20230630_THE PAVILIONS 88_ELEC_Origin_JUN2023.pdf</t>
  </si>
  <si>
    <t>20230630_The Peninsular Apartments_ELEC_Origin_JUN2023.pdf</t>
  </si>
  <si>
    <t>20230731_05 Kyabra St_ELEC_Origin_JUL2023.pdf</t>
  </si>
  <si>
    <t>20230731_97 CREEK ST_ELEC_ORIGIN_JUL2023.pdf</t>
  </si>
  <si>
    <t>20230731_Atlantis West_ELEC_Origin_JUL2023.pdf</t>
  </si>
  <si>
    <t>20230731_Bela by Mosaic_ELEC_Origin_JUL2023.pdf</t>
  </si>
  <si>
    <t>20230731_Broadwater on the Peninsula_ELEC_Origin_JUL2023.pdf</t>
  </si>
  <si>
    <t>20230731_FIGTREE ON PASSAGE_ELEC_Origin_JUL2023.pdf</t>
  </si>
  <si>
    <t>20230731_Mariners on Morala_ELEC_Origin_JUL2023.pdf</t>
  </si>
  <si>
    <t>20230731_Markham Court_ELEC_Origin_JUL2023.pdf</t>
  </si>
  <si>
    <t>20230731_MYORA APARTMENTS_ELEC_Origin_JUL2023.pdf</t>
  </si>
  <si>
    <t>20230731_PARKSIDE TERRACES_ELEC_Origin_JUL2023.pdf</t>
  </si>
  <si>
    <t>20230731_Salacia Waters_ELEC_Origin_JUL2023_NMI59147.pdf</t>
  </si>
  <si>
    <t>20230731_Salacia Waters_ELEC_Origin_JUL2023_NMI75724.pdf</t>
  </si>
  <si>
    <t>20230731_St Kitts Double Bay_ELEC_Origin_JUL2023.pdf</t>
  </si>
  <si>
    <t>20230731_Summit Spring Hill_ELEC_Origin_JUL2023.pdf</t>
  </si>
  <si>
    <t>20230731_The Coconut Grove_ELEC_Origin_JUL2023.pdf</t>
  </si>
  <si>
    <t>20230731_THE PAVILIONS 88_ELEC_Origin_JUL2023.pdf</t>
  </si>
  <si>
    <t>20230731_The Peninsular Apartments_ELEC_Origin_JUL2023.pdf</t>
  </si>
  <si>
    <t>20230731_TOOWONG TERRACES_ELEC_Origin_JUL2023.pdf</t>
  </si>
  <si>
    <t>20230430_THE PAVILIONS 88_ELEC_Origin_APR2023_AMENDED.pdf</t>
  </si>
  <si>
    <t>20230831_05 Kyabra St_ELEC_Origin_AUG2023.pdf</t>
  </si>
  <si>
    <t>20230831_97 CREEK ST_ELEC_ORIGIN_AUG2023.pdf</t>
  </si>
  <si>
    <t>20230831_Broadwater on the Peninsula_ELEC_Origin_AUG2023.pdf</t>
  </si>
  <si>
    <t>20230831_FIGTREE ON PASSAGE_ELEC_Origin_AUG2023.pdf</t>
  </si>
  <si>
    <t>20230831_Mariners on Morala_ELEC_Origin_AUG2023.pdf</t>
  </si>
  <si>
    <t>20230831_Markham Court_ELEC_Origin_AUG2023.pdf</t>
  </si>
  <si>
    <t>20230831_MYORA APARTMENTS_ELEC_Origin_AUG2023.pdf</t>
  </si>
  <si>
    <t>20230831_PARKSIDE TERRACES_ELEC_Origin_AUG2023.pdf</t>
  </si>
  <si>
    <t>20230831_Salacia Waters_ELEC_Origin_AUG2023_NMI59147.pdf</t>
  </si>
  <si>
    <t>20230831_Salacia Waters_ELEC_Origin_AUG2023_NMI75724.pdf</t>
  </si>
  <si>
    <t>20230831_St Kitts Double Bay_ELEC_Origin_AUG2023.pdf</t>
  </si>
  <si>
    <t>20230831_Summit Spring Hill_ELEC_Origin_AUG2023.pdf</t>
  </si>
  <si>
    <t>20230831_The Coconut Grove_ELEC_Origin_AUG2023.pdf</t>
  </si>
  <si>
    <t>20230831_The Peninsular Apartments_ELEC_Origin_AUG2023.pdf</t>
  </si>
  <si>
    <t>20230831_TOOWONG TERRACES_ELEC_Origin_AUG2023.pdf</t>
  </si>
  <si>
    <t>20230930_05 Kyabra St_ELEC_Origin_SEP2023.pdf</t>
  </si>
  <si>
    <t>20230930_97 CREEK ST_ELEC_ORIGIN_SEP2023.pdf</t>
  </si>
  <si>
    <t>20230930_Atlantis West_ELEC_Origin_SEP2023.pdf</t>
  </si>
  <si>
    <t>20230930_Broadwater on the Peninsula_ELEC_Origin_SEP2023.pdf</t>
  </si>
  <si>
    <t>20230930_Hillcrest_ELEC_Origin_SEP2023.pdf</t>
  </si>
  <si>
    <t>20230930_Mariners on Morala_ELEC_Origin_SEP2023.pdf</t>
  </si>
  <si>
    <t>20230930_Markham Court_ELEC_Origin_SEP2023.pdf</t>
  </si>
  <si>
    <t>20230930_MOUNTAIN BOWERS_ELEC_Origin_SEP2023.pdf</t>
  </si>
  <si>
    <t>20230930_MYORA APARTMENTS_ELEC_Origin_SEP2023.pdf</t>
  </si>
  <si>
    <t>20230930_PARKSIDE TERRACES_ELEC_Origin_SEP2023.pdf</t>
  </si>
  <si>
    <t>20230930_Salacia Waters_ELEC_Origin_SEP2023_NMI59147.pdf</t>
  </si>
  <si>
    <t>20230930_Salacia Waters_ELEC_Origin_SEP2023_NMI75724.pdf</t>
  </si>
  <si>
    <t>20230930_St Kitts Double Bay_ELEC_Origin_SEP2023.pdf</t>
  </si>
  <si>
    <t>20230930_Summit Spring Hill_ELEC_Origin_SEP2023.pdf</t>
  </si>
  <si>
    <t>20230930_The Coconut Grove_ELEC_Origin_SEP2023.pdf</t>
  </si>
  <si>
    <t>20230930_THE PAVILIONS 88_ELEC_Origin_SEP2023.pdf</t>
  </si>
  <si>
    <t>20230930_The Peninsular Apartments_ELEC_Origin_SEP2023.pdf</t>
  </si>
  <si>
    <t>20230930_TOOWONG TERRACES_ELEC_Origin_SEP2023.pdf</t>
  </si>
  <si>
    <t>20231031_05 Kyabra St_ELEC_Origin_OCT2023.pdf</t>
  </si>
  <si>
    <t>20231031_97 CREEK ST_ELEC_ORIGIN_OCT2023.pdf</t>
  </si>
  <si>
    <t>20231031_Atlantis West_ELEC_Origin_OCT2023.pdf</t>
  </si>
  <si>
    <t>20231031_Broadwater on the Peninsula_ELEC_Origin_OCT2023.pdf</t>
  </si>
  <si>
    <t>20231031_FIGTREE ON PASSAGE_ELEC_Origin_OCT2023.pdf</t>
  </si>
  <si>
    <t>20231031_Mariners on Morala_ELEC_Origin_OCT2023.pdf</t>
  </si>
  <si>
    <t>20231031_Markham Court_ELEC_Origin_OCT2023.pdf</t>
  </si>
  <si>
    <t>20231031_MOUNTAIN BOWERS_ELEC_Origin_OCT2023.pdf</t>
  </si>
  <si>
    <t>20231031_MYORA APARTMENTS_ELEC_Origin_OCT2023.pdf</t>
  </si>
  <si>
    <t>20231031_Salacia Waters_ELEC_Origin_OCT2023_NMI59147.pdf</t>
  </si>
  <si>
    <t>20231031_Salacia Waters_ELEC_Origin_OCT2023_NMI75724.pdf</t>
  </si>
  <si>
    <t>20231031_St Kitts Double Bay_ELEC_Origin_OCT2023.pdf</t>
  </si>
  <si>
    <t>20231031_Summit Spring Hill_ELEC_Origin_OCT2023.pdf</t>
  </si>
  <si>
    <t>20231031_The Coconut Grove_ELEC_Origin_OCT2023.pdf</t>
  </si>
  <si>
    <t>20231031_THE PAVILIONS 88_ELEC_Origin_OCT2023.pdf</t>
  </si>
  <si>
    <t>20231031_The Peninsular Apartments_ELEC_Origin_OCT2023.pdf</t>
  </si>
  <si>
    <t>20231031_TOOWONG TERRACES_ELEC_Origin_OCT2023.pdf</t>
  </si>
  <si>
    <t>20231130_05 Kyabra St_ELEC_Origin_NOV2023.pdf</t>
  </si>
  <si>
    <t>20231130_97 CREEK ST_ELEC_ORIGIN_NOV2023.pdf</t>
  </si>
  <si>
    <t>20231130_Atlantis West_ELEC_Origin_NOV2023.pdf</t>
  </si>
  <si>
    <t>20231130_Broadwater on the Peninsula_ELEC_Origin_NOV2023.pdf</t>
  </si>
  <si>
    <t>20231130_FIGTREE ON PASSAGE_ELEC_Origin_NOV2023.pdf</t>
  </si>
  <si>
    <t>20231130_Mariners on Morala_ELEC_Origin_NOV2023.pdf</t>
  </si>
  <si>
    <t>20231130_Markham Court_ELEC_Origin_NOV2023.pdf</t>
  </si>
  <si>
    <t>20231130_MOUNTAIN BOWERS_ELEC_Origin_NOV2023.pdf</t>
  </si>
  <si>
    <t>20231130_MYORA APARTMENTS_ELEC_Origin_NOV2023.pdf</t>
  </si>
  <si>
    <t>20231130_Salacia Waters_ELEC_Origin_NOV2023_NMI59147.pdf</t>
  </si>
  <si>
    <t>20231130_Salacia Waters_ELEC_Origin_NOV2023_NMI75724.pdf</t>
  </si>
  <si>
    <t>20231130_Skyline Apartments_ELEC_Origin_NOV2023_NMI26774.pdf</t>
  </si>
  <si>
    <t>20231130_St Kitts Double Bay_ELEC_Origin_NOV2023.pdf</t>
  </si>
  <si>
    <t>20231130_Summit Spring Hill_ELEC_Origin_NOV2023.pdf</t>
  </si>
  <si>
    <t>20231130_The Coconut Grove_ELEC_Origin_NOV2023.pdf</t>
  </si>
  <si>
    <t>20231130_THE PAVILIONS 88_ELEC_Origin_NOV2023.pdf</t>
  </si>
  <si>
    <t>20231130_The Peninsular Apartments_ELEC_Origin_NOV2023.pdf</t>
  </si>
  <si>
    <t>20231130_TOOWONG TERRACES_ELEC_Origin_NOV2023.pdf</t>
  </si>
  <si>
    <t>20231231_05 Kyabra St_ELEC_Origin_DEC2023.pdf</t>
  </si>
  <si>
    <t>20231231_97 CREEK ST_ELEC_ORIGIN_DEC2023.pdf</t>
  </si>
  <si>
    <t>20231231_Atlantis West_ELEC_Origin_DEC2023.pdf</t>
  </si>
  <si>
    <t>20231231_Broadwater on the Peninsula_ELEC_Origin_DEC2023.pdf</t>
  </si>
  <si>
    <t>20231231_FIGTREE ON PASSAGE_ELEC_Origin_DEC2023.pdf</t>
  </si>
  <si>
    <t>20231231_Mariners on Morala_ELEC_Origin_DEC2023.pdf</t>
  </si>
  <si>
    <t>20231231_Salacia Waters_ELEC_Origin_DEC2023_NMI75724.pdf</t>
  </si>
  <si>
    <t>20231231_St Kitts Double Bay_ELEC_Origin_DEC2023.pdf</t>
  </si>
  <si>
    <t>20231231_Summit Spring Hill_ELEC_Origin_DEC2023.pdf</t>
  </si>
  <si>
    <t>20231231_The Coconut Grove_ELEC_Origin_DEC2023.pdf</t>
  </si>
  <si>
    <t>20231231_The Peninsular Apartments_ELEC_Origin_DEC2023.pdf</t>
  </si>
  <si>
    <t>20231231_TOOWONG TERRACES_ELEC_Origin_DEC2023.pdf</t>
  </si>
  <si>
    <t>20240131_05 Kyabra St_ELEC_Origin_JAN2024.pdf</t>
  </si>
  <si>
    <t>20240131_Mariners on Morala_ELEC_Origin_JAN2024.pdf</t>
  </si>
  <si>
    <t>20240131_Salacia Waters_Elec_Origin_Jan2024_NMI75724.pdf</t>
  </si>
  <si>
    <t>20240131_St Kitts Double Bay_ELEC_Origin_JAN2024.pdf</t>
  </si>
  <si>
    <t>20240131_Summit Spring Hill_ELEC_Origin_JAN2024.pdf</t>
  </si>
  <si>
    <t>20240131_The Coconut Grove_ELEC_Origin_JAN2024.pdf</t>
  </si>
  <si>
    <t>20220930_St Kitts Double Bay_ELEC_Origin_SEP2023_AMENDED.pdf</t>
  </si>
  <si>
    <t>20230131_ABIAN BOTANIC GARDENS_ELEC_ORIGIN_JAN2023.pdf</t>
  </si>
  <si>
    <t>20230131_St Kitts Double Bay_ELEC_Origin_JAN2023.pdf</t>
  </si>
  <si>
    <t>20230228_Whisper Bay_ELEC_Origin_FEB2023.pdf</t>
  </si>
  <si>
    <t>20230331_ABIAN BOTANIC GARDENS_ELEC_ORIGIN_MAR2023.pdf</t>
  </si>
  <si>
    <t>20230331_Salacia Waters_ELEC_Origin_MAR2023_NMI59147_AMENDED.pdf</t>
  </si>
  <si>
    <t>20230504_Arundel Springs West_ELEC_Origin_MAY2023_NMI55279.pdf</t>
  </si>
  <si>
    <t>20230531_ABIAN BOTANIC GARDENS_ELEC_ORIGIN_MAY2023.pdf</t>
  </si>
  <si>
    <t>20230731_ABIAN BOTANIC GARDENS_ELEC_ORIGIN_JUL2023.pdf</t>
  </si>
  <si>
    <t>20230731_Edgewater Lake Kawana_ELEC_Origin_JUL2023.pdf</t>
  </si>
  <si>
    <t>20230804_Arundel Springs West_ELEC_Origin_AUG2023_NMI55279.pdf</t>
  </si>
  <si>
    <t>20230831_ABIAN BOTANIC GARDENS_ELEC_ORIGIN_AUG2023.pdf</t>
  </si>
  <si>
    <t>20230930_ABIAN BOTANIC GARDENS_ELEC_ORIGIN_SEP2023.pdf</t>
  </si>
  <si>
    <t>20231031_ABIAN BOTANIC GARDENS_ELEC_ORIGIN_OCT2023.pdf</t>
  </si>
  <si>
    <t>20231104_Arundel Springs West_ELEC_Origin_NOV2023_NMI55279.pdf</t>
  </si>
  <si>
    <t>20231130_ABIAN BOTANIC GARDENS_ELEC_ORIGIN_NOV2023.pdf</t>
  </si>
  <si>
    <t>20220831_Markham Court_ELEC_Origin_AUG2022.pdf</t>
  </si>
  <si>
    <t>20230430_ABIAN BOTANIC GARDENS_ELEC_ORIGIN_APR2023.pdf</t>
  </si>
  <si>
    <t>QB04103696</t>
  </si>
  <si>
    <t>QB07135637</t>
  </si>
  <si>
    <t>QB04062400</t>
  </si>
  <si>
    <t>QB13752031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</si>
  <si>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</si>
  <si>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</si>
  <si>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</si>
  <si>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</si>
  <si>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</si>
  <si>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</si>
  <si>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</si>
  <si>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</si>
  <si>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</si>
  <si>
    <t>30/09/2023</t>
  </si>
  <si>
    <t>31/10/2023</t>
  </si>
  <si>
    <t>30/11/2023</t>
  </si>
  <si>
    <t>31/12/2023</t>
  </si>
  <si>
    <t>31/01/2024</t>
  </si>
  <si>
    <t>QEEE700020</t>
  </si>
  <si>
    <t xml:space="preserve">  QB04062400</t>
  </si>
  <si>
    <t xml:space="preserve">  QEEE700020</t>
  </si>
  <si>
    <t>20221231_Leeward Kawana Island_ELEC_SHELL_DEC2022.pdf</t>
  </si>
  <si>
    <t>20230131_05 Kyabra St_ELEC_Origin_JAN2023.pdf</t>
  </si>
  <si>
    <t>20230131_Leeward Kawana Island_ELEC_SHELL_JAN2023.pdf</t>
  </si>
  <si>
    <t>20230131_RIVER REACH_ELEC_SHELL_JAN2023.pdf</t>
  </si>
  <si>
    <t>20230131_Saville Southbank_ELEC_SHELL_JAN2023.pdf</t>
  </si>
  <si>
    <t>20230131_Whisper Bay_ELEC_SHELL_JAN2023.pdf</t>
  </si>
  <si>
    <t>20230228_05 Kyabra St_ELEC_Origin_FEB2023.pdf</t>
  </si>
  <si>
    <t>20230228_Leeward Kawana Island_ELEC_SHELL_FEB2023.pdf</t>
  </si>
  <si>
    <t>20230228_RIVER REACH_ELEC_SHELL_FEB2023.pdf</t>
  </si>
  <si>
    <t>20230228_Saville Southbank_ELEC_SHELL_FEB2023.pdf</t>
  </si>
  <si>
    <t>20230228_Whisper Bay_ELEC_SHELL_FEB2023.pdf</t>
  </si>
  <si>
    <t>20230331_05 Kyabra St_ELEC_Origin_MAR2023.pdf</t>
  </si>
  <si>
    <t>20230331_Leeward Kawana Island_ELEC_SHELL_MAR2023.pdf</t>
  </si>
  <si>
    <t>20230331_RIVER REACH_ELEC_SHELL_MAR2023.pdf</t>
  </si>
  <si>
    <t>20230331_Saville Southbank_ELEC_SHELL_MAR2023.pdf</t>
  </si>
  <si>
    <t>20230331_Whisper Bay_ELEC_SHELL_MAR2023.pdf</t>
  </si>
  <si>
    <t>20230430_05 Kyabra St_ELEC_Origin_APR2023.pdf</t>
  </si>
  <si>
    <t>20230430_Leeward Kawana Island_ELEC_SHELL_APR2023.pdf</t>
  </si>
  <si>
    <t>20230430_RIVER REACH_ELEC_SHELL_APR2023.pdf</t>
  </si>
  <si>
    <t>20230430_Saville Southbank_ELEC_SHELL_APR2023.pdf</t>
  </si>
  <si>
    <t>20230430_Whisper Bay_ELEC_SHELL_APR2023.pdf</t>
  </si>
  <si>
    <t>20230531_05 Kyabra St_ELEC_Origin_MAY2023.pdf</t>
  </si>
  <si>
    <t>20230531_Leeward Kawana Island_ELEC_SHELL_MAY2023.pdf</t>
  </si>
  <si>
    <t>20230531_RIVER REACH_ELEC_SHELL_MAY2023.pdf</t>
  </si>
  <si>
    <t>20230531_Saville Southbank_ELEC_SHELL_MAY2023.pdf</t>
  </si>
  <si>
    <t>20230630_Leeward Kawana Island_ELEC_SHELL_JUN2023.pdf</t>
  </si>
  <si>
    <t>20230630_RIVER REACH_ELEC_SHELL_JUN2023.pdf</t>
  </si>
  <si>
    <t>20230630_Rivers on the Park_ELEC_SHELL_JUN2023.pdf</t>
  </si>
  <si>
    <t>20230630_Saville Southbank_ELEC_SHELL_JUN2023.pdf</t>
  </si>
  <si>
    <t>20230630_Whisper Bay_ELEC_SHELL_JUN2023.pdf</t>
  </si>
  <si>
    <t>20230731_Avalon Parkside_ELEC_SHELL_JUL2023.pdf</t>
  </si>
  <si>
    <t>20230731_Leeward Kawana Island_ELEC_SHELL_JUL2023.pdf</t>
  </si>
  <si>
    <t>20230731_RIVER REACH_ELEC_SHELL_JUL2023.pdf</t>
  </si>
  <si>
    <t>20230731_Rivers on the Park_ELEC_SHELL_JUL2023.pdf</t>
  </si>
  <si>
    <t>20230731_Saville Southbank_ELEC_SHELL_JUL2023.pdf</t>
  </si>
  <si>
    <t>20230731_Whisper Bay_ELEC_SHELL_JUL2023.pdf</t>
  </si>
  <si>
    <t>20230831_Avalon Parkside_ELEC_SHELL_AUG2023.pdf</t>
  </si>
  <si>
    <t>20230831_Leeward Kawana Island_ELEC_SHELL_AUG2023.pdf</t>
  </si>
  <si>
    <t>20230831_RIVER REACH_ELEC_SHELL_AUG2023.pdf</t>
  </si>
  <si>
    <t>20230831_Rivers on the Park_ELEC_SHELL_AUG2023.pdf</t>
  </si>
  <si>
    <t>20230831_Saville Southbank_ELEC_SHELL_AUG2023.pdf</t>
  </si>
  <si>
    <t>20230831_Whisper Bay_ELEC_SHELL_AUG2023.pdf</t>
  </si>
  <si>
    <t>20230930_Avalon Parkside_ELEC_SHELL_SEP2023.pdf</t>
  </si>
  <si>
    <t>20230930_Leeward Kawana Island_ELEC_SHELL_SEP2023.pdf</t>
  </si>
  <si>
    <t>20230930_RIVER REACH_ELEC_SHELL_SEP2023.pdf</t>
  </si>
  <si>
    <t>20230930_Rivers on the Park_ELEC_SHELL_SEP2023.pdf</t>
  </si>
  <si>
    <t>20230930_Saville Southbank_ELEC_SHELL_SEP2023.pdf</t>
  </si>
  <si>
    <t>20230930_Whisper Bay_ELEC_SHELL_SEP2023.pdf</t>
  </si>
  <si>
    <t>20231031_Avalon Parkside_ELEC_SHELL_OCT2023.pdf</t>
  </si>
  <si>
    <t>20231031_Leeward Kawana Island_ELEC_SHELL_OCT2023.pdf</t>
  </si>
  <si>
    <t>20231031_RIVER REACH_ELEC_SHELL_OCT2023.pdf</t>
  </si>
  <si>
    <t>20231031_Rivers on the Park_ELEC_SHELL_OCT2023.pdf</t>
  </si>
  <si>
    <t>20231031_Saville Southbank_ELEC_SHELL_OCT2023.pdf</t>
  </si>
  <si>
    <t>20231031_Whisper Bay_ELEC_SHELL_OCT2023.pdf</t>
  </si>
  <si>
    <t>20231130_Avalon Parkside_ELEC_SHELL_NOV2023.pdf</t>
  </si>
  <si>
    <t>20231130_Leeward Kawana Island_ELEC_SHELL_NOV2023.pdf</t>
  </si>
  <si>
    <t>20231130_Rivers on the Park_ELEC_SHELL_NOV2023.pdf</t>
  </si>
  <si>
    <t>20231130_Saville Southbank_ELEC_SHELL_NOV2023.pdf</t>
  </si>
  <si>
    <t>20231130_Whisper Bay_ELEC_SHELL_NOV2023.pdf</t>
  </si>
  <si>
    <t>20231231_Avalon Parkside_ELEC_SHELL_DEC2023.pdf</t>
  </si>
  <si>
    <t>20231231_Faculty Close_ELEC_SHELL_DEC2023.pdf</t>
  </si>
  <si>
    <t>20231231_Rivers on the Park_ELEC_SHELL_DEC2023.pdf</t>
  </si>
  <si>
    <t>20231231_Saville Southbank_ELEC_SHELL_DEC2023.pdf</t>
  </si>
  <si>
    <t>20240131_97 CREEK ST_ELEC_SHELL_JAN2024.pdf</t>
  </si>
  <si>
    <t>20240131_Avalon Parkside_ELEC_SHELL_JAN2024.pdf</t>
  </si>
  <si>
    <t>20240131_Faculty Close_ELEC_SHELL_JAN2024.pdf</t>
  </si>
  <si>
    <t>20240131_Leeward Kawana Island_ELEC_SHELL_JAN2024.pdf</t>
  </si>
  <si>
    <t>20240131_RIVER REACH_ELEC_SHELL_JAN2024.pdf</t>
  </si>
  <si>
    <t>20240131_Whisper Bay_ELEC_SHELL_JAN2024.pdf</t>
  </si>
  <si>
    <t>QEEE0004792</t>
  </si>
  <si>
    <t>QB137520319</t>
  </si>
  <si>
    <t xml:space="preserve"> QEEE0004792</t>
  </si>
  <si>
    <t>QB071356370</t>
  </si>
  <si>
    <t xml:space="preserve"> QDDD7000071</t>
  </si>
  <si>
    <t/>
  </si>
  <si>
    <t>20230731_Atlantis West_ELEC_AGL_JUL2023.pdf</t>
  </si>
  <si>
    <t>20221010_VISTAS APARTMENTS_ELEC_AGL_OCT2022.pdf</t>
  </si>
  <si>
    <t>20230831_Atlantis West_ELEC_AGL_AUG2023.pdf</t>
  </si>
  <si>
    <t>20221104_The Georgia_ELEC_AGL_NOV2022.pdf</t>
  </si>
  <si>
    <t>20230930_Atlantis East_ELEC_AGL_SEP2023.pdf</t>
  </si>
  <si>
    <t>20230108_VISTAS APARTMENTS_ELEC_AGL_JAN2023.pdf</t>
  </si>
  <si>
    <t>20230119_Arundel Springs East_ELEC_AGL_JAN2023.pdf</t>
  </si>
  <si>
    <t>20230119_Arundel Springs West_ELEC_AGL_JAN2023_NMI13050.pdf</t>
  </si>
  <si>
    <t>20230206_The Georgia_ELEC_AGL_FEB2023.pdf</t>
  </si>
  <si>
    <t>20221231_Atlantis West_ELEC_AGL_DEC2022.pdf</t>
  </si>
  <si>
    <t>20230131_Atlantis East_ELEC_AGL_JAN2023.pdf</t>
  </si>
  <si>
    <t>20230131_Atlantis West_ELEC_AGL_JAN2023.pdf</t>
  </si>
  <si>
    <t>20230131_Club Tropical Resort_ELEC_AGL_JAN2023.pdf</t>
  </si>
  <si>
    <t>20230131_MYORA APARTMENTS_ELEC_AGL_JAN2023.pdf</t>
  </si>
  <si>
    <t>20230131_Seamark on First_ELEC_AGL_JAN2023.pdf</t>
  </si>
  <si>
    <t>20230131_Skyline Apartments_ELEC_AGL_JAN2023.pdf</t>
  </si>
  <si>
    <t>20230131_Skyline Apartments_ELEC_AGL_JAN2023_AMENDED.pdf</t>
  </si>
  <si>
    <t>20230131_WATERS EDGE_ELEC_AGL_JAN2023_AMENDED.pdf</t>
  </si>
  <si>
    <t>20230408_VISTAS APARTMENTS_ELEC_AGL_APR2023.pdf</t>
  </si>
  <si>
    <t>20230419_Arundel Springs East_ELEC_AGL_APR2023.pdf</t>
  </si>
  <si>
    <t>20230419_Arundel Springs West_ELEC_AGL_APR2023_NMI13050.pdf</t>
  </si>
  <si>
    <t>20230228_Atlantis East_ELEC_AGL_FEB2023.pdf</t>
  </si>
  <si>
    <t>20230228_Atlantis West_ELEC_AGL_FEB2023.pdf</t>
  </si>
  <si>
    <t>20230228_Club Tropical Resort_ELEC_AGL_FEB2023.pdf</t>
  </si>
  <si>
    <t>20230228_MYORA APARTMENTS_ELEC_AGL_FEB2023.pdf</t>
  </si>
  <si>
    <t>20230228_Seamark on First_ELEC_AGL_FEB2023.pdf</t>
  </si>
  <si>
    <t>20230228_Skyline Apartments_ELEC_AGL_FEB2023.pdf</t>
  </si>
  <si>
    <t>20230228_Skyline Apartments_ELEC_AGL_FEB2023_AMENDED.pdf</t>
  </si>
  <si>
    <t>20230228_WATERS EDGE_ELEC_AGL_FEB2023.pdf</t>
  </si>
  <si>
    <t>20230509_The Georgia_ELEC_AGL_MAY2023.pdf</t>
  </si>
  <si>
    <t>20230331_Atlantis West_ELEC_AGL_MAR2023.pdf</t>
  </si>
  <si>
    <t>20230331_Club Tropical Resort_ELEC_AGL_MAR2023.pdf</t>
  </si>
  <si>
    <t>20230331_MOUNTAIN BOWERS_ELEC_AGL_MAR2023.pdf</t>
  </si>
  <si>
    <t>20230331_MYORA APARTMENTS_ELEC_AGL_MAR2023.pdf</t>
  </si>
  <si>
    <t>20230331_Seamark on First_ELEC_AGL_MAR2023.pdf</t>
  </si>
  <si>
    <t>20230331_Skyline Apartments_ELEC_AGL_MAR2023.pdf</t>
  </si>
  <si>
    <t>20230331_Skyline Apartments_ELEC_AGL_MAR2023_AMENDED.pdf</t>
  </si>
  <si>
    <t>20230331_WATERS EDGE_ELEC_AGL_MAR2023.pdf</t>
  </si>
  <si>
    <t>20230430_Atlantis East_ELEC_AGL_APR2023.pdf</t>
  </si>
  <si>
    <t>20230430_Club Tropical Resort_ELEC_AGL_APR2023.pdf</t>
  </si>
  <si>
    <t>20230430_MOUNTAIN BOWERS_ELEC_AGL_APR2023.pdf</t>
  </si>
  <si>
    <t>20230430_Seamark on First_ELEC_AGL_APR2023.pdf</t>
  </si>
  <si>
    <t>20230430_Skyline Apartments_ELEC_AGL_APR2023_AMENDED.pdf</t>
  </si>
  <si>
    <t>20230430_WATERS EDGE_ELEC_AGL_APR2023.pdf</t>
  </si>
  <si>
    <t>20230707_VISTAS APARTMENTS_ELEC_AGL_JUL2023.pdf</t>
  </si>
  <si>
    <t>20230718_Arundel Springs East_ELEC_AGL_JUL2023.pdf</t>
  </si>
  <si>
    <t>20230718_Arundel Springs West_ELEC_AGL_JUL2023_NMI13050.pdf</t>
  </si>
  <si>
    <t>20230531_Atlantis East_ELEC_AGL_MAY2023.pdf</t>
  </si>
  <si>
    <t>20230531_Club Tropical Resort_ELEC_AGL_MAY2023.pdf</t>
  </si>
  <si>
    <t>20230531_MOUNTAIN BOWERS_ELEC_AGL_MAY2023.pdf</t>
  </si>
  <si>
    <t>20230531_Seamark on First_ELEC_AGL_MAY2023.pdf</t>
  </si>
  <si>
    <t>20230531_Skyline Apartments_ELEC_AGL_MAY2023_AMENDED.pdf</t>
  </si>
  <si>
    <t>20230531_WATERS EDGE_ELEC_AGL_MAY2023.pdf</t>
  </si>
  <si>
    <t>20230801_The Georgia_ELEC_AGL_AUG2023.pdf</t>
  </si>
  <si>
    <t>20230630_Atlantis East_ELEC_AGL_JUN2023.pdf</t>
  </si>
  <si>
    <t>20230630_Club Tropical Resort_ELEC_AGL_JUN2023.pdf</t>
  </si>
  <si>
    <t>20230630_MOUNTAIN BOWERS_ELEC_AGL_JUN2023.pdf</t>
  </si>
  <si>
    <t>20230630_Seamark on First_ELEC_AGL_JUN2023.pdf</t>
  </si>
  <si>
    <t>20230630_Skyline Apartments_ELEC_AGL_JUN2023_AMENDED.pdf</t>
  </si>
  <si>
    <t>20230630_WATERS EDGE_ELEC_AGL_JUN2023.pdf</t>
  </si>
  <si>
    <t>20230731_Atlantis East_ELEC_AGL_JUL2023.pdf</t>
  </si>
  <si>
    <t>20230731_Club Tropical Resort_ELEC_AGL_JUL2023.pdf</t>
  </si>
  <si>
    <t>20230731_MOUNTAIN BOWERS_ELEC_AGL_JUL2023.pdf</t>
  </si>
  <si>
    <t>20230731_Seamark on First_ELEC_AGL_JUL2023.pdf</t>
  </si>
  <si>
    <t>20230731_Skyline Apartments_ELEC_AGL_JUL2023.pdf</t>
  </si>
  <si>
    <t>20230731_WATERS EDGE_ELEC_AGL_JUL2023.pdf</t>
  </si>
  <si>
    <t>20231005_VISTAS APARTMENTS_ELEC_AGL_OCT2023.pdf</t>
  </si>
  <si>
    <t>20231005_VISTAS APARTMENTS_ELEC_AGL_OCT2023_AMENDED.pdf</t>
  </si>
  <si>
    <t>20231016_Arundel Springs East_ELEC_AGL_OCT2023.pdf</t>
  </si>
  <si>
    <t>20231016_Arundel Springs West_ELEC_AGL_OCT2023_NMI13050.pdf</t>
  </si>
  <si>
    <t>20230831_Club Tropical Resort_ELEC_AGL_AUG2023.pdf</t>
  </si>
  <si>
    <t>20230831_Seamark on First_ELEC_AGL_AUG2023.pdf</t>
  </si>
  <si>
    <t>20230831_Skyline Apartments_ELEC_AGL_AUG2023.pdf</t>
  </si>
  <si>
    <t>20230831_Skyline Apartments_ELEC_AGL_AUG2023_AMENDED.pdf</t>
  </si>
  <si>
    <t>20230831_WATERS EDGE_ELEC_AGL_AUG2023.pdf</t>
  </si>
  <si>
    <t>20230930_Atlantis East_ELEC_AGL_SEP2023_AMENDED.pdf</t>
  </si>
  <si>
    <t>20230930_Bela by Mosaic_ELEC_AGL_SEP2023.pdf</t>
  </si>
  <si>
    <t>20230930_Club Tropical Resort_ELEC_AGL_SEP2023.pdf</t>
  </si>
  <si>
    <t>20230930_Seamark on First_ELEC_AGL_SEP2023.pdf</t>
  </si>
  <si>
    <t>20230930_Skyline Apartments_ELEC_AGL_SEP2023_AMENDED.pdf</t>
  </si>
  <si>
    <t>20230930_WATERS EDGE_ELEC_AGL_SEP2023.pdf</t>
  </si>
  <si>
    <t>20231031_Atlantis East_ELEC_AGL_OCT2023.pdf</t>
  </si>
  <si>
    <t>20231031_Bela by Mosaic_ELEC_AGL_OCT2023.pdf</t>
  </si>
  <si>
    <t>20231031_Bela by Mosaic_ELEC_AGL_OCT2023_AMENDED.pdf</t>
  </si>
  <si>
    <t>20231031_Hillcrest_ELEC_AGL_OCT2023.pdf</t>
  </si>
  <si>
    <t>20231031_Seamark on First_ELEC_AGL_OCT2023.pdf</t>
  </si>
  <si>
    <t>20231031_Skyline Apartments_ELEC_AGL_OCT2023.pdf</t>
  </si>
  <si>
    <t>20231031_Skyline Apartments_ELEC_AGL_OCT2023_AMENDED.pdf</t>
  </si>
  <si>
    <t>20231031_WATERS EDGE_ELEC_AGL_OCT2023.pdf</t>
  </si>
  <si>
    <t>20240103_VISTAS APARTMENTS_ELEC_AGL_JAN2024.pdf</t>
  </si>
  <si>
    <t>20231206_Arundel Springs West_ELEC_AGL_DEC2023_NMI13050.pdf</t>
  </si>
  <si>
    <t>20240124_Arundel Springs East_AGL_Elec_Jan2024_NMI9350.pdf</t>
  </si>
  <si>
    <t>20231130_Atlantis East_ELEC_AGL_NOV2023.pdf</t>
  </si>
  <si>
    <t>20231130_Bela by Mosaic_ELEC_AGL_NOV2023.pdf</t>
  </si>
  <si>
    <t>20231130_Club Tropical Resort_ELEC_AGL_NOV2023.pdf</t>
  </si>
  <si>
    <t>20231130_Hillcrest_ELEC_AGL_NOV2023.pdf</t>
  </si>
  <si>
    <t>20231130_Seamark on First_ELEC_AGL_NOV2023.pdf</t>
  </si>
  <si>
    <t>20231130_Skyline Apartments_ELEC_AGL_NOV2023.pdf</t>
  </si>
  <si>
    <t>20231130_Skyline Apartments_ELEC_AGL_NOV2023_AMENDED.pdf</t>
  </si>
  <si>
    <t>20231130_WATERS EDGE_ELEC_AGL_NOV2023.pdf</t>
  </si>
  <si>
    <t>20231231_Atlantis East_ELEC_AGL_DEC2023.pdf</t>
  </si>
  <si>
    <t>20231231_Bela by Mosaic_ELEC_AGL_DEC2023.pdf</t>
  </si>
  <si>
    <t>20231231_Bela by Mosaic_ELEC_AGL_DEC2023_AMENDED.pdf</t>
  </si>
  <si>
    <t>20231231_Club Tropical Resort_ELEC_AGL_DEC2023.pdf</t>
  </si>
  <si>
    <t>20231231_Edgewater Lake Kawana_ELEC_AGL_DEC2023.pdf</t>
  </si>
  <si>
    <t>20231231_Hillcrest_ELEC_AGL_DEC2023.pdf</t>
  </si>
  <si>
    <t>20231231_Seamark on First_ELEC_AGL_DEC2023.pdf</t>
  </si>
  <si>
    <t>20231231_Skyline Apartments_ELEC_AGL_DEC2023_NMI59576.pdf</t>
  </si>
  <si>
    <t>20231231_WATERS EDGE_ELEC_AGL_DEC2023.pdf</t>
  </si>
  <si>
    <t>20240131_Bela By Mosaic_ELEC_AGL_JAN2024.pdf</t>
  </si>
  <si>
    <t>20240131_Club Tropical Resort_Elec_AGL_JAN2024.pdf</t>
  </si>
  <si>
    <t>20240131_Hillcrest_ELEC_AGL_JAN2024.pdf</t>
  </si>
  <si>
    <t>20240131_Skyline Apartments_ELEC_AGL_JAN2024.pdf</t>
  </si>
  <si>
    <t>20240131_WATERS EDGE_ELEC_AGL_JAN2024.pdf</t>
  </si>
  <si>
    <t>20221104_The Georgia_ELEC_AGL_NOV2022_AMENDED.pdf</t>
  </si>
  <si>
    <t>20230131_ALLEGRO APARTMENTS_ELEC_AGL_JAN2023.pdf</t>
  </si>
  <si>
    <t>20230206_The Georgia_ELEC_AGL_FEB2023_AMENDED.pdf</t>
  </si>
  <si>
    <t>20230228_ALLEGRO APARTMENTS_ELEC_AGL_FEB023.pdf</t>
  </si>
  <si>
    <t>20230331_ALLEGRO APARTMENTS_ELEC_AGL_MAR2023.pdf</t>
  </si>
  <si>
    <t>20230430_ALLEGRO APARTMENTS_ELEC_AGL_APR2023.pdf</t>
  </si>
  <si>
    <t>20230430_MYORA APARTMENTS_ELEC_AGL_APR2023.pdf</t>
  </si>
  <si>
    <t>20230531_ALLEGRO APARTMENTS_ELEC_AGL_MAY2023.pdf</t>
  </si>
  <si>
    <t>20230630_ALLEGRO APARTMENTS_ELEC_AGL_JUN2023.pdf</t>
  </si>
  <si>
    <t>20230731_ALLEGRO APARTMENTS_ELEC_AGL_JUL2023.pdf</t>
  </si>
  <si>
    <t>20230831_ALLEGRO APARTMENTS_ELEC_AGL_AUG2023.pdf</t>
  </si>
  <si>
    <t>20230831_Edgewater Lake Kawana_ELEC_AGL_AUG2023.pdf</t>
  </si>
  <si>
    <t>20230831_MOUNTAIN BOWERS_ELEC_AGL_AUG2023.pdf</t>
  </si>
  <si>
    <t>20230930_ALLEGRO APARTMENTS_ELEC_AGL_SEP2023.pdf</t>
  </si>
  <si>
    <t>20230930_Edgewater Lake Kawana_ELEC_AGL_SEP2023.pdf</t>
  </si>
  <si>
    <t>20231031_ALLEGRO APARTMENTS_ELEC_AGL_OCT2023.pdf</t>
  </si>
  <si>
    <t>20231031_Edgewater Lake Kawana_ELEC_AGL_OCT2023.pdf</t>
  </si>
  <si>
    <t>20231130_ALLEGRO APARTMENTS_ELEC_AGL_NOV2023.pdf</t>
  </si>
  <si>
    <t>20231130_Edgewater Lake Kawana_ELEC_AGL_NOV2023.pdf</t>
  </si>
  <si>
    <t>20231231_ALLEGRO APARTMENTS_ELEC_AGL_DEC2023.pdf</t>
  </si>
  <si>
    <t>20221231 leeward</t>
  </si>
  <si>
    <t>20230131 kyabra</t>
  </si>
  <si>
    <t>20230131leeward</t>
  </si>
  <si>
    <t>20230131River</t>
  </si>
  <si>
    <t>20230131Saville</t>
  </si>
  <si>
    <t>20230131 whisper</t>
  </si>
  <si>
    <t>20230228 kyabra</t>
  </si>
  <si>
    <t>20230228 leeward</t>
  </si>
  <si>
    <t>20230228 River</t>
  </si>
  <si>
    <t>20230228 Saville</t>
  </si>
  <si>
    <t>20230228 Whisper</t>
  </si>
  <si>
    <t>20230331 kyabra</t>
  </si>
  <si>
    <t>leeward</t>
  </si>
  <si>
    <t>20230331 River</t>
  </si>
  <si>
    <t>20230331 Saville</t>
  </si>
  <si>
    <t>20230331whisper</t>
  </si>
  <si>
    <t>20230430 kyabra</t>
  </si>
  <si>
    <t>20230430 leeward</t>
  </si>
  <si>
    <t>20230430 River</t>
  </si>
  <si>
    <t>20230430 Saville</t>
  </si>
  <si>
    <t>20230430 whisper</t>
  </si>
  <si>
    <t>20230531 kyabra</t>
  </si>
  <si>
    <t>20230531 leeward</t>
  </si>
  <si>
    <t>20230531 River</t>
  </si>
  <si>
    <t>20230531 Saville</t>
  </si>
  <si>
    <t>20230630 leeward</t>
  </si>
  <si>
    <t>20230630 River</t>
  </si>
  <si>
    <t>20230630 riverson</t>
  </si>
  <si>
    <t>20230630 Sville</t>
  </si>
  <si>
    <t>20230630 whisper</t>
  </si>
  <si>
    <t>20230731 avalon</t>
  </si>
  <si>
    <t>20230731 leeward</t>
  </si>
  <si>
    <t>20230731 river</t>
  </si>
  <si>
    <t>20230731 riverson</t>
  </si>
  <si>
    <t>saville</t>
  </si>
  <si>
    <t>whisper</t>
  </si>
  <si>
    <t>20230831Avalon</t>
  </si>
  <si>
    <t>20230831 leeward</t>
  </si>
  <si>
    <t>20230831 River</t>
  </si>
  <si>
    <t>20230831 riverson</t>
  </si>
  <si>
    <t>20230831 Saville</t>
  </si>
  <si>
    <t>20230831 Whisper</t>
  </si>
  <si>
    <t>20230930 Avalon</t>
  </si>
  <si>
    <t>20230930 leeward</t>
  </si>
  <si>
    <t>20230930 River</t>
  </si>
  <si>
    <t>20230930 riveron</t>
  </si>
  <si>
    <t>20230930 Saville</t>
  </si>
  <si>
    <t>20230930 Whisper</t>
  </si>
  <si>
    <t>20231031 Avalon</t>
  </si>
  <si>
    <t>20231031 river</t>
  </si>
  <si>
    <t>20231031 riverson</t>
  </si>
  <si>
    <t>20231031 saville</t>
  </si>
  <si>
    <t>20231031 whisper</t>
  </si>
  <si>
    <t>20231130 avaln</t>
  </si>
  <si>
    <t>20231130 leeward</t>
  </si>
  <si>
    <t>20231130 riverson</t>
  </si>
  <si>
    <t>20231130 saville</t>
  </si>
  <si>
    <t>20231130 whisper</t>
  </si>
  <si>
    <t>20231231 avalon</t>
  </si>
  <si>
    <t>20231231 faculty</t>
  </si>
  <si>
    <t>20231231 riverson</t>
  </si>
  <si>
    <t>20231231 saville</t>
  </si>
  <si>
    <t>20240131 creek</t>
  </si>
  <si>
    <t>20240131 avalon</t>
  </si>
  <si>
    <t>20240131 faculty</t>
  </si>
  <si>
    <t>20240131 leeward</t>
  </si>
  <si>
    <t>20240131 river</t>
  </si>
  <si>
    <t>20240131 whisper</t>
  </si>
  <si>
    <t>if peak, offpeak, shoulder not there then there will be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</si>
</sst>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-* #,##0.00_-;\-* #,##0.00_-;_-* &quot;-&quot;??_-;_-@_-"/>
    <numFmt numFmtId="166" formatCode="0.00000"/>
    <numFmt numFmtId="167" formatCode="_-* #,##0.000_-;\-* #,##0.000_-;_-* &quot;-&quot;??_-;_-@_-"/>
    <numFmt numFmtId="168" formatCode="&quot;$&quot;#,###.00;[Red]\(&quot;$&quot;#,###.00\);"/>
    <numFmt numFmtId="169" formatCode="&quot;$&quot;#,##0.00"/>
    <numFmt numFmtId="170" formatCode="&quot;$&quot;#,##0.0000"/>
    <numFmt numFmtId="171" formatCode="0_ ;\-0\ "/>
    <numFmt numFmtId="172" formatCode="0.000"/>
  </numFmts>
  <fonts count="20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2"/>
      <color theme="10"/>
      <name val="Calibri"/>
      <family val="2"/>
    </font>
    <font>
      <b/>
      <sz val="18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0"/>
      <color rgb="FF000000"/>
      <name val="Calibri"/>
      <family val="2"/>
    </font>
    <font>
      <sz val="10"/>
      <color theme="3" tint="-0.499984740745262"/>
      <name val="Arial"/>
      <family val="2"/>
    </font>
    <font>
      <sz val="10"/>
      <color indexed="23"/>
      <name val="Arial"/>
      <family val="2"/>
    </font>
    <font>
      <sz val="10"/>
      <color indexed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FF96"/>
        <bgColor indexed="64"/>
      </patternFill>
    </fill>
    <fill>
      <patternFill patternType="lightGray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0">
    <xf numFmtId="0" fontId="0" fillId="0" borderId="0" applyNumberFormat="0" applyAlignment="0"/>
    <xf numFmtId="0" fontId="7" fillId="2" borderId="0" applyNumberFormat="0" applyBorder="0" applyAlignment="0" applyProtection="0"/>
    <xf numFmtId="0" fontId="8" fillId="3" borderId="1" applyNumberFormat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4" fillId="0" borderId="0" applyNumberFormat="0" applyFill="0"/>
    <xf numFmtId="0" fontId="15" fillId="5" borderId="3" applyNumberFormat="0">
      <alignment horizontal="centerContinuous" vertical="center" wrapText="1"/>
    </xf>
    <xf numFmtId="0" fontId="17" fillId="6" borderId="4" applyNumberFormat="0"/>
    <xf numFmtId="0" fontId="18" fillId="7" borderId="5" applyNumberFormat="0">
      <alignment horizontal="right"/>
    </xf>
    <xf numFmtId="0" fontId="19" fillId="8" borderId="7" applyNumberFormat="0"/>
  </cellStyleXfs>
  <cellXfs count="68">
    <xf numFmtId="0" fontId="0" fillId="0" borderId="0" xfId="0"/>
    <xf numFmtId="0" fontId="11" fillId="4" borderId="2" xfId="3" applyFont="1" applyFill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7" fillId="2" borderId="3" xfId="1" applyBorder="1" applyAlignment="1">
      <alignment horizontal="center"/>
    </xf>
    <xf numFmtId="0" fontId="14" fillId="0" borderId="0" xfId="5"/>
    <xf numFmtId="0" fontId="15" fillId="5" borderId="3" xfId="6">
      <alignment horizontal="centerContinuous" vertical="center" wrapText="1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3" xfId="0" applyBorder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7" fillId="6" borderId="4" xfId="7" applyAlignment="1">
      <alignment horizontal="center"/>
    </xf>
    <xf numFmtId="0" fontId="17" fillId="6" borderId="3" xfId="7" applyBorder="1"/>
    <xf numFmtId="166" fontId="17" fillId="6" borderId="3" xfId="7" applyNumberFormat="1" applyBorder="1"/>
    <xf numFmtId="0" fontId="17" fillId="6" borderId="4" xfId="7"/>
    <xf numFmtId="0" fontId="13" fillId="0" borderId="3" xfId="0" applyFont="1" applyBorder="1" applyAlignment="1">
      <alignment horizontal="center"/>
    </xf>
    <xf numFmtId="0" fontId="13" fillId="0" borderId="0" xfId="0" applyFont="1"/>
    <xf numFmtId="14" fontId="0" fillId="0" borderId="0" xfId="0" applyNumberFormat="1"/>
    <xf numFmtId="0" fontId="18" fillId="7" borderId="5" xfId="8" applyAlignment="1">
      <alignment horizontal="center"/>
    </xf>
    <xf numFmtId="0" fontId="15" fillId="5" borderId="3" xfId="6" applyAlignment="1">
      <alignment horizontal="center" vertical="center" wrapText="1"/>
    </xf>
    <xf numFmtId="0" fontId="15" fillId="5" borderId="6" xfId="6" applyBorder="1" applyAlignment="1">
      <alignment horizontal="center" vertical="center" wrapText="1"/>
    </xf>
    <xf numFmtId="0" fontId="15" fillId="5" borderId="3" xfId="6" applyAlignment="1">
      <alignment horizontal="centerContinuous" vertical="center"/>
    </xf>
    <xf numFmtId="14" fontId="17" fillId="6" borderId="4" xfId="7" applyNumberFormat="1"/>
    <xf numFmtId="0" fontId="8" fillId="3" borderId="1" xfId="2"/>
    <xf numFmtId="165" fontId="8" fillId="3" borderId="1" xfId="2" applyNumberFormat="1"/>
    <xf numFmtId="167" fontId="8" fillId="3" borderId="1" xfId="2" applyNumberFormat="1"/>
    <xf numFmtId="168" fontId="17" fillId="6" borderId="4" xfId="7" applyNumberFormat="1"/>
    <xf numFmtId="169" fontId="17" fillId="6" borderId="4" xfId="7" applyNumberFormat="1"/>
    <xf numFmtId="169" fontId="8" fillId="3" borderId="1" xfId="2" applyNumberFormat="1"/>
    <xf numFmtId="170" fontId="8" fillId="3" borderId="1" xfId="2" applyNumberFormat="1"/>
    <xf numFmtId="0" fontId="19" fillId="8" borderId="7" xfId="9"/>
    <xf numFmtId="171" fontId="17" fillId="6" borderId="4" xfId="7" applyNumberFormat="1"/>
    <xf numFmtId="0" fontId="6" fillId="0" borderId="3" xfId="4" applyBorder="1"/>
    <xf numFmtId="0" fontId="6" fillId="9" borderId="3" xfId="4" applyFill="1" applyBorder="1"/>
    <xf numFmtId="164" fontId="17" fillId="6" borderId="4" xfId="7" applyNumberFormat="1"/>
    <xf numFmtId="0" fontId="5" fillId="9" borderId="3" xfId="4" applyFont="1" applyFill="1" applyBorder="1"/>
    <xf numFmtId="14" fontId="17" fillId="10" borderId="4" xfId="7" applyNumberFormat="1" applyFill="1"/>
    <xf numFmtId="0" fontId="8" fillId="10" borderId="1" xfId="2" applyFill="1"/>
    <xf numFmtId="0" fontId="17" fillId="10" borderId="4" xfId="7" applyFill="1" applyAlignment="1">
      <alignment horizontal="center"/>
    </xf>
    <xf numFmtId="0" fontId="17" fillId="10" borderId="4" xfId="7" applyFill="1"/>
    <xf numFmtId="165" fontId="8" fillId="10" borderId="1" xfId="2" applyNumberFormat="1" applyFill="1"/>
    <xf numFmtId="164" fontId="17" fillId="10" borderId="4" xfId="7" applyNumberFormat="1" applyFill="1"/>
    <xf numFmtId="167" fontId="8" fillId="10" borderId="1" xfId="2" applyNumberFormat="1" applyFill="1"/>
    <xf numFmtId="168" fontId="17" fillId="10" borderId="4" xfId="7" applyNumberFormat="1" applyFill="1"/>
    <xf numFmtId="0" fontId="17" fillId="6" borderId="4" xfId="7" applyNumberFormat="1"/>
    <xf numFmtId="0" fontId="4" fillId="9" borderId="3" xfId="4" applyFont="1" applyFill="1" applyBorder="1"/>
    <xf numFmtId="14" fontId="17" fillId="11" borderId="4" xfId="7" applyNumberFormat="1" applyFill="1"/>
    <xf numFmtId="0" fontId="8" fillId="11" borderId="1" xfId="2" applyFill="1"/>
    <xf numFmtId="0" fontId="17" fillId="11" borderId="4" xfId="7" applyFill="1" applyAlignment="1">
      <alignment horizontal="center"/>
    </xf>
    <xf numFmtId="0" fontId="17" fillId="11" borderId="4" xfId="7" applyFill="1"/>
    <xf numFmtId="165" fontId="8" fillId="11" borderId="1" xfId="2" applyNumberFormat="1" applyFill="1"/>
    <xf numFmtId="168" fontId="17" fillId="11" borderId="4" xfId="7" applyNumberFormat="1" applyFill="1"/>
    <xf numFmtId="167" fontId="8" fillId="11" borderId="1" xfId="2" applyNumberFormat="1" applyFill="1"/>
    <xf numFmtId="169" fontId="17" fillId="11" borderId="4" xfId="7" applyNumberFormat="1" applyFill="1"/>
    <xf numFmtId="169" fontId="8" fillId="11" borderId="1" xfId="2" applyNumberFormat="1" applyFill="1"/>
    <xf numFmtId="170" fontId="8" fillId="11" borderId="1" xfId="2" applyNumberFormat="1" applyFill="1"/>
    <xf numFmtId="0" fontId="6" fillId="11" borderId="3" xfId="4" applyFill="1" applyBorder="1"/>
    <xf numFmtId="0" fontId="0" fillId="11" borderId="0" xfId="0" applyFill="1"/>
    <xf numFmtId="0" fontId="3" fillId="0" borderId="3" xfId="4" applyFont="1" applyBorder="1"/>
    <xf numFmtId="2" fontId="17" fillId="6" borderId="4" xfId="7" applyNumberFormat="1"/>
    <xf numFmtId="172" fontId="17" fillId="6" borderId="4" xfId="7" applyNumberFormat="1"/>
    <xf numFmtId="4" fontId="17" fillId="6" borderId="4" xfId="7" applyNumberFormat="1"/>
    <xf numFmtId="0" fontId="2" fillId="0" borderId="3" xfId="4" applyFont="1" applyBorder="1"/>
    <xf numFmtId="168" fontId="17" fillId="12" borderId="4" xfId="7" applyNumberFormat="1" applyFill="1"/>
    <xf numFmtId="164" fontId="17" fillId="12" borderId="4" xfId="7" applyNumberFormat="1" applyFill="1"/>
    <xf numFmtId="0" fontId="1" fillId="12" borderId="3" xfId="4" applyFont="1" applyFill="1" applyBorder="1"/>
    <xf numFmtId="0" fontId="6" fillId="12" borderId="3" xfId="4" applyFill="1" applyBorder="1"/>
  </cellXfs>
  <cellStyles count="10">
    <cellStyle name="Assumption" xfId="7" xr:uid="{00000000-0005-0000-0000-000000000000}"/>
    <cellStyle name="Calculation" xfId="2" builtinId="22"/>
    <cellStyle name="Good" xfId="1" builtinId="26"/>
    <cellStyle name="Header2" xfId="5" xr:uid="{00000000-0005-0000-0000-000003000000}"/>
    <cellStyle name="Hyperlink" xfId="3" builtinId="8"/>
    <cellStyle name="Normal" xfId="0" builtinId="0"/>
    <cellStyle name="Normal 2" xfId="4" xr:uid="{00000000-0005-0000-0000-000006000000}"/>
    <cellStyle name="OffSheet" xfId="9" xr:uid="{00000000-0005-0000-0000-000007000000}"/>
    <cellStyle name="Table_Heading" xfId="6" xr:uid="{00000000-0005-0000-0000-000008000000}"/>
    <cellStyle name="Technical_Input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123825</xdr:rowOff>
    </xdr:from>
    <xdr:to>
      <xdr:col>16</xdr:col>
      <xdr:colOff>656613</xdr:colOff>
      <xdr:row>61</xdr:row>
      <xdr:rowOff>170007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95BB5-AAE0-006F-C987-1713B8B6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14925"/>
          <a:ext cx="12048513" cy="69041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157779</xdr:rowOff>
    </xdr:from>
    <xdr:to>
      <xdr:col>10</xdr:col>
      <xdr:colOff>770795</xdr:colOff>
      <xdr:row>92</xdr:row>
      <xdr:rowOff>66607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2C5DDE-FCE6-06DD-4211-2D69C32FC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730279"/>
          <a:ext cx="8602462" cy="9052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1"/>
  </sheetPr>
  <dimension ref="A1:Y101"/>
  <sheetViews>
    <sheetView topLeftCell="I5" zoomScale="120" zoomScaleNormal="120" workbookViewId="0">
      <selection activeCell="R16" sqref="R16"/>
    </sheetView>
  </sheetViews>
  <sheetFormatPr defaultRowHeight="12.75"/>
  <cols>
    <col min="1" max="2" width="10.140625" bestFit="1" customWidth="1"/>
    <col min="4" max="4" width="12" bestFit="1" customWidth="1"/>
    <col min="8" max="8" width="14.5703125" customWidth="1"/>
    <col min="10" max="10" width="10.42578125" bestFit="1" customWidth="1"/>
    <col min="12" max="12" width="9.140625" customWidth="1"/>
    <col min="13" max="13" width="13.42578125" customWidth="1"/>
    <col min="14" max="14" width="12.85546875" customWidth="1"/>
    <col min="15" max="15" width="11.140625" customWidth="1"/>
    <col min="16" max="16" width="12.140625" customWidth="1"/>
    <col min="17" max="17" width="15.140625" customWidth="1"/>
    <col min="18" max="18" width="17.42578125" customWidth="1"/>
    <col min="19" max="20" width="11.42578125" bestFit="1" customWidth="1"/>
    <col min="21" max="21" width="11.140625" customWidth="1"/>
    <col min="22" max="22" width="15.5703125" customWidth="1"/>
    <col min="23" max="23" width="13.42578125" customWidth="1"/>
  </cols>
  <sheetData>
    <row r="1" spans="1:25" ht="24" thickBot="1">
      <c r="A1" s="1" t="s">
        <v>0</v>
      </c>
      <c r="B1" s="2" t="s">
        <v>1</v>
      </c>
      <c r="M1" t="s">
        <v>2</v>
      </c>
      <c r="N1" s="3" t="str">
        <f ca="1">IF(B13+30&gt;TODAY(),"Up To Date","Missing")</f>
        <v>Missing</v>
      </c>
      <c r="V1" s="4" t="s">
        <v>3</v>
      </c>
    </row>
    <row r="2" spans="1:25">
      <c r="V2" s="5" t="s">
        <v>4</v>
      </c>
      <c r="W2" s="5" t="s">
        <v>5</v>
      </c>
    </row>
    <row r="3" spans="1:25" ht="15">
      <c r="A3" s="6" t="s">
        <v>6</v>
      </c>
      <c r="B3" s="6" t="s">
        <v>7</v>
      </c>
      <c r="C3" s="6" t="s">
        <v>8</v>
      </c>
      <c r="D3" s="6" t="s">
        <v>9</v>
      </c>
      <c r="E3" s="6"/>
      <c r="F3" s="6"/>
      <c r="G3" s="6"/>
      <c r="H3" s="6"/>
      <c r="I3" s="6"/>
      <c r="J3" s="6"/>
      <c r="K3" s="6"/>
      <c r="M3" s="7" t="s">
        <v>10</v>
      </c>
      <c r="N3" s="8" t="s">
        <v>11</v>
      </c>
      <c r="O3" s="8" t="s">
        <v>12</v>
      </c>
      <c r="P3" s="8" t="s">
        <v>13</v>
      </c>
      <c r="S3" s="8" t="s">
        <v>11</v>
      </c>
      <c r="T3" s="8" t="s">
        <v>12</v>
      </c>
      <c r="V3" s="9">
        <v>6</v>
      </c>
      <c r="W3" s="10" t="s">
        <v>14</v>
      </c>
      <c r="X3" s="11"/>
      <c r="Y3" s="11"/>
    </row>
    <row r="4" spans="1:25">
      <c r="A4" s="12"/>
      <c r="B4" s="12"/>
      <c r="C4" s="12"/>
      <c r="D4" s="12"/>
      <c r="E4" s="11"/>
      <c r="F4" s="11"/>
      <c r="G4" s="11"/>
      <c r="H4" s="11"/>
      <c r="I4" s="11"/>
      <c r="J4" s="11"/>
      <c r="K4" s="11"/>
      <c r="M4" s="11">
        <v>1</v>
      </c>
      <c r="N4" s="13"/>
      <c r="O4" s="13"/>
      <c r="P4" s="14"/>
      <c r="S4" s="15"/>
      <c r="T4" s="15"/>
      <c r="V4" s="9">
        <v>9</v>
      </c>
      <c r="W4" s="10" t="s">
        <v>15</v>
      </c>
    </row>
    <row r="5" spans="1:25">
      <c r="M5" s="11">
        <v>2</v>
      </c>
      <c r="N5" s="13"/>
      <c r="O5" s="13"/>
      <c r="P5" s="14"/>
      <c r="S5" s="15"/>
      <c r="T5" s="15"/>
      <c r="V5" s="16" t="s">
        <v>16</v>
      </c>
      <c r="W5" s="17" t="s">
        <v>17</v>
      </c>
    </row>
    <row r="6" spans="1:25">
      <c r="M6" s="11">
        <v>3</v>
      </c>
      <c r="N6" s="13"/>
      <c r="O6" s="13"/>
      <c r="P6" s="14"/>
      <c r="S6" s="15"/>
      <c r="T6" s="15"/>
      <c r="V6" s="9">
        <v>12</v>
      </c>
      <c r="W6" s="17" t="s">
        <v>18</v>
      </c>
    </row>
    <row r="7" spans="1:25">
      <c r="M7" s="11">
        <v>4</v>
      </c>
      <c r="N7" s="13"/>
      <c r="O7" s="13"/>
      <c r="P7" s="14"/>
      <c r="S7" s="15"/>
      <c r="T7" s="15"/>
    </row>
    <row r="8" spans="1:25">
      <c r="M8" s="11">
        <v>5</v>
      </c>
      <c r="N8" s="13"/>
      <c r="O8" s="13"/>
      <c r="P8" s="14"/>
      <c r="S8" s="15"/>
      <c r="T8" s="15"/>
    </row>
    <row r="9" spans="1:25">
      <c r="H9" t="s">
        <v>604</v>
      </c>
      <c r="M9" s="11">
        <v>6</v>
      </c>
      <c r="N9" s="13"/>
      <c r="O9" s="13"/>
      <c r="P9" s="14"/>
    </row>
    <row r="10" spans="1:25">
      <c r="M10" s="11">
        <v>7</v>
      </c>
      <c r="N10" s="13"/>
      <c r="O10" s="13"/>
      <c r="P10" s="14"/>
    </row>
    <row r="11" spans="1:25">
      <c r="M11" s="11">
        <v>8</v>
      </c>
      <c r="N11" s="13"/>
      <c r="O11" s="13"/>
      <c r="P11" s="14"/>
    </row>
    <row r="12" spans="1:25">
      <c r="M12" s="11"/>
    </row>
    <row r="13" spans="1:25">
      <c r="A13" t="s">
        <v>19</v>
      </c>
      <c r="B13" s="18">
        <f>MAX(B16:B507)</f>
        <v>45199</v>
      </c>
    </row>
    <row r="14" spans="1: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  <c r="H14" s="19">
        <v>8</v>
      </c>
      <c r="I14" s="19">
        <v>9</v>
      </c>
      <c r="J14" s="19">
        <f>I14+1</f>
        <v>10</v>
      </c>
      <c r="K14" s="19">
        <f t="shared" ref="K14:S14" si="0">J14+1</f>
        <v>11</v>
      </c>
      <c r="L14" s="19">
        <f t="shared" si="0"/>
        <v>12</v>
      </c>
      <c r="M14" s="19">
        <f t="shared" si="0"/>
        <v>13</v>
      </c>
      <c r="N14" s="19">
        <f t="shared" si="0"/>
        <v>14</v>
      </c>
      <c r="O14" s="19">
        <f t="shared" si="0"/>
        <v>15</v>
      </c>
      <c r="P14" s="19">
        <f t="shared" si="0"/>
        <v>16</v>
      </c>
      <c r="Q14" s="19">
        <f t="shared" si="0"/>
        <v>17</v>
      </c>
      <c r="R14" s="19">
        <f t="shared" si="0"/>
        <v>18</v>
      </c>
      <c r="S14" s="19">
        <f t="shared" si="0"/>
        <v>19</v>
      </c>
    </row>
    <row r="15" spans="1:25" ht="51">
      <c r="A15" s="20" t="s">
        <v>20</v>
      </c>
      <c r="B15" s="20" t="s">
        <v>21</v>
      </c>
      <c r="C15" s="5" t="s">
        <v>22</v>
      </c>
      <c r="D15" s="5" t="s">
        <v>23</v>
      </c>
      <c r="E15" s="5" t="s">
        <v>24</v>
      </c>
      <c r="F15" s="5" t="s">
        <v>25</v>
      </c>
      <c r="G15" s="21" t="s">
        <v>26</v>
      </c>
      <c r="H15" s="5" t="s">
        <v>27</v>
      </c>
      <c r="I15" s="20" t="s">
        <v>28</v>
      </c>
      <c r="J15" s="20" t="s">
        <v>48</v>
      </c>
      <c r="K15" s="22" t="s">
        <v>29</v>
      </c>
      <c r="L15" s="5" t="s">
        <v>30</v>
      </c>
      <c r="M15" s="20" t="s">
        <v>31</v>
      </c>
      <c r="N15" s="5" t="s">
        <v>32</v>
      </c>
      <c r="O15" s="5" t="s">
        <v>33</v>
      </c>
      <c r="P15" s="5" t="s">
        <v>34</v>
      </c>
      <c r="Q15" s="20" t="s">
        <v>35</v>
      </c>
      <c r="R15" s="20" t="s">
        <v>36</v>
      </c>
      <c r="S15" s="20" t="s">
        <v>37</v>
      </c>
    </row>
    <row r="16" spans="1:25" ht="15">
      <c r="A16" s="23">
        <v>44485</v>
      </c>
      <c r="B16" s="23">
        <v>44574</v>
      </c>
      <c r="C16" s="24">
        <f>IF(B16=""," ",B16-A16+1)</f>
        <v>90</v>
      </c>
      <c r="D16" s="15">
        <v>31207068463</v>
      </c>
      <c r="E16" s="15"/>
      <c r="F16" s="15"/>
      <c r="G16" s="15"/>
      <c r="H16" s="25">
        <f t="shared" ref="H16:H80" si="1">E16+F16+G16</f>
        <v>0</v>
      </c>
      <c r="I16" s="15">
        <v>733.14099999999996</v>
      </c>
      <c r="J16" s="27">
        <v>-1338.22</v>
      </c>
      <c r="K16" s="15"/>
      <c r="L16" s="26" t="b">
        <f>IFERROR(((H16/K16)/C16)/24,FALSE)</f>
        <v>0</v>
      </c>
      <c r="M16" s="27">
        <v>4739.59</v>
      </c>
      <c r="N16" s="28">
        <v>340.13</v>
      </c>
      <c r="O16" s="27"/>
      <c r="P16" s="27"/>
      <c r="Q16" s="27"/>
      <c r="R16" s="29">
        <f>IFERROR((M16-N16)-O16-P16-Q16,FALSE)</f>
        <v>4399.46</v>
      </c>
      <c r="S16" s="30" t="b">
        <f>IFERROR(R16/H16,FALSE)</f>
        <v>0</v>
      </c>
      <c r="T16" t="s">
        <v>52</v>
      </c>
    </row>
    <row r="17" spans="1:20" ht="15">
      <c r="A17" s="23">
        <v>45170</v>
      </c>
      <c r="B17" s="23">
        <v>45199</v>
      </c>
      <c r="C17" s="24">
        <f t="shared" ref="C17:C80" si="2">IF(B17=""," ",B17-A17+1)</f>
        <v>30</v>
      </c>
      <c r="D17" s="15" t="s">
        <v>47</v>
      </c>
      <c r="E17" s="15">
        <v>20811.488000000001</v>
      </c>
      <c r="F17" s="15"/>
      <c r="G17" s="15">
        <v>20305.088</v>
      </c>
      <c r="H17" s="25">
        <f t="shared" si="1"/>
        <v>41116.576000000001</v>
      </c>
      <c r="I17" s="15"/>
      <c r="J17" s="27"/>
      <c r="K17" s="15"/>
      <c r="L17" s="26" t="b">
        <f t="shared" ref="L17:L80" si="3">IFERROR(((H17/K17)/C17)/24,FALSE)</f>
        <v>0</v>
      </c>
      <c r="M17" s="27">
        <v>-15120.1</v>
      </c>
      <c r="N17" s="28">
        <v>1125.45</v>
      </c>
      <c r="O17" s="27"/>
      <c r="P17" s="27">
        <v>-27310.68</v>
      </c>
      <c r="Q17" s="27"/>
      <c r="R17" s="29">
        <f t="shared" ref="R17:R80" si="4">IFERROR((M17-N17)-O17-P17-Q17,FALSE)</f>
        <v>11065.13</v>
      </c>
      <c r="S17" s="30">
        <f t="shared" ref="S17:S80" si="5">IFERROR(R17/H17,FALSE)</f>
        <v>0.26911603728870809</v>
      </c>
    </row>
    <row r="18" spans="1:20" ht="15">
      <c r="A18" s="23">
        <v>44713</v>
      </c>
      <c r="B18" s="23">
        <v>44742</v>
      </c>
      <c r="C18" s="24">
        <f t="shared" si="2"/>
        <v>30</v>
      </c>
      <c r="D18" s="15">
        <v>31167459576</v>
      </c>
      <c r="E18" s="15">
        <v>75168.05</v>
      </c>
      <c r="F18" s="15"/>
      <c r="G18" s="15">
        <v>67050.73</v>
      </c>
      <c r="H18" s="25">
        <f t="shared" si="1"/>
        <v>142218.78</v>
      </c>
      <c r="I18" s="15"/>
      <c r="J18" s="27"/>
      <c r="K18" s="15"/>
      <c r="L18" s="26" t="b">
        <f t="shared" si="3"/>
        <v>0</v>
      </c>
      <c r="M18" s="27">
        <v>21899.94</v>
      </c>
      <c r="N18" s="28">
        <v>1990.9</v>
      </c>
      <c r="O18" s="27"/>
      <c r="P18" s="27">
        <v>26.07</v>
      </c>
      <c r="Q18" s="27"/>
      <c r="R18" s="29">
        <f t="shared" si="4"/>
        <v>19882.969999999998</v>
      </c>
      <c r="S18" s="30">
        <f t="shared" si="5"/>
        <v>0.13980551654289256</v>
      </c>
      <c r="T18" t="s">
        <v>53</v>
      </c>
    </row>
    <row r="19" spans="1:20" ht="15">
      <c r="A19" s="23">
        <v>44743</v>
      </c>
      <c r="B19" s="23">
        <v>44773</v>
      </c>
      <c r="C19" s="24">
        <f t="shared" si="2"/>
        <v>31</v>
      </c>
      <c r="D19" s="15">
        <v>31167459576</v>
      </c>
      <c r="E19" s="15"/>
      <c r="F19" s="15"/>
      <c r="G19" s="15"/>
      <c r="H19" s="25">
        <f t="shared" si="1"/>
        <v>0</v>
      </c>
      <c r="I19" s="15"/>
      <c r="J19" s="27"/>
      <c r="K19" s="15"/>
      <c r="L19" s="26" t="b">
        <f t="shared" si="3"/>
        <v>0</v>
      </c>
      <c r="M19" s="27">
        <v>22651.200000000001</v>
      </c>
      <c r="N19" s="28">
        <v>2059.1999999999998</v>
      </c>
      <c r="O19" s="27"/>
      <c r="P19" s="27">
        <v>211.96</v>
      </c>
      <c r="Q19" s="27"/>
      <c r="R19" s="29">
        <f t="shared" si="4"/>
        <v>20380.04</v>
      </c>
      <c r="S19" s="30" t="b">
        <f t="shared" si="5"/>
        <v>0</v>
      </c>
      <c r="T19" t="s">
        <v>54</v>
      </c>
    </row>
    <row r="20" spans="1:20" ht="15">
      <c r="A20" s="15"/>
      <c r="B20" s="15"/>
      <c r="C20" s="24" t="str">
        <f t="shared" si="2"/>
        <v xml:space="preserve"> </v>
      </c>
      <c r="D20" s="15"/>
      <c r="E20" s="15"/>
      <c r="F20" s="15"/>
      <c r="G20" s="15"/>
      <c r="H20" s="25">
        <f t="shared" si="1"/>
        <v>0</v>
      </c>
      <c r="I20" s="15"/>
      <c r="J20" s="27"/>
      <c r="K20" s="15"/>
      <c r="L20" s="26" t="b">
        <f t="shared" si="3"/>
        <v>0</v>
      </c>
      <c r="M20" s="27"/>
      <c r="N20" s="28"/>
      <c r="O20" s="27"/>
      <c r="P20" s="27"/>
      <c r="Q20" s="27"/>
      <c r="R20" s="29">
        <f t="shared" si="4"/>
        <v>0</v>
      </c>
      <c r="S20" s="30" t="b">
        <f t="shared" si="5"/>
        <v>0</v>
      </c>
    </row>
    <row r="21" spans="1:20" ht="15">
      <c r="A21" s="15"/>
      <c r="B21" s="15"/>
      <c r="C21" s="24" t="str">
        <f t="shared" si="2"/>
        <v xml:space="preserve"> </v>
      </c>
      <c r="D21" s="15"/>
      <c r="E21" s="15"/>
      <c r="F21" s="15"/>
      <c r="G21" s="15"/>
      <c r="H21" s="25">
        <f t="shared" si="1"/>
        <v>0</v>
      </c>
      <c r="I21" s="15"/>
      <c r="J21" s="27"/>
      <c r="K21" s="15"/>
      <c r="L21" s="26" t="b">
        <f t="shared" si="3"/>
        <v>0</v>
      </c>
      <c r="M21" s="27"/>
      <c r="N21" s="28"/>
      <c r="O21" s="27"/>
      <c r="P21" s="27"/>
      <c r="Q21" s="27"/>
      <c r="R21" s="29">
        <f t="shared" si="4"/>
        <v>0</v>
      </c>
      <c r="S21" s="30" t="b">
        <f t="shared" si="5"/>
        <v>0</v>
      </c>
    </row>
    <row r="22" spans="1:20" ht="15">
      <c r="A22" s="15"/>
      <c r="B22" s="15"/>
      <c r="C22" s="24" t="str">
        <f t="shared" si="2"/>
        <v xml:space="preserve"> </v>
      </c>
      <c r="D22" s="15"/>
      <c r="E22" s="15"/>
      <c r="F22" s="15"/>
      <c r="G22" s="15"/>
      <c r="H22" s="25">
        <f t="shared" si="1"/>
        <v>0</v>
      </c>
      <c r="I22" s="15"/>
      <c r="J22" s="27"/>
      <c r="K22" s="15"/>
      <c r="L22" s="26" t="b">
        <f t="shared" si="3"/>
        <v>0</v>
      </c>
      <c r="M22" s="27"/>
      <c r="N22" s="28"/>
      <c r="O22" s="27"/>
      <c r="P22" s="27"/>
      <c r="Q22" s="27"/>
      <c r="R22" s="29">
        <f t="shared" si="4"/>
        <v>0</v>
      </c>
      <c r="S22" s="30" t="b">
        <f t="shared" si="5"/>
        <v>0</v>
      </c>
    </row>
    <row r="23" spans="1:20" ht="15">
      <c r="A23" s="15"/>
      <c r="B23" s="15"/>
      <c r="C23" s="24" t="str">
        <f t="shared" si="2"/>
        <v xml:space="preserve"> </v>
      </c>
      <c r="D23" s="15"/>
      <c r="E23" s="15"/>
      <c r="F23" s="15"/>
      <c r="G23" s="15"/>
      <c r="H23" s="25">
        <f t="shared" si="1"/>
        <v>0</v>
      </c>
      <c r="I23" s="15"/>
      <c r="J23" s="27"/>
      <c r="K23" s="15"/>
      <c r="L23" s="26" t="b">
        <f t="shared" si="3"/>
        <v>0</v>
      </c>
      <c r="M23" s="27"/>
      <c r="N23" s="28"/>
      <c r="O23" s="27"/>
      <c r="P23" s="27"/>
      <c r="Q23" s="27"/>
      <c r="R23" s="29">
        <f t="shared" si="4"/>
        <v>0</v>
      </c>
      <c r="S23" s="30" t="b">
        <f t="shared" si="5"/>
        <v>0</v>
      </c>
    </row>
    <row r="24" spans="1:20" ht="15">
      <c r="A24" s="15"/>
      <c r="B24" s="15"/>
      <c r="C24" s="24" t="str">
        <f t="shared" si="2"/>
        <v xml:space="preserve"> </v>
      </c>
      <c r="D24" s="15"/>
      <c r="E24" s="15"/>
      <c r="F24" s="15"/>
      <c r="G24" s="15"/>
      <c r="H24" s="25">
        <f t="shared" si="1"/>
        <v>0</v>
      </c>
      <c r="I24" s="15"/>
      <c r="J24" s="27"/>
      <c r="K24" s="15"/>
      <c r="L24" s="26" t="b">
        <f t="shared" si="3"/>
        <v>0</v>
      </c>
      <c r="M24" s="27"/>
      <c r="N24" s="28"/>
      <c r="O24" s="27"/>
      <c r="P24" s="27"/>
      <c r="Q24" s="27"/>
      <c r="R24" s="29">
        <f t="shared" si="4"/>
        <v>0</v>
      </c>
      <c r="S24" s="30" t="b">
        <f t="shared" si="5"/>
        <v>0</v>
      </c>
    </row>
    <row r="25" spans="1:20" ht="15">
      <c r="A25" s="15"/>
      <c r="B25" s="15"/>
      <c r="C25" s="24" t="str">
        <f t="shared" si="2"/>
        <v xml:space="preserve"> </v>
      </c>
      <c r="D25" s="15"/>
      <c r="E25" s="15"/>
      <c r="F25" s="15"/>
      <c r="G25" s="15"/>
      <c r="H25" s="25">
        <f t="shared" si="1"/>
        <v>0</v>
      </c>
      <c r="I25" s="15"/>
      <c r="J25" s="27"/>
      <c r="K25" s="15"/>
      <c r="L25" s="26" t="b">
        <f t="shared" si="3"/>
        <v>0</v>
      </c>
      <c r="M25" s="27"/>
      <c r="N25" s="28"/>
      <c r="O25" s="27"/>
      <c r="P25" s="27"/>
      <c r="Q25" s="27"/>
      <c r="R25" s="29">
        <f t="shared" si="4"/>
        <v>0</v>
      </c>
      <c r="S25" s="30" t="b">
        <f t="shared" si="5"/>
        <v>0</v>
      </c>
    </row>
    <row r="26" spans="1:20" ht="15">
      <c r="A26" s="15"/>
      <c r="B26" s="15"/>
      <c r="C26" s="24" t="str">
        <f t="shared" si="2"/>
        <v xml:space="preserve"> </v>
      </c>
      <c r="D26" s="15"/>
      <c r="E26" s="15"/>
      <c r="F26" s="15"/>
      <c r="G26" s="15"/>
      <c r="H26" s="25">
        <f t="shared" si="1"/>
        <v>0</v>
      </c>
      <c r="I26" s="15"/>
      <c r="J26" s="27"/>
      <c r="K26" s="15"/>
      <c r="L26" s="26" t="b">
        <f t="shared" si="3"/>
        <v>0</v>
      </c>
      <c r="M26" s="27"/>
      <c r="N26" s="28"/>
      <c r="O26" s="27"/>
      <c r="P26" s="27"/>
      <c r="Q26" s="27"/>
      <c r="R26" s="29">
        <f t="shared" si="4"/>
        <v>0</v>
      </c>
      <c r="S26" s="30" t="b">
        <f t="shared" si="5"/>
        <v>0</v>
      </c>
    </row>
    <row r="27" spans="1:20" ht="15">
      <c r="A27" s="15"/>
      <c r="B27" s="15"/>
      <c r="C27" s="24" t="str">
        <f t="shared" si="2"/>
        <v xml:space="preserve"> </v>
      </c>
      <c r="D27" s="15"/>
      <c r="E27" s="15"/>
      <c r="F27" s="15"/>
      <c r="G27" s="15"/>
      <c r="H27" s="25">
        <f t="shared" si="1"/>
        <v>0</v>
      </c>
      <c r="I27" s="15"/>
      <c r="J27" s="27"/>
      <c r="K27" s="15"/>
      <c r="L27" s="26" t="b">
        <f t="shared" si="3"/>
        <v>0</v>
      </c>
      <c r="M27" s="27"/>
      <c r="N27" s="28"/>
      <c r="O27" s="27"/>
      <c r="P27" s="27"/>
      <c r="Q27" s="27"/>
      <c r="R27" s="29">
        <f t="shared" si="4"/>
        <v>0</v>
      </c>
      <c r="S27" s="30" t="b">
        <f t="shared" si="5"/>
        <v>0</v>
      </c>
    </row>
    <row r="28" spans="1:20" ht="15">
      <c r="A28" s="15"/>
      <c r="B28" s="15"/>
      <c r="C28" s="24" t="str">
        <f t="shared" si="2"/>
        <v xml:space="preserve"> </v>
      </c>
      <c r="D28" s="15"/>
      <c r="E28" s="15"/>
      <c r="F28" s="15"/>
      <c r="G28" s="15"/>
      <c r="H28" s="25">
        <f t="shared" si="1"/>
        <v>0</v>
      </c>
      <c r="I28" s="15"/>
      <c r="J28" s="27"/>
      <c r="K28" s="15"/>
      <c r="L28" s="26" t="b">
        <f t="shared" si="3"/>
        <v>0</v>
      </c>
      <c r="M28" s="27"/>
      <c r="N28" s="28"/>
      <c r="O28" s="27"/>
      <c r="P28" s="27"/>
      <c r="Q28" s="27"/>
      <c r="R28" s="29">
        <f t="shared" si="4"/>
        <v>0</v>
      </c>
      <c r="S28" s="30" t="b">
        <f t="shared" si="5"/>
        <v>0</v>
      </c>
    </row>
    <row r="29" spans="1:20" ht="15">
      <c r="A29" s="15"/>
      <c r="B29" s="15"/>
      <c r="C29" s="24" t="str">
        <f t="shared" si="2"/>
        <v xml:space="preserve"> </v>
      </c>
      <c r="D29" s="15"/>
      <c r="E29" s="15"/>
      <c r="F29" s="15"/>
      <c r="G29" s="15"/>
      <c r="H29" s="25">
        <f t="shared" si="1"/>
        <v>0</v>
      </c>
      <c r="I29" s="15"/>
      <c r="J29" s="27"/>
      <c r="K29" s="15"/>
      <c r="L29" s="26" t="b">
        <f t="shared" si="3"/>
        <v>0</v>
      </c>
      <c r="M29" s="27"/>
      <c r="N29" s="28"/>
      <c r="O29" s="27"/>
      <c r="P29" s="27"/>
      <c r="Q29" s="27"/>
      <c r="R29" s="29">
        <f t="shared" si="4"/>
        <v>0</v>
      </c>
      <c r="S29" s="30" t="b">
        <f t="shared" si="5"/>
        <v>0</v>
      </c>
    </row>
    <row r="30" spans="1:20" ht="15">
      <c r="A30" s="15"/>
      <c r="B30" s="15"/>
      <c r="C30" s="24" t="str">
        <f t="shared" si="2"/>
        <v xml:space="preserve"> </v>
      </c>
      <c r="D30" s="15"/>
      <c r="E30" s="15"/>
      <c r="F30" s="15"/>
      <c r="G30" s="15"/>
      <c r="H30" s="25">
        <f t="shared" si="1"/>
        <v>0</v>
      </c>
      <c r="I30" s="15"/>
      <c r="J30" s="27"/>
      <c r="K30" s="15"/>
      <c r="L30" s="26" t="b">
        <f t="shared" si="3"/>
        <v>0</v>
      </c>
      <c r="M30" s="27"/>
      <c r="N30" s="28"/>
      <c r="O30" s="27"/>
      <c r="P30" s="27"/>
      <c r="Q30" s="27"/>
      <c r="R30" s="29">
        <f t="shared" si="4"/>
        <v>0</v>
      </c>
      <c r="S30" s="30" t="b">
        <f t="shared" si="5"/>
        <v>0</v>
      </c>
    </row>
    <row r="31" spans="1:20" ht="15">
      <c r="A31" s="15"/>
      <c r="B31" s="15"/>
      <c r="C31" s="24" t="str">
        <f t="shared" si="2"/>
        <v xml:space="preserve"> </v>
      </c>
      <c r="D31" s="15"/>
      <c r="E31" s="15"/>
      <c r="F31" s="15"/>
      <c r="G31" s="15"/>
      <c r="H31" s="25">
        <f t="shared" si="1"/>
        <v>0</v>
      </c>
      <c r="I31" s="15"/>
      <c r="J31" s="27"/>
      <c r="K31" s="15"/>
      <c r="L31" s="26" t="b">
        <f t="shared" si="3"/>
        <v>0</v>
      </c>
      <c r="M31" s="27"/>
      <c r="N31" s="28"/>
      <c r="O31" s="27"/>
      <c r="P31" s="27"/>
      <c r="Q31" s="27"/>
      <c r="R31" s="29">
        <f t="shared" si="4"/>
        <v>0</v>
      </c>
      <c r="S31" s="30" t="b">
        <f t="shared" si="5"/>
        <v>0</v>
      </c>
    </row>
    <row r="32" spans="1:20" ht="15">
      <c r="A32" s="15"/>
      <c r="B32" s="15"/>
      <c r="C32" s="24" t="str">
        <f t="shared" si="2"/>
        <v xml:space="preserve"> </v>
      </c>
      <c r="D32" s="15"/>
      <c r="E32" s="15"/>
      <c r="F32" s="15"/>
      <c r="G32" s="15"/>
      <c r="H32" s="25">
        <f t="shared" si="1"/>
        <v>0</v>
      </c>
      <c r="I32" s="15"/>
      <c r="J32" s="27"/>
      <c r="K32" s="15"/>
      <c r="L32" s="26" t="b">
        <f t="shared" si="3"/>
        <v>0</v>
      </c>
      <c r="M32" s="27"/>
      <c r="N32" s="28"/>
      <c r="O32" s="27"/>
      <c r="P32" s="27"/>
      <c r="Q32" s="27"/>
      <c r="R32" s="29">
        <f t="shared" si="4"/>
        <v>0</v>
      </c>
      <c r="S32" s="30" t="b">
        <f t="shared" si="5"/>
        <v>0</v>
      </c>
    </row>
    <row r="33" spans="1:19" ht="15">
      <c r="A33" s="15"/>
      <c r="B33" s="15"/>
      <c r="C33" s="24" t="str">
        <f t="shared" si="2"/>
        <v xml:space="preserve"> </v>
      </c>
      <c r="D33" s="15"/>
      <c r="E33" s="15"/>
      <c r="F33" s="15"/>
      <c r="G33" s="15"/>
      <c r="H33" s="25">
        <f t="shared" si="1"/>
        <v>0</v>
      </c>
      <c r="I33" s="15"/>
      <c r="J33" s="27"/>
      <c r="K33" s="15"/>
      <c r="L33" s="26" t="b">
        <f t="shared" si="3"/>
        <v>0</v>
      </c>
      <c r="M33" s="27"/>
      <c r="N33" s="28"/>
      <c r="O33" s="27"/>
      <c r="P33" s="27"/>
      <c r="Q33" s="27"/>
      <c r="R33" s="29">
        <f t="shared" si="4"/>
        <v>0</v>
      </c>
      <c r="S33" s="30" t="b">
        <f t="shared" si="5"/>
        <v>0</v>
      </c>
    </row>
    <row r="34" spans="1:19" ht="15">
      <c r="A34" s="15"/>
      <c r="B34" s="15"/>
      <c r="C34" s="24" t="str">
        <f t="shared" si="2"/>
        <v xml:space="preserve"> </v>
      </c>
      <c r="D34" s="15"/>
      <c r="E34" s="15"/>
      <c r="F34" s="15"/>
      <c r="G34" s="15"/>
      <c r="H34" s="25">
        <f t="shared" si="1"/>
        <v>0</v>
      </c>
      <c r="I34" s="15"/>
      <c r="J34" s="27"/>
      <c r="K34" s="15"/>
      <c r="L34" s="26" t="b">
        <f t="shared" si="3"/>
        <v>0</v>
      </c>
      <c r="M34" s="27"/>
      <c r="N34" s="28"/>
      <c r="O34" s="27"/>
      <c r="P34" s="27"/>
      <c r="Q34" s="27"/>
      <c r="R34" s="29">
        <f t="shared" si="4"/>
        <v>0</v>
      </c>
      <c r="S34" s="30" t="b">
        <f t="shared" si="5"/>
        <v>0</v>
      </c>
    </row>
    <row r="35" spans="1:19" ht="15">
      <c r="A35" s="15"/>
      <c r="B35" s="15"/>
      <c r="C35" s="24" t="str">
        <f t="shared" si="2"/>
        <v xml:space="preserve"> </v>
      </c>
      <c r="D35" s="15"/>
      <c r="E35" s="15"/>
      <c r="F35" s="15"/>
      <c r="G35" s="15"/>
      <c r="H35" s="25">
        <f t="shared" si="1"/>
        <v>0</v>
      </c>
      <c r="I35" s="15"/>
      <c r="J35" s="27"/>
      <c r="K35" s="15"/>
      <c r="L35" s="26" t="b">
        <f t="shared" si="3"/>
        <v>0</v>
      </c>
      <c r="M35" s="27"/>
      <c r="N35" s="28"/>
      <c r="O35" s="27"/>
      <c r="P35" s="27"/>
      <c r="Q35" s="27"/>
      <c r="R35" s="29">
        <f t="shared" si="4"/>
        <v>0</v>
      </c>
      <c r="S35" s="30" t="b">
        <f t="shared" si="5"/>
        <v>0</v>
      </c>
    </row>
    <row r="36" spans="1:19" ht="15">
      <c r="A36" s="15"/>
      <c r="B36" s="15"/>
      <c r="C36" s="24" t="str">
        <f t="shared" si="2"/>
        <v xml:space="preserve"> </v>
      </c>
      <c r="D36" s="15"/>
      <c r="E36" s="15"/>
      <c r="F36" s="15"/>
      <c r="G36" s="15"/>
      <c r="H36" s="25">
        <f t="shared" si="1"/>
        <v>0</v>
      </c>
      <c r="I36" s="15"/>
      <c r="J36" s="27"/>
      <c r="K36" s="15"/>
      <c r="L36" s="26" t="b">
        <f t="shared" si="3"/>
        <v>0</v>
      </c>
      <c r="M36" s="27"/>
      <c r="N36" s="28"/>
      <c r="O36" s="27"/>
      <c r="P36" s="27"/>
      <c r="Q36" s="27"/>
      <c r="R36" s="29">
        <f t="shared" si="4"/>
        <v>0</v>
      </c>
      <c r="S36" s="30" t="b">
        <f t="shared" si="5"/>
        <v>0</v>
      </c>
    </row>
    <row r="37" spans="1:19" ht="15">
      <c r="A37" s="15"/>
      <c r="B37" s="15"/>
      <c r="C37" s="24" t="str">
        <f t="shared" si="2"/>
        <v xml:space="preserve"> </v>
      </c>
      <c r="D37" s="15"/>
      <c r="E37" s="15"/>
      <c r="F37" s="15"/>
      <c r="G37" s="15"/>
      <c r="H37" s="25">
        <f t="shared" si="1"/>
        <v>0</v>
      </c>
      <c r="I37" s="15"/>
      <c r="J37" s="27"/>
      <c r="K37" s="15"/>
      <c r="L37" s="26" t="b">
        <f t="shared" si="3"/>
        <v>0</v>
      </c>
      <c r="M37" s="27"/>
      <c r="N37" s="28"/>
      <c r="O37" s="27"/>
      <c r="P37" s="27"/>
      <c r="Q37" s="27"/>
      <c r="R37" s="29">
        <f t="shared" si="4"/>
        <v>0</v>
      </c>
      <c r="S37" s="30" t="b">
        <f t="shared" si="5"/>
        <v>0</v>
      </c>
    </row>
    <row r="38" spans="1:19" ht="15">
      <c r="A38" s="15"/>
      <c r="B38" s="15"/>
      <c r="C38" s="24" t="str">
        <f t="shared" si="2"/>
        <v xml:space="preserve"> </v>
      </c>
      <c r="D38" s="15"/>
      <c r="E38" s="15"/>
      <c r="F38" s="15"/>
      <c r="G38" s="15"/>
      <c r="H38" s="25">
        <f t="shared" si="1"/>
        <v>0</v>
      </c>
      <c r="I38" s="15"/>
      <c r="J38" s="27"/>
      <c r="K38" s="15"/>
      <c r="L38" s="26" t="b">
        <f t="shared" si="3"/>
        <v>0</v>
      </c>
      <c r="M38" s="27"/>
      <c r="N38" s="28"/>
      <c r="O38" s="27"/>
      <c r="P38" s="27"/>
      <c r="Q38" s="27"/>
      <c r="R38" s="29">
        <f t="shared" si="4"/>
        <v>0</v>
      </c>
      <c r="S38" s="30" t="b">
        <f t="shared" si="5"/>
        <v>0</v>
      </c>
    </row>
    <row r="39" spans="1:19" ht="15">
      <c r="A39" s="15"/>
      <c r="B39" s="15"/>
      <c r="C39" s="24" t="str">
        <f t="shared" si="2"/>
        <v xml:space="preserve"> </v>
      </c>
      <c r="D39" s="15"/>
      <c r="E39" s="15"/>
      <c r="F39" s="15"/>
      <c r="G39" s="15"/>
      <c r="H39" s="25">
        <f t="shared" si="1"/>
        <v>0</v>
      </c>
      <c r="I39" s="15"/>
      <c r="J39" s="27"/>
      <c r="K39" s="15"/>
      <c r="L39" s="26" t="b">
        <f t="shared" si="3"/>
        <v>0</v>
      </c>
      <c r="M39" s="27"/>
      <c r="N39" s="28"/>
      <c r="O39" s="27"/>
      <c r="P39" s="27"/>
      <c r="Q39" s="27"/>
      <c r="R39" s="29">
        <f t="shared" si="4"/>
        <v>0</v>
      </c>
      <c r="S39" s="30" t="b">
        <f t="shared" si="5"/>
        <v>0</v>
      </c>
    </row>
    <row r="40" spans="1:19" ht="15">
      <c r="A40" s="15"/>
      <c r="B40" s="15"/>
      <c r="C40" s="24" t="str">
        <f t="shared" si="2"/>
        <v xml:space="preserve"> </v>
      </c>
      <c r="D40" s="15"/>
      <c r="E40" s="15"/>
      <c r="F40" s="15"/>
      <c r="G40" s="15"/>
      <c r="H40" s="25">
        <f t="shared" si="1"/>
        <v>0</v>
      </c>
      <c r="I40" s="15"/>
      <c r="J40" s="27"/>
      <c r="K40" s="15"/>
      <c r="L40" s="26" t="b">
        <f t="shared" si="3"/>
        <v>0</v>
      </c>
      <c r="M40" s="27"/>
      <c r="N40" s="28"/>
      <c r="O40" s="27"/>
      <c r="P40" s="27"/>
      <c r="Q40" s="27"/>
      <c r="R40" s="29">
        <f t="shared" si="4"/>
        <v>0</v>
      </c>
      <c r="S40" s="30" t="b">
        <f t="shared" si="5"/>
        <v>0</v>
      </c>
    </row>
    <row r="41" spans="1:19" ht="15">
      <c r="A41" s="15"/>
      <c r="B41" s="15"/>
      <c r="C41" s="24" t="str">
        <f t="shared" si="2"/>
        <v xml:space="preserve"> </v>
      </c>
      <c r="D41" s="15"/>
      <c r="E41" s="15"/>
      <c r="F41" s="15"/>
      <c r="G41" s="15"/>
      <c r="H41" s="25">
        <f t="shared" si="1"/>
        <v>0</v>
      </c>
      <c r="I41" s="15"/>
      <c r="J41" s="27"/>
      <c r="K41" s="15"/>
      <c r="L41" s="26" t="b">
        <f t="shared" si="3"/>
        <v>0</v>
      </c>
      <c r="M41" s="27"/>
      <c r="N41" s="28"/>
      <c r="O41" s="27"/>
      <c r="P41" s="27"/>
      <c r="Q41" s="27"/>
      <c r="R41" s="29">
        <f t="shared" si="4"/>
        <v>0</v>
      </c>
      <c r="S41" s="30" t="b">
        <f t="shared" si="5"/>
        <v>0</v>
      </c>
    </row>
    <row r="42" spans="1:19" ht="15">
      <c r="A42" s="15"/>
      <c r="B42" s="15"/>
      <c r="C42" s="24" t="str">
        <f t="shared" si="2"/>
        <v xml:space="preserve"> </v>
      </c>
      <c r="D42" s="15"/>
      <c r="E42" s="15"/>
      <c r="F42" s="15"/>
      <c r="G42" s="15"/>
      <c r="H42" s="25">
        <f t="shared" si="1"/>
        <v>0</v>
      </c>
      <c r="I42" s="15"/>
      <c r="J42" s="27"/>
      <c r="K42" s="15"/>
      <c r="L42" s="26" t="b">
        <f t="shared" si="3"/>
        <v>0</v>
      </c>
      <c r="M42" s="27"/>
      <c r="N42" s="28"/>
      <c r="O42" s="27"/>
      <c r="P42" s="27"/>
      <c r="Q42" s="27"/>
      <c r="R42" s="29">
        <f t="shared" si="4"/>
        <v>0</v>
      </c>
      <c r="S42" s="30" t="b">
        <f t="shared" si="5"/>
        <v>0</v>
      </c>
    </row>
    <row r="43" spans="1:19" ht="15">
      <c r="A43" s="15"/>
      <c r="B43" s="15"/>
      <c r="C43" s="24" t="str">
        <f t="shared" si="2"/>
        <v xml:space="preserve"> </v>
      </c>
      <c r="D43" s="15"/>
      <c r="E43" s="15"/>
      <c r="F43" s="15"/>
      <c r="G43" s="15"/>
      <c r="H43" s="25">
        <f t="shared" si="1"/>
        <v>0</v>
      </c>
      <c r="I43" s="15"/>
      <c r="J43" s="27"/>
      <c r="K43" s="15"/>
      <c r="L43" s="26" t="b">
        <f t="shared" si="3"/>
        <v>0</v>
      </c>
      <c r="M43" s="27"/>
      <c r="N43" s="28"/>
      <c r="O43" s="27"/>
      <c r="P43" s="27"/>
      <c r="Q43" s="27"/>
      <c r="R43" s="29">
        <f t="shared" si="4"/>
        <v>0</v>
      </c>
      <c r="S43" s="30" t="b">
        <f t="shared" si="5"/>
        <v>0</v>
      </c>
    </row>
    <row r="44" spans="1:19" ht="15">
      <c r="A44" s="15"/>
      <c r="B44" s="15"/>
      <c r="C44" s="24" t="str">
        <f t="shared" si="2"/>
        <v xml:space="preserve"> </v>
      </c>
      <c r="D44" s="15"/>
      <c r="E44" s="15"/>
      <c r="F44" s="15"/>
      <c r="G44" s="15"/>
      <c r="H44" s="25">
        <f t="shared" si="1"/>
        <v>0</v>
      </c>
      <c r="I44" s="15"/>
      <c r="J44" s="27"/>
      <c r="K44" s="15"/>
      <c r="L44" s="26" t="b">
        <f t="shared" si="3"/>
        <v>0</v>
      </c>
      <c r="M44" s="27"/>
      <c r="N44" s="28"/>
      <c r="O44" s="27"/>
      <c r="P44" s="27"/>
      <c r="Q44" s="27"/>
      <c r="R44" s="29">
        <f t="shared" si="4"/>
        <v>0</v>
      </c>
      <c r="S44" s="30" t="b">
        <f t="shared" si="5"/>
        <v>0</v>
      </c>
    </row>
    <row r="45" spans="1:19" ht="15">
      <c r="A45" s="15"/>
      <c r="B45" s="15"/>
      <c r="C45" s="24" t="str">
        <f t="shared" si="2"/>
        <v xml:space="preserve"> </v>
      </c>
      <c r="D45" s="15"/>
      <c r="E45" s="15"/>
      <c r="F45" s="15"/>
      <c r="G45" s="15"/>
      <c r="H45" s="25">
        <f t="shared" si="1"/>
        <v>0</v>
      </c>
      <c r="I45" s="15"/>
      <c r="J45" s="27"/>
      <c r="K45" s="15"/>
      <c r="L45" s="26" t="b">
        <f t="shared" si="3"/>
        <v>0</v>
      </c>
      <c r="M45" s="27"/>
      <c r="N45" s="28"/>
      <c r="O45" s="27"/>
      <c r="P45" s="27"/>
      <c r="Q45" s="27"/>
      <c r="R45" s="29">
        <f t="shared" si="4"/>
        <v>0</v>
      </c>
      <c r="S45" s="30" t="b">
        <f t="shared" si="5"/>
        <v>0</v>
      </c>
    </row>
    <row r="46" spans="1:19" ht="15">
      <c r="A46" s="15"/>
      <c r="B46" s="15"/>
      <c r="C46" s="24" t="str">
        <f t="shared" si="2"/>
        <v xml:space="preserve"> </v>
      </c>
      <c r="D46" s="15"/>
      <c r="E46" s="15"/>
      <c r="F46" s="15"/>
      <c r="G46" s="15"/>
      <c r="H46" s="25">
        <f t="shared" si="1"/>
        <v>0</v>
      </c>
      <c r="I46" s="15"/>
      <c r="J46" s="27"/>
      <c r="K46" s="15"/>
      <c r="L46" s="26" t="b">
        <f t="shared" si="3"/>
        <v>0</v>
      </c>
      <c r="M46" s="27"/>
      <c r="N46" s="28"/>
      <c r="O46" s="27"/>
      <c r="P46" s="27"/>
      <c r="Q46" s="27"/>
      <c r="R46" s="29">
        <f t="shared" si="4"/>
        <v>0</v>
      </c>
      <c r="S46" s="30" t="b">
        <f t="shared" si="5"/>
        <v>0</v>
      </c>
    </row>
    <row r="47" spans="1:19" ht="15">
      <c r="A47" s="15"/>
      <c r="B47" s="15"/>
      <c r="C47" s="24" t="str">
        <f t="shared" si="2"/>
        <v xml:space="preserve"> </v>
      </c>
      <c r="D47" s="15"/>
      <c r="E47" s="15"/>
      <c r="F47" s="15"/>
      <c r="G47" s="15"/>
      <c r="H47" s="25">
        <f t="shared" si="1"/>
        <v>0</v>
      </c>
      <c r="I47" s="15"/>
      <c r="J47" s="27"/>
      <c r="K47" s="15"/>
      <c r="L47" s="26" t="b">
        <f t="shared" si="3"/>
        <v>0</v>
      </c>
      <c r="M47" s="27"/>
      <c r="N47" s="28"/>
      <c r="O47" s="27"/>
      <c r="P47" s="27"/>
      <c r="Q47" s="27"/>
      <c r="R47" s="29">
        <f t="shared" si="4"/>
        <v>0</v>
      </c>
      <c r="S47" s="30" t="b">
        <f t="shared" si="5"/>
        <v>0</v>
      </c>
    </row>
    <row r="48" spans="1:19" ht="15">
      <c r="A48" s="15"/>
      <c r="B48" s="15"/>
      <c r="C48" s="24" t="str">
        <f t="shared" si="2"/>
        <v xml:space="preserve"> </v>
      </c>
      <c r="D48" s="15"/>
      <c r="E48" s="15"/>
      <c r="F48" s="15"/>
      <c r="G48" s="15"/>
      <c r="H48" s="25">
        <f t="shared" si="1"/>
        <v>0</v>
      </c>
      <c r="I48" s="15"/>
      <c r="J48" s="27"/>
      <c r="K48" s="15"/>
      <c r="L48" s="26" t="b">
        <f t="shared" si="3"/>
        <v>0</v>
      </c>
      <c r="M48" s="27"/>
      <c r="N48" s="28"/>
      <c r="O48" s="27"/>
      <c r="P48" s="27"/>
      <c r="Q48" s="27"/>
      <c r="R48" s="29">
        <f t="shared" si="4"/>
        <v>0</v>
      </c>
      <c r="S48" s="30" t="b">
        <f t="shared" si="5"/>
        <v>0</v>
      </c>
    </row>
    <row r="49" spans="1:19" ht="15">
      <c r="A49" s="15"/>
      <c r="B49" s="15"/>
      <c r="C49" s="24" t="str">
        <f t="shared" si="2"/>
        <v xml:space="preserve"> </v>
      </c>
      <c r="D49" s="15"/>
      <c r="E49" s="15"/>
      <c r="F49" s="15"/>
      <c r="G49" s="15"/>
      <c r="H49" s="25">
        <f t="shared" si="1"/>
        <v>0</v>
      </c>
      <c r="I49" s="15"/>
      <c r="J49" s="27"/>
      <c r="K49" s="15"/>
      <c r="L49" s="26" t="b">
        <f t="shared" si="3"/>
        <v>0</v>
      </c>
      <c r="M49" s="27"/>
      <c r="N49" s="28"/>
      <c r="O49" s="27"/>
      <c r="P49" s="27"/>
      <c r="Q49" s="27"/>
      <c r="R49" s="29">
        <f t="shared" si="4"/>
        <v>0</v>
      </c>
      <c r="S49" s="30" t="b">
        <f t="shared" si="5"/>
        <v>0</v>
      </c>
    </row>
    <row r="50" spans="1:19" ht="15">
      <c r="A50" s="15"/>
      <c r="B50" s="15"/>
      <c r="C50" s="24" t="str">
        <f t="shared" si="2"/>
        <v xml:space="preserve"> </v>
      </c>
      <c r="D50" s="15"/>
      <c r="E50" s="15"/>
      <c r="F50" s="15"/>
      <c r="G50" s="15"/>
      <c r="H50" s="25">
        <f t="shared" si="1"/>
        <v>0</v>
      </c>
      <c r="I50" s="15"/>
      <c r="J50" s="27"/>
      <c r="K50" s="15"/>
      <c r="L50" s="26" t="b">
        <f t="shared" si="3"/>
        <v>0</v>
      </c>
      <c r="M50" s="27"/>
      <c r="N50" s="28"/>
      <c r="O50" s="27"/>
      <c r="P50" s="27"/>
      <c r="Q50" s="27"/>
      <c r="R50" s="29">
        <f t="shared" si="4"/>
        <v>0</v>
      </c>
      <c r="S50" s="30" t="b">
        <f t="shared" si="5"/>
        <v>0</v>
      </c>
    </row>
    <row r="51" spans="1:19" ht="15">
      <c r="A51" s="15"/>
      <c r="B51" s="15"/>
      <c r="C51" s="24" t="str">
        <f t="shared" si="2"/>
        <v xml:space="preserve"> </v>
      </c>
      <c r="D51" s="15"/>
      <c r="E51" s="15"/>
      <c r="F51" s="15"/>
      <c r="G51" s="15"/>
      <c r="H51" s="25">
        <f t="shared" si="1"/>
        <v>0</v>
      </c>
      <c r="I51" s="15"/>
      <c r="J51" s="27"/>
      <c r="K51" s="15"/>
      <c r="L51" s="26" t="b">
        <f t="shared" si="3"/>
        <v>0</v>
      </c>
      <c r="M51" s="27"/>
      <c r="N51" s="28"/>
      <c r="O51" s="27"/>
      <c r="P51" s="27"/>
      <c r="Q51" s="27"/>
      <c r="R51" s="29">
        <f t="shared" si="4"/>
        <v>0</v>
      </c>
      <c r="S51" s="30" t="b">
        <f t="shared" si="5"/>
        <v>0</v>
      </c>
    </row>
    <row r="52" spans="1:19" ht="15">
      <c r="A52" s="15"/>
      <c r="B52" s="15"/>
      <c r="C52" s="24" t="str">
        <f t="shared" si="2"/>
        <v xml:space="preserve"> </v>
      </c>
      <c r="D52" s="15"/>
      <c r="E52" s="15"/>
      <c r="F52" s="15"/>
      <c r="G52" s="15"/>
      <c r="H52" s="25">
        <f t="shared" si="1"/>
        <v>0</v>
      </c>
      <c r="I52" s="15"/>
      <c r="J52" s="27"/>
      <c r="K52" s="15"/>
      <c r="L52" s="26" t="b">
        <f t="shared" si="3"/>
        <v>0</v>
      </c>
      <c r="M52" s="27"/>
      <c r="N52" s="28"/>
      <c r="O52" s="27"/>
      <c r="P52" s="27"/>
      <c r="Q52" s="27"/>
      <c r="R52" s="29">
        <f t="shared" si="4"/>
        <v>0</v>
      </c>
      <c r="S52" s="30" t="b">
        <f t="shared" si="5"/>
        <v>0</v>
      </c>
    </row>
    <row r="53" spans="1:19" ht="15">
      <c r="A53" s="15"/>
      <c r="B53" s="15"/>
      <c r="C53" s="24" t="str">
        <f t="shared" si="2"/>
        <v xml:space="preserve"> </v>
      </c>
      <c r="D53" s="15"/>
      <c r="E53" s="15"/>
      <c r="F53" s="15"/>
      <c r="G53" s="15"/>
      <c r="H53" s="25">
        <f t="shared" si="1"/>
        <v>0</v>
      </c>
      <c r="I53" s="15"/>
      <c r="J53" s="27"/>
      <c r="K53" s="15"/>
      <c r="L53" s="26" t="b">
        <f t="shared" si="3"/>
        <v>0</v>
      </c>
      <c r="M53" s="27"/>
      <c r="N53" s="28"/>
      <c r="O53" s="27"/>
      <c r="P53" s="27"/>
      <c r="Q53" s="27"/>
      <c r="R53" s="29">
        <f t="shared" si="4"/>
        <v>0</v>
      </c>
      <c r="S53" s="30" t="b">
        <f t="shared" si="5"/>
        <v>0</v>
      </c>
    </row>
    <row r="54" spans="1:19" ht="15">
      <c r="A54" s="15"/>
      <c r="B54" s="15"/>
      <c r="C54" s="24" t="str">
        <f t="shared" si="2"/>
        <v xml:space="preserve"> </v>
      </c>
      <c r="D54" s="15"/>
      <c r="E54" s="15"/>
      <c r="F54" s="15"/>
      <c r="G54" s="15"/>
      <c r="H54" s="25">
        <f t="shared" si="1"/>
        <v>0</v>
      </c>
      <c r="I54" s="15"/>
      <c r="J54" s="27"/>
      <c r="K54" s="15"/>
      <c r="L54" s="26" t="b">
        <f t="shared" si="3"/>
        <v>0</v>
      </c>
      <c r="M54" s="27"/>
      <c r="N54" s="28"/>
      <c r="O54" s="27"/>
      <c r="P54" s="27"/>
      <c r="Q54" s="27"/>
      <c r="R54" s="29">
        <f t="shared" si="4"/>
        <v>0</v>
      </c>
      <c r="S54" s="30" t="b">
        <f t="shared" si="5"/>
        <v>0</v>
      </c>
    </row>
    <row r="55" spans="1:19" ht="15">
      <c r="A55" s="15"/>
      <c r="B55" s="15"/>
      <c r="C55" s="24" t="str">
        <f t="shared" si="2"/>
        <v xml:space="preserve"> </v>
      </c>
      <c r="D55" s="15"/>
      <c r="E55" s="15"/>
      <c r="F55" s="15"/>
      <c r="G55" s="15"/>
      <c r="H55" s="25">
        <f t="shared" si="1"/>
        <v>0</v>
      </c>
      <c r="I55" s="15"/>
      <c r="J55" s="27"/>
      <c r="K55" s="15"/>
      <c r="L55" s="26" t="b">
        <f t="shared" si="3"/>
        <v>0</v>
      </c>
      <c r="M55" s="27"/>
      <c r="N55" s="28"/>
      <c r="O55" s="27"/>
      <c r="P55" s="27"/>
      <c r="Q55" s="27"/>
      <c r="R55" s="29">
        <f t="shared" si="4"/>
        <v>0</v>
      </c>
      <c r="S55" s="30" t="b">
        <f t="shared" si="5"/>
        <v>0</v>
      </c>
    </row>
    <row r="56" spans="1:19" ht="15">
      <c r="A56" s="15"/>
      <c r="B56" s="15"/>
      <c r="C56" s="24" t="str">
        <f t="shared" si="2"/>
        <v xml:space="preserve"> </v>
      </c>
      <c r="D56" s="15"/>
      <c r="E56" s="15"/>
      <c r="F56" s="15"/>
      <c r="G56" s="15"/>
      <c r="H56" s="25">
        <f t="shared" si="1"/>
        <v>0</v>
      </c>
      <c r="I56" s="15"/>
      <c r="J56" s="27"/>
      <c r="K56" s="15"/>
      <c r="L56" s="26" t="b">
        <f t="shared" si="3"/>
        <v>0</v>
      </c>
      <c r="M56" s="27"/>
      <c r="N56" s="28"/>
      <c r="O56" s="27"/>
      <c r="P56" s="27"/>
      <c r="Q56" s="27"/>
      <c r="R56" s="29">
        <f t="shared" si="4"/>
        <v>0</v>
      </c>
      <c r="S56" s="30" t="b">
        <f t="shared" si="5"/>
        <v>0</v>
      </c>
    </row>
    <row r="57" spans="1:19" ht="15">
      <c r="A57" s="15"/>
      <c r="B57" s="15"/>
      <c r="C57" s="24" t="str">
        <f t="shared" si="2"/>
        <v xml:space="preserve"> </v>
      </c>
      <c r="D57" s="15"/>
      <c r="E57" s="15"/>
      <c r="F57" s="15"/>
      <c r="G57" s="15"/>
      <c r="H57" s="25">
        <f t="shared" si="1"/>
        <v>0</v>
      </c>
      <c r="I57" s="15"/>
      <c r="J57" s="27"/>
      <c r="K57" s="15"/>
      <c r="L57" s="26" t="b">
        <f t="shared" si="3"/>
        <v>0</v>
      </c>
      <c r="M57" s="27"/>
      <c r="N57" s="28"/>
      <c r="O57" s="27"/>
      <c r="P57" s="27"/>
      <c r="Q57" s="27"/>
      <c r="R57" s="29">
        <f t="shared" si="4"/>
        <v>0</v>
      </c>
      <c r="S57" s="30" t="b">
        <f t="shared" si="5"/>
        <v>0</v>
      </c>
    </row>
    <row r="58" spans="1:19" ht="15">
      <c r="A58" s="15"/>
      <c r="B58" s="15"/>
      <c r="C58" s="24" t="str">
        <f t="shared" si="2"/>
        <v xml:space="preserve"> </v>
      </c>
      <c r="D58" s="15"/>
      <c r="E58" s="15"/>
      <c r="F58" s="15"/>
      <c r="G58" s="15"/>
      <c r="H58" s="25">
        <f t="shared" si="1"/>
        <v>0</v>
      </c>
      <c r="I58" s="15"/>
      <c r="J58" s="27"/>
      <c r="K58" s="15"/>
      <c r="L58" s="26" t="b">
        <f t="shared" si="3"/>
        <v>0</v>
      </c>
      <c r="M58" s="27"/>
      <c r="N58" s="28"/>
      <c r="O58" s="27"/>
      <c r="P58" s="27"/>
      <c r="Q58" s="27"/>
      <c r="R58" s="29">
        <f t="shared" si="4"/>
        <v>0</v>
      </c>
      <c r="S58" s="30" t="b">
        <f t="shared" si="5"/>
        <v>0</v>
      </c>
    </row>
    <row r="59" spans="1:19" ht="15">
      <c r="A59" s="15"/>
      <c r="B59" s="15"/>
      <c r="C59" s="24" t="str">
        <f t="shared" si="2"/>
        <v xml:space="preserve"> </v>
      </c>
      <c r="D59" s="15"/>
      <c r="E59" s="15"/>
      <c r="F59" s="15"/>
      <c r="G59" s="15"/>
      <c r="H59" s="25">
        <f t="shared" si="1"/>
        <v>0</v>
      </c>
      <c r="I59" s="15"/>
      <c r="J59" s="27"/>
      <c r="K59" s="15"/>
      <c r="L59" s="26" t="b">
        <f t="shared" si="3"/>
        <v>0</v>
      </c>
      <c r="M59" s="27"/>
      <c r="N59" s="28"/>
      <c r="O59" s="27"/>
      <c r="P59" s="27"/>
      <c r="Q59" s="27"/>
      <c r="R59" s="29">
        <f t="shared" si="4"/>
        <v>0</v>
      </c>
      <c r="S59" s="30" t="b">
        <f t="shared" si="5"/>
        <v>0</v>
      </c>
    </row>
    <row r="60" spans="1:19" ht="15">
      <c r="A60" s="15"/>
      <c r="B60" s="15"/>
      <c r="C60" s="24" t="str">
        <f t="shared" si="2"/>
        <v xml:space="preserve"> </v>
      </c>
      <c r="D60" s="15"/>
      <c r="E60" s="15"/>
      <c r="F60" s="15"/>
      <c r="G60" s="15"/>
      <c r="H60" s="25">
        <f t="shared" si="1"/>
        <v>0</v>
      </c>
      <c r="I60" s="15"/>
      <c r="J60" s="27"/>
      <c r="K60" s="15"/>
      <c r="L60" s="26" t="b">
        <f t="shared" si="3"/>
        <v>0</v>
      </c>
      <c r="M60" s="27"/>
      <c r="N60" s="28"/>
      <c r="O60" s="27"/>
      <c r="P60" s="27"/>
      <c r="Q60" s="27"/>
      <c r="R60" s="29">
        <f t="shared" si="4"/>
        <v>0</v>
      </c>
      <c r="S60" s="30" t="b">
        <f t="shared" si="5"/>
        <v>0</v>
      </c>
    </row>
    <row r="61" spans="1:19" ht="15">
      <c r="A61" s="15"/>
      <c r="B61" s="15"/>
      <c r="C61" s="24" t="str">
        <f t="shared" si="2"/>
        <v xml:space="preserve"> </v>
      </c>
      <c r="D61" s="15"/>
      <c r="E61" s="15"/>
      <c r="F61" s="15"/>
      <c r="G61" s="15"/>
      <c r="H61" s="25">
        <f t="shared" si="1"/>
        <v>0</v>
      </c>
      <c r="I61" s="15"/>
      <c r="J61" s="27"/>
      <c r="K61" s="15"/>
      <c r="L61" s="26" t="b">
        <f t="shared" si="3"/>
        <v>0</v>
      </c>
      <c r="M61" s="27"/>
      <c r="N61" s="28"/>
      <c r="O61" s="27"/>
      <c r="P61" s="27"/>
      <c r="Q61" s="27"/>
      <c r="R61" s="29">
        <f t="shared" si="4"/>
        <v>0</v>
      </c>
      <c r="S61" s="30" t="b">
        <f t="shared" si="5"/>
        <v>0</v>
      </c>
    </row>
    <row r="62" spans="1:19" ht="15">
      <c r="A62" s="15"/>
      <c r="B62" s="15"/>
      <c r="C62" s="24" t="str">
        <f t="shared" si="2"/>
        <v xml:space="preserve"> </v>
      </c>
      <c r="D62" s="15"/>
      <c r="E62" s="15"/>
      <c r="F62" s="15"/>
      <c r="G62" s="15"/>
      <c r="H62" s="25">
        <f t="shared" si="1"/>
        <v>0</v>
      </c>
      <c r="I62" s="15"/>
      <c r="J62" s="27"/>
      <c r="K62" s="15"/>
      <c r="L62" s="26" t="b">
        <f t="shared" si="3"/>
        <v>0</v>
      </c>
      <c r="M62" s="27"/>
      <c r="N62" s="28"/>
      <c r="O62" s="27"/>
      <c r="P62" s="27"/>
      <c r="Q62" s="27"/>
      <c r="R62" s="29">
        <f t="shared" si="4"/>
        <v>0</v>
      </c>
      <c r="S62" s="30" t="b">
        <f t="shared" si="5"/>
        <v>0</v>
      </c>
    </row>
    <row r="63" spans="1:19" ht="15">
      <c r="A63" s="15"/>
      <c r="B63" s="15"/>
      <c r="C63" s="24" t="str">
        <f t="shared" si="2"/>
        <v xml:space="preserve"> </v>
      </c>
      <c r="D63" s="15"/>
      <c r="E63" s="15"/>
      <c r="F63" s="15"/>
      <c r="G63" s="15"/>
      <c r="H63" s="25">
        <f t="shared" si="1"/>
        <v>0</v>
      </c>
      <c r="I63" s="15"/>
      <c r="J63" s="27"/>
      <c r="K63" s="15"/>
      <c r="L63" s="26" t="b">
        <f t="shared" si="3"/>
        <v>0</v>
      </c>
      <c r="M63" s="27"/>
      <c r="N63" s="28"/>
      <c r="O63" s="27"/>
      <c r="P63" s="27"/>
      <c r="Q63" s="27"/>
      <c r="R63" s="29">
        <f t="shared" si="4"/>
        <v>0</v>
      </c>
      <c r="S63" s="30" t="b">
        <f t="shared" si="5"/>
        <v>0</v>
      </c>
    </row>
    <row r="64" spans="1:19" ht="15">
      <c r="A64" s="15"/>
      <c r="B64" s="15"/>
      <c r="C64" s="24" t="str">
        <f t="shared" si="2"/>
        <v xml:space="preserve"> </v>
      </c>
      <c r="D64" s="15"/>
      <c r="E64" s="15"/>
      <c r="F64" s="15"/>
      <c r="G64" s="15"/>
      <c r="H64" s="25">
        <f t="shared" si="1"/>
        <v>0</v>
      </c>
      <c r="I64" s="15"/>
      <c r="J64" s="27"/>
      <c r="K64" s="15"/>
      <c r="L64" s="26" t="b">
        <f t="shared" si="3"/>
        <v>0</v>
      </c>
      <c r="M64" s="27"/>
      <c r="N64" s="28"/>
      <c r="O64" s="27"/>
      <c r="P64" s="27"/>
      <c r="Q64" s="27"/>
      <c r="R64" s="29">
        <f t="shared" si="4"/>
        <v>0</v>
      </c>
      <c r="S64" s="30" t="b">
        <f t="shared" si="5"/>
        <v>0</v>
      </c>
    </row>
    <row r="65" spans="1:19" ht="15">
      <c r="A65" s="15"/>
      <c r="B65" s="15"/>
      <c r="C65" s="24" t="str">
        <f t="shared" si="2"/>
        <v xml:space="preserve"> </v>
      </c>
      <c r="D65" s="15"/>
      <c r="E65" s="15"/>
      <c r="F65" s="15"/>
      <c r="G65" s="15"/>
      <c r="H65" s="25">
        <f t="shared" si="1"/>
        <v>0</v>
      </c>
      <c r="I65" s="15"/>
      <c r="J65" s="27"/>
      <c r="K65" s="15"/>
      <c r="L65" s="26" t="b">
        <f t="shared" si="3"/>
        <v>0</v>
      </c>
      <c r="M65" s="27"/>
      <c r="N65" s="28"/>
      <c r="O65" s="27"/>
      <c r="P65" s="27"/>
      <c r="Q65" s="27"/>
      <c r="R65" s="29">
        <f t="shared" si="4"/>
        <v>0</v>
      </c>
      <c r="S65" s="30" t="b">
        <f t="shared" si="5"/>
        <v>0</v>
      </c>
    </row>
    <row r="66" spans="1:19" ht="15">
      <c r="A66" s="15"/>
      <c r="B66" s="15"/>
      <c r="C66" s="24" t="str">
        <f t="shared" si="2"/>
        <v xml:space="preserve"> </v>
      </c>
      <c r="D66" s="15"/>
      <c r="E66" s="15"/>
      <c r="F66" s="15"/>
      <c r="G66" s="15"/>
      <c r="H66" s="25">
        <f t="shared" si="1"/>
        <v>0</v>
      </c>
      <c r="I66" s="15"/>
      <c r="J66" s="27"/>
      <c r="K66" s="15"/>
      <c r="L66" s="26" t="b">
        <f t="shared" si="3"/>
        <v>0</v>
      </c>
      <c r="M66" s="27"/>
      <c r="N66" s="28"/>
      <c r="O66" s="27"/>
      <c r="P66" s="27"/>
      <c r="Q66" s="27"/>
      <c r="R66" s="29">
        <f t="shared" si="4"/>
        <v>0</v>
      </c>
      <c r="S66" s="30" t="b">
        <f t="shared" si="5"/>
        <v>0</v>
      </c>
    </row>
    <row r="67" spans="1:19" ht="15">
      <c r="A67" s="15"/>
      <c r="B67" s="15"/>
      <c r="C67" s="24" t="str">
        <f t="shared" si="2"/>
        <v xml:space="preserve"> </v>
      </c>
      <c r="D67" s="15"/>
      <c r="E67" s="15"/>
      <c r="F67" s="15"/>
      <c r="G67" s="15"/>
      <c r="H67" s="25">
        <f t="shared" si="1"/>
        <v>0</v>
      </c>
      <c r="I67" s="15"/>
      <c r="J67" s="27"/>
      <c r="K67" s="15"/>
      <c r="L67" s="26" t="b">
        <f t="shared" si="3"/>
        <v>0</v>
      </c>
      <c r="M67" s="27"/>
      <c r="N67" s="28"/>
      <c r="O67" s="27"/>
      <c r="P67" s="27"/>
      <c r="Q67" s="27"/>
      <c r="R67" s="29">
        <f t="shared" si="4"/>
        <v>0</v>
      </c>
      <c r="S67" s="30" t="b">
        <f t="shared" si="5"/>
        <v>0</v>
      </c>
    </row>
    <row r="68" spans="1:19" ht="15">
      <c r="A68" s="15"/>
      <c r="B68" s="15"/>
      <c r="C68" s="24" t="str">
        <f t="shared" si="2"/>
        <v xml:space="preserve"> </v>
      </c>
      <c r="D68" s="15"/>
      <c r="E68" s="15"/>
      <c r="F68" s="15"/>
      <c r="G68" s="15"/>
      <c r="H68" s="25">
        <f t="shared" si="1"/>
        <v>0</v>
      </c>
      <c r="I68" s="15"/>
      <c r="J68" s="27"/>
      <c r="K68" s="15"/>
      <c r="L68" s="26" t="b">
        <f t="shared" si="3"/>
        <v>0</v>
      </c>
      <c r="M68" s="27"/>
      <c r="N68" s="28"/>
      <c r="O68" s="27"/>
      <c r="P68" s="27"/>
      <c r="Q68" s="27"/>
      <c r="R68" s="29">
        <f t="shared" si="4"/>
        <v>0</v>
      </c>
      <c r="S68" s="30" t="b">
        <f t="shared" si="5"/>
        <v>0</v>
      </c>
    </row>
    <row r="69" spans="1:19" ht="15">
      <c r="A69" s="15"/>
      <c r="B69" s="15"/>
      <c r="C69" s="24" t="str">
        <f t="shared" si="2"/>
        <v xml:space="preserve"> </v>
      </c>
      <c r="D69" s="15"/>
      <c r="E69" s="15"/>
      <c r="F69" s="15"/>
      <c r="G69" s="15"/>
      <c r="H69" s="25">
        <f t="shared" si="1"/>
        <v>0</v>
      </c>
      <c r="I69" s="15"/>
      <c r="J69" s="27"/>
      <c r="K69" s="15"/>
      <c r="L69" s="26" t="b">
        <f t="shared" si="3"/>
        <v>0</v>
      </c>
      <c r="M69" s="27"/>
      <c r="N69" s="28"/>
      <c r="O69" s="27"/>
      <c r="P69" s="27"/>
      <c r="Q69" s="27"/>
      <c r="R69" s="29">
        <f t="shared" si="4"/>
        <v>0</v>
      </c>
      <c r="S69" s="30" t="b">
        <f t="shared" si="5"/>
        <v>0</v>
      </c>
    </row>
    <row r="70" spans="1:19" ht="15">
      <c r="A70" s="15"/>
      <c r="B70" s="15"/>
      <c r="C70" s="24" t="str">
        <f t="shared" si="2"/>
        <v xml:space="preserve"> </v>
      </c>
      <c r="D70" s="15"/>
      <c r="E70" s="15"/>
      <c r="F70" s="15"/>
      <c r="G70" s="15"/>
      <c r="H70" s="25">
        <f t="shared" si="1"/>
        <v>0</v>
      </c>
      <c r="I70" s="15"/>
      <c r="J70" s="27"/>
      <c r="K70" s="15"/>
      <c r="L70" s="26" t="b">
        <f t="shared" si="3"/>
        <v>0</v>
      </c>
      <c r="M70" s="27"/>
      <c r="N70" s="28"/>
      <c r="O70" s="27"/>
      <c r="P70" s="27"/>
      <c r="Q70" s="27"/>
      <c r="R70" s="29">
        <f t="shared" si="4"/>
        <v>0</v>
      </c>
      <c r="S70" s="30" t="b">
        <f t="shared" si="5"/>
        <v>0</v>
      </c>
    </row>
    <row r="71" spans="1:19" ht="15">
      <c r="A71" s="15"/>
      <c r="B71" s="15"/>
      <c r="C71" s="24" t="str">
        <f t="shared" si="2"/>
        <v xml:space="preserve"> </v>
      </c>
      <c r="D71" s="15"/>
      <c r="E71" s="15"/>
      <c r="F71" s="15"/>
      <c r="G71" s="15"/>
      <c r="H71" s="25">
        <f t="shared" si="1"/>
        <v>0</v>
      </c>
      <c r="I71" s="15"/>
      <c r="J71" s="27"/>
      <c r="K71" s="15"/>
      <c r="L71" s="26" t="b">
        <f t="shared" si="3"/>
        <v>0</v>
      </c>
      <c r="M71" s="27"/>
      <c r="N71" s="28"/>
      <c r="O71" s="27"/>
      <c r="P71" s="27"/>
      <c r="Q71" s="27"/>
      <c r="R71" s="29">
        <f t="shared" si="4"/>
        <v>0</v>
      </c>
      <c r="S71" s="30" t="b">
        <f t="shared" si="5"/>
        <v>0</v>
      </c>
    </row>
    <row r="72" spans="1:19" ht="15">
      <c r="A72" s="15"/>
      <c r="B72" s="15"/>
      <c r="C72" s="24" t="str">
        <f t="shared" si="2"/>
        <v xml:space="preserve"> </v>
      </c>
      <c r="D72" s="15"/>
      <c r="E72" s="15"/>
      <c r="F72" s="15"/>
      <c r="G72" s="15"/>
      <c r="H72" s="25">
        <f t="shared" si="1"/>
        <v>0</v>
      </c>
      <c r="I72" s="15"/>
      <c r="J72" s="27"/>
      <c r="K72" s="15"/>
      <c r="L72" s="26" t="b">
        <f t="shared" si="3"/>
        <v>0</v>
      </c>
      <c r="M72" s="27"/>
      <c r="N72" s="28"/>
      <c r="O72" s="27"/>
      <c r="P72" s="27"/>
      <c r="Q72" s="27"/>
      <c r="R72" s="29">
        <f t="shared" si="4"/>
        <v>0</v>
      </c>
      <c r="S72" s="30" t="b">
        <f t="shared" si="5"/>
        <v>0</v>
      </c>
    </row>
    <row r="73" spans="1:19" ht="15">
      <c r="A73" s="15"/>
      <c r="B73" s="15"/>
      <c r="C73" s="24" t="str">
        <f t="shared" si="2"/>
        <v xml:space="preserve"> </v>
      </c>
      <c r="D73" s="15"/>
      <c r="E73" s="15"/>
      <c r="F73" s="15"/>
      <c r="G73" s="15"/>
      <c r="H73" s="25">
        <f t="shared" si="1"/>
        <v>0</v>
      </c>
      <c r="I73" s="15"/>
      <c r="J73" s="27"/>
      <c r="K73" s="15"/>
      <c r="L73" s="26" t="b">
        <f t="shared" si="3"/>
        <v>0</v>
      </c>
      <c r="M73" s="27"/>
      <c r="N73" s="28"/>
      <c r="O73" s="27"/>
      <c r="P73" s="27"/>
      <c r="Q73" s="27"/>
      <c r="R73" s="29">
        <f t="shared" si="4"/>
        <v>0</v>
      </c>
      <c r="S73" s="30" t="b">
        <f t="shared" si="5"/>
        <v>0</v>
      </c>
    </row>
    <row r="74" spans="1:19" ht="15">
      <c r="A74" s="15"/>
      <c r="B74" s="15"/>
      <c r="C74" s="24" t="str">
        <f t="shared" si="2"/>
        <v xml:space="preserve"> </v>
      </c>
      <c r="D74" s="15"/>
      <c r="E74" s="15"/>
      <c r="F74" s="15"/>
      <c r="G74" s="15"/>
      <c r="H74" s="25">
        <f t="shared" si="1"/>
        <v>0</v>
      </c>
      <c r="I74" s="15"/>
      <c r="J74" s="27"/>
      <c r="K74" s="15"/>
      <c r="L74" s="26" t="b">
        <f t="shared" si="3"/>
        <v>0</v>
      </c>
      <c r="M74" s="27"/>
      <c r="N74" s="28"/>
      <c r="O74" s="27"/>
      <c r="P74" s="27"/>
      <c r="Q74" s="27"/>
      <c r="R74" s="29">
        <f t="shared" si="4"/>
        <v>0</v>
      </c>
      <c r="S74" s="30" t="b">
        <f t="shared" si="5"/>
        <v>0</v>
      </c>
    </row>
    <row r="75" spans="1:19" ht="15">
      <c r="A75" s="15"/>
      <c r="B75" s="15"/>
      <c r="C75" s="24" t="str">
        <f t="shared" si="2"/>
        <v xml:space="preserve"> </v>
      </c>
      <c r="D75" s="15"/>
      <c r="E75" s="15"/>
      <c r="F75" s="15"/>
      <c r="G75" s="15"/>
      <c r="H75" s="25">
        <f t="shared" si="1"/>
        <v>0</v>
      </c>
      <c r="I75" s="15"/>
      <c r="J75" s="27"/>
      <c r="K75" s="15"/>
      <c r="L75" s="26" t="b">
        <f t="shared" si="3"/>
        <v>0</v>
      </c>
      <c r="M75" s="27"/>
      <c r="N75" s="28"/>
      <c r="O75" s="27"/>
      <c r="P75" s="27"/>
      <c r="Q75" s="27"/>
      <c r="R75" s="29">
        <f t="shared" si="4"/>
        <v>0</v>
      </c>
      <c r="S75" s="30" t="b">
        <f t="shared" si="5"/>
        <v>0</v>
      </c>
    </row>
    <row r="76" spans="1:19" ht="15">
      <c r="A76" s="15"/>
      <c r="B76" s="15"/>
      <c r="C76" s="24" t="str">
        <f t="shared" si="2"/>
        <v xml:space="preserve"> </v>
      </c>
      <c r="D76" s="15"/>
      <c r="E76" s="15"/>
      <c r="F76" s="15"/>
      <c r="G76" s="15"/>
      <c r="H76" s="25">
        <f t="shared" si="1"/>
        <v>0</v>
      </c>
      <c r="I76" s="15"/>
      <c r="J76" s="27"/>
      <c r="K76" s="15"/>
      <c r="L76" s="26" t="b">
        <f t="shared" si="3"/>
        <v>0</v>
      </c>
      <c r="M76" s="27"/>
      <c r="N76" s="28"/>
      <c r="O76" s="27"/>
      <c r="P76" s="27"/>
      <c r="Q76" s="27"/>
      <c r="R76" s="29">
        <f t="shared" si="4"/>
        <v>0</v>
      </c>
      <c r="S76" s="30" t="b">
        <f t="shared" si="5"/>
        <v>0</v>
      </c>
    </row>
    <row r="77" spans="1:19" ht="15">
      <c r="A77" s="15"/>
      <c r="B77" s="15"/>
      <c r="C77" s="24" t="str">
        <f t="shared" si="2"/>
        <v xml:space="preserve"> </v>
      </c>
      <c r="D77" s="15"/>
      <c r="E77" s="15"/>
      <c r="F77" s="15"/>
      <c r="G77" s="15"/>
      <c r="H77" s="25">
        <f t="shared" si="1"/>
        <v>0</v>
      </c>
      <c r="I77" s="15"/>
      <c r="J77" s="27"/>
      <c r="K77" s="15"/>
      <c r="L77" s="26" t="b">
        <f t="shared" si="3"/>
        <v>0</v>
      </c>
      <c r="M77" s="27"/>
      <c r="N77" s="28"/>
      <c r="O77" s="27"/>
      <c r="P77" s="27"/>
      <c r="Q77" s="27"/>
      <c r="R77" s="29">
        <f t="shared" si="4"/>
        <v>0</v>
      </c>
      <c r="S77" s="30" t="b">
        <f t="shared" si="5"/>
        <v>0</v>
      </c>
    </row>
    <row r="78" spans="1:19" ht="15">
      <c r="A78" s="15"/>
      <c r="B78" s="15"/>
      <c r="C78" s="24" t="str">
        <f t="shared" si="2"/>
        <v xml:space="preserve"> </v>
      </c>
      <c r="D78" s="15"/>
      <c r="E78" s="15"/>
      <c r="F78" s="15"/>
      <c r="G78" s="15"/>
      <c r="H78" s="25">
        <f t="shared" si="1"/>
        <v>0</v>
      </c>
      <c r="I78" s="15"/>
      <c r="J78" s="27"/>
      <c r="K78" s="15"/>
      <c r="L78" s="26" t="b">
        <f t="shared" si="3"/>
        <v>0</v>
      </c>
      <c r="M78" s="27"/>
      <c r="N78" s="28"/>
      <c r="O78" s="27"/>
      <c r="P78" s="27"/>
      <c r="Q78" s="27"/>
      <c r="R78" s="29">
        <f t="shared" si="4"/>
        <v>0</v>
      </c>
      <c r="S78" s="30" t="b">
        <f t="shared" si="5"/>
        <v>0</v>
      </c>
    </row>
    <row r="79" spans="1:19" ht="15">
      <c r="A79" s="15"/>
      <c r="B79" s="15"/>
      <c r="C79" s="24" t="str">
        <f t="shared" si="2"/>
        <v xml:space="preserve"> </v>
      </c>
      <c r="D79" s="15"/>
      <c r="E79" s="15"/>
      <c r="F79" s="15"/>
      <c r="G79" s="15"/>
      <c r="H79" s="25">
        <f t="shared" si="1"/>
        <v>0</v>
      </c>
      <c r="I79" s="15"/>
      <c r="J79" s="27"/>
      <c r="K79" s="15"/>
      <c r="L79" s="26" t="b">
        <f t="shared" si="3"/>
        <v>0</v>
      </c>
      <c r="M79" s="27"/>
      <c r="N79" s="28"/>
      <c r="O79" s="27"/>
      <c r="P79" s="27"/>
      <c r="Q79" s="27"/>
      <c r="R79" s="29">
        <f t="shared" si="4"/>
        <v>0</v>
      </c>
      <c r="S79" s="30" t="b">
        <f t="shared" si="5"/>
        <v>0</v>
      </c>
    </row>
    <row r="80" spans="1:19" ht="15">
      <c r="A80" s="15"/>
      <c r="B80" s="15"/>
      <c r="C80" s="24" t="str">
        <f t="shared" si="2"/>
        <v xml:space="preserve"> </v>
      </c>
      <c r="D80" s="15"/>
      <c r="E80" s="15"/>
      <c r="F80" s="15"/>
      <c r="G80" s="15"/>
      <c r="H80" s="25">
        <f t="shared" si="1"/>
        <v>0</v>
      </c>
      <c r="I80" s="15"/>
      <c r="J80" s="27"/>
      <c r="K80" s="15"/>
      <c r="L80" s="26" t="b">
        <f t="shared" si="3"/>
        <v>0</v>
      </c>
      <c r="M80" s="27"/>
      <c r="N80" s="28"/>
      <c r="O80" s="27"/>
      <c r="P80" s="27"/>
      <c r="Q80" s="27"/>
      <c r="R80" s="29">
        <f t="shared" si="4"/>
        <v>0</v>
      </c>
      <c r="S80" s="30" t="b">
        <f t="shared" si="5"/>
        <v>0</v>
      </c>
    </row>
    <row r="81" spans="1:19" ht="15">
      <c r="A81" s="15"/>
      <c r="B81" s="15"/>
      <c r="C81" s="24" t="str">
        <f t="shared" ref="C81:C100" si="6">IF(B81=""," ",B81-A81+1)</f>
        <v xml:space="preserve"> </v>
      </c>
      <c r="D81" s="15"/>
      <c r="E81" s="15"/>
      <c r="F81" s="15"/>
      <c r="G81" s="15"/>
      <c r="H81" s="25">
        <f t="shared" ref="H81:H100" si="7">E81+F81+G81</f>
        <v>0</v>
      </c>
      <c r="I81" s="15"/>
      <c r="J81" s="27"/>
      <c r="K81" s="15"/>
      <c r="L81" s="26" t="b">
        <f t="shared" ref="L81:L100" si="8">IFERROR(((H81/K81)/C81)/24,FALSE)</f>
        <v>0</v>
      </c>
      <c r="M81" s="27"/>
      <c r="N81" s="28"/>
      <c r="O81" s="27"/>
      <c r="P81" s="27"/>
      <c r="Q81" s="27"/>
      <c r="R81" s="29">
        <f t="shared" ref="R81:R100" si="9">IFERROR((M81-N81)-O81-P81-Q81,FALSE)</f>
        <v>0</v>
      </c>
      <c r="S81" s="30" t="b">
        <f t="shared" ref="S81:S100" si="10">IFERROR(R81/H81,FALSE)</f>
        <v>0</v>
      </c>
    </row>
    <row r="82" spans="1:19" ht="15">
      <c r="A82" s="15"/>
      <c r="B82" s="15"/>
      <c r="C82" s="24" t="str">
        <f t="shared" si="6"/>
        <v xml:space="preserve"> </v>
      </c>
      <c r="D82" s="15"/>
      <c r="E82" s="15"/>
      <c r="F82" s="15"/>
      <c r="G82" s="15"/>
      <c r="H82" s="25">
        <f t="shared" si="7"/>
        <v>0</v>
      </c>
      <c r="I82" s="15"/>
      <c r="J82" s="27"/>
      <c r="K82" s="15"/>
      <c r="L82" s="26" t="b">
        <f t="shared" si="8"/>
        <v>0</v>
      </c>
      <c r="M82" s="27"/>
      <c r="N82" s="28"/>
      <c r="O82" s="27"/>
      <c r="P82" s="27"/>
      <c r="Q82" s="27"/>
      <c r="R82" s="29">
        <f t="shared" si="9"/>
        <v>0</v>
      </c>
      <c r="S82" s="30" t="b">
        <f t="shared" si="10"/>
        <v>0</v>
      </c>
    </row>
    <row r="83" spans="1:19" ht="15">
      <c r="A83" s="15"/>
      <c r="B83" s="15"/>
      <c r="C83" s="24" t="str">
        <f t="shared" si="6"/>
        <v xml:space="preserve"> </v>
      </c>
      <c r="D83" s="15"/>
      <c r="E83" s="15"/>
      <c r="F83" s="15"/>
      <c r="G83" s="15"/>
      <c r="H83" s="25">
        <f t="shared" si="7"/>
        <v>0</v>
      </c>
      <c r="I83" s="15"/>
      <c r="J83" s="27"/>
      <c r="K83" s="15"/>
      <c r="L83" s="26" t="b">
        <f t="shared" si="8"/>
        <v>0</v>
      </c>
      <c r="M83" s="27"/>
      <c r="N83" s="28"/>
      <c r="O83" s="27"/>
      <c r="P83" s="27"/>
      <c r="Q83" s="27"/>
      <c r="R83" s="29">
        <f t="shared" si="9"/>
        <v>0</v>
      </c>
      <c r="S83" s="30" t="b">
        <f t="shared" si="10"/>
        <v>0</v>
      </c>
    </row>
    <row r="84" spans="1:19" ht="15">
      <c r="A84" s="15"/>
      <c r="B84" s="15"/>
      <c r="C84" s="24" t="str">
        <f t="shared" si="6"/>
        <v xml:space="preserve"> </v>
      </c>
      <c r="D84" s="15"/>
      <c r="E84" s="15"/>
      <c r="F84" s="15"/>
      <c r="G84" s="15"/>
      <c r="H84" s="25">
        <f t="shared" si="7"/>
        <v>0</v>
      </c>
      <c r="I84" s="15"/>
      <c r="J84" s="27"/>
      <c r="K84" s="15"/>
      <c r="L84" s="26" t="b">
        <f t="shared" si="8"/>
        <v>0</v>
      </c>
      <c r="M84" s="27"/>
      <c r="N84" s="28"/>
      <c r="O84" s="27"/>
      <c r="P84" s="27"/>
      <c r="Q84" s="27"/>
      <c r="R84" s="29">
        <f t="shared" si="9"/>
        <v>0</v>
      </c>
      <c r="S84" s="30" t="b">
        <f t="shared" si="10"/>
        <v>0</v>
      </c>
    </row>
    <row r="85" spans="1:19" ht="15">
      <c r="A85" s="15"/>
      <c r="B85" s="15"/>
      <c r="C85" s="24" t="str">
        <f t="shared" si="6"/>
        <v xml:space="preserve"> </v>
      </c>
      <c r="D85" s="15"/>
      <c r="E85" s="15"/>
      <c r="F85" s="15"/>
      <c r="G85" s="15"/>
      <c r="H85" s="25">
        <f t="shared" si="7"/>
        <v>0</v>
      </c>
      <c r="I85" s="15"/>
      <c r="J85" s="27"/>
      <c r="K85" s="15"/>
      <c r="L85" s="26" t="b">
        <f t="shared" si="8"/>
        <v>0</v>
      </c>
      <c r="M85" s="27"/>
      <c r="N85" s="28"/>
      <c r="O85" s="27"/>
      <c r="P85" s="27"/>
      <c r="Q85" s="27"/>
      <c r="R85" s="29">
        <f t="shared" si="9"/>
        <v>0</v>
      </c>
      <c r="S85" s="30" t="b">
        <f t="shared" si="10"/>
        <v>0</v>
      </c>
    </row>
    <row r="86" spans="1:19" ht="15">
      <c r="A86" s="15"/>
      <c r="B86" s="15"/>
      <c r="C86" s="24" t="str">
        <f t="shared" si="6"/>
        <v xml:space="preserve"> </v>
      </c>
      <c r="D86" s="15"/>
      <c r="E86" s="15"/>
      <c r="F86" s="15"/>
      <c r="G86" s="15"/>
      <c r="H86" s="25">
        <f t="shared" si="7"/>
        <v>0</v>
      </c>
      <c r="I86" s="15"/>
      <c r="J86" s="27"/>
      <c r="K86" s="15"/>
      <c r="L86" s="26" t="b">
        <f t="shared" si="8"/>
        <v>0</v>
      </c>
      <c r="M86" s="27"/>
      <c r="N86" s="28"/>
      <c r="O86" s="27"/>
      <c r="P86" s="27"/>
      <c r="Q86" s="27"/>
      <c r="R86" s="29">
        <f t="shared" si="9"/>
        <v>0</v>
      </c>
      <c r="S86" s="30" t="b">
        <f t="shared" si="10"/>
        <v>0</v>
      </c>
    </row>
    <row r="87" spans="1:19" ht="15">
      <c r="A87" s="15"/>
      <c r="B87" s="15"/>
      <c r="C87" s="24" t="str">
        <f t="shared" si="6"/>
        <v xml:space="preserve"> </v>
      </c>
      <c r="D87" s="15"/>
      <c r="E87" s="15"/>
      <c r="F87" s="15"/>
      <c r="G87" s="15"/>
      <c r="H87" s="25">
        <f t="shared" si="7"/>
        <v>0</v>
      </c>
      <c r="I87" s="15"/>
      <c r="J87" s="27"/>
      <c r="K87" s="15"/>
      <c r="L87" s="26" t="b">
        <f t="shared" si="8"/>
        <v>0</v>
      </c>
      <c r="M87" s="27"/>
      <c r="N87" s="28"/>
      <c r="O87" s="27"/>
      <c r="P87" s="27"/>
      <c r="Q87" s="27"/>
      <c r="R87" s="29">
        <f t="shared" si="9"/>
        <v>0</v>
      </c>
      <c r="S87" s="30" t="b">
        <f t="shared" si="10"/>
        <v>0</v>
      </c>
    </row>
    <row r="88" spans="1:19" ht="15">
      <c r="A88" s="15"/>
      <c r="B88" s="15"/>
      <c r="C88" s="24" t="str">
        <f t="shared" si="6"/>
        <v xml:space="preserve"> </v>
      </c>
      <c r="D88" s="15"/>
      <c r="E88" s="15"/>
      <c r="F88" s="15"/>
      <c r="G88" s="15"/>
      <c r="H88" s="25">
        <f t="shared" si="7"/>
        <v>0</v>
      </c>
      <c r="I88" s="15"/>
      <c r="J88" s="27"/>
      <c r="K88" s="15"/>
      <c r="L88" s="26" t="b">
        <f t="shared" si="8"/>
        <v>0</v>
      </c>
      <c r="M88" s="27"/>
      <c r="N88" s="28"/>
      <c r="O88" s="27"/>
      <c r="P88" s="27"/>
      <c r="Q88" s="27"/>
      <c r="R88" s="29">
        <f t="shared" si="9"/>
        <v>0</v>
      </c>
      <c r="S88" s="30" t="b">
        <f t="shared" si="10"/>
        <v>0</v>
      </c>
    </row>
    <row r="89" spans="1:19" ht="15">
      <c r="A89" s="15"/>
      <c r="B89" s="15"/>
      <c r="C89" s="24" t="str">
        <f t="shared" si="6"/>
        <v xml:space="preserve"> </v>
      </c>
      <c r="D89" s="15"/>
      <c r="E89" s="15"/>
      <c r="F89" s="15"/>
      <c r="G89" s="15"/>
      <c r="H89" s="25">
        <f t="shared" si="7"/>
        <v>0</v>
      </c>
      <c r="I89" s="15"/>
      <c r="J89" s="27"/>
      <c r="K89" s="15"/>
      <c r="L89" s="26" t="b">
        <f t="shared" si="8"/>
        <v>0</v>
      </c>
      <c r="M89" s="27"/>
      <c r="N89" s="28"/>
      <c r="O89" s="27"/>
      <c r="P89" s="27"/>
      <c r="Q89" s="27"/>
      <c r="R89" s="29">
        <f t="shared" si="9"/>
        <v>0</v>
      </c>
      <c r="S89" s="30" t="b">
        <f t="shared" si="10"/>
        <v>0</v>
      </c>
    </row>
    <row r="90" spans="1:19" ht="15">
      <c r="A90" s="15"/>
      <c r="B90" s="15"/>
      <c r="C90" s="24" t="str">
        <f t="shared" si="6"/>
        <v xml:space="preserve"> </v>
      </c>
      <c r="D90" s="15"/>
      <c r="E90" s="15"/>
      <c r="F90" s="15"/>
      <c r="G90" s="15"/>
      <c r="H90" s="25">
        <f t="shared" si="7"/>
        <v>0</v>
      </c>
      <c r="I90" s="15"/>
      <c r="J90" s="27"/>
      <c r="K90" s="15"/>
      <c r="L90" s="26" t="b">
        <f t="shared" si="8"/>
        <v>0</v>
      </c>
      <c r="M90" s="27"/>
      <c r="N90" s="28"/>
      <c r="O90" s="27"/>
      <c r="P90" s="27"/>
      <c r="Q90" s="27"/>
      <c r="R90" s="29">
        <f t="shared" si="9"/>
        <v>0</v>
      </c>
      <c r="S90" s="30" t="b">
        <f t="shared" si="10"/>
        <v>0</v>
      </c>
    </row>
    <row r="91" spans="1:19" ht="15">
      <c r="A91" s="15"/>
      <c r="B91" s="15"/>
      <c r="C91" s="24" t="str">
        <f t="shared" si="6"/>
        <v xml:space="preserve"> </v>
      </c>
      <c r="D91" s="15"/>
      <c r="E91" s="15"/>
      <c r="F91" s="15"/>
      <c r="G91" s="15"/>
      <c r="H91" s="25">
        <f t="shared" si="7"/>
        <v>0</v>
      </c>
      <c r="I91" s="15"/>
      <c r="J91" s="27"/>
      <c r="K91" s="15"/>
      <c r="L91" s="26" t="b">
        <f t="shared" si="8"/>
        <v>0</v>
      </c>
      <c r="M91" s="27"/>
      <c r="N91" s="28"/>
      <c r="O91" s="27"/>
      <c r="P91" s="27"/>
      <c r="Q91" s="27"/>
      <c r="R91" s="29">
        <f t="shared" si="9"/>
        <v>0</v>
      </c>
      <c r="S91" s="30" t="b">
        <f t="shared" si="10"/>
        <v>0</v>
      </c>
    </row>
    <row r="92" spans="1:19" ht="15">
      <c r="A92" s="15"/>
      <c r="B92" s="15"/>
      <c r="C92" s="24" t="str">
        <f t="shared" si="6"/>
        <v xml:space="preserve"> </v>
      </c>
      <c r="D92" s="15"/>
      <c r="E92" s="15"/>
      <c r="F92" s="15"/>
      <c r="G92" s="15"/>
      <c r="H92" s="25">
        <f t="shared" si="7"/>
        <v>0</v>
      </c>
      <c r="I92" s="15"/>
      <c r="J92" s="27"/>
      <c r="K92" s="15"/>
      <c r="L92" s="26" t="b">
        <f t="shared" si="8"/>
        <v>0</v>
      </c>
      <c r="M92" s="27"/>
      <c r="N92" s="28"/>
      <c r="O92" s="27"/>
      <c r="P92" s="27"/>
      <c r="Q92" s="27"/>
      <c r="R92" s="29">
        <f t="shared" si="9"/>
        <v>0</v>
      </c>
      <c r="S92" s="30" t="b">
        <f t="shared" si="10"/>
        <v>0</v>
      </c>
    </row>
    <row r="93" spans="1:19" ht="15">
      <c r="A93" s="15"/>
      <c r="B93" s="15"/>
      <c r="C93" s="24" t="str">
        <f t="shared" si="6"/>
        <v xml:space="preserve"> </v>
      </c>
      <c r="D93" s="15"/>
      <c r="E93" s="15"/>
      <c r="F93" s="15"/>
      <c r="G93" s="15"/>
      <c r="H93" s="25">
        <f t="shared" si="7"/>
        <v>0</v>
      </c>
      <c r="I93" s="15"/>
      <c r="J93" s="27"/>
      <c r="K93" s="15"/>
      <c r="L93" s="26" t="b">
        <f t="shared" si="8"/>
        <v>0</v>
      </c>
      <c r="M93" s="27"/>
      <c r="N93" s="28"/>
      <c r="O93" s="27"/>
      <c r="P93" s="27"/>
      <c r="Q93" s="27"/>
      <c r="R93" s="29">
        <f t="shared" si="9"/>
        <v>0</v>
      </c>
      <c r="S93" s="30" t="b">
        <f t="shared" si="10"/>
        <v>0</v>
      </c>
    </row>
    <row r="94" spans="1:19" ht="15">
      <c r="A94" s="15"/>
      <c r="B94" s="15"/>
      <c r="C94" s="24" t="str">
        <f t="shared" si="6"/>
        <v xml:space="preserve"> </v>
      </c>
      <c r="D94" s="15"/>
      <c r="E94" s="15"/>
      <c r="F94" s="15"/>
      <c r="G94" s="15"/>
      <c r="H94" s="25">
        <f t="shared" si="7"/>
        <v>0</v>
      </c>
      <c r="I94" s="15"/>
      <c r="J94" s="27"/>
      <c r="K94" s="15"/>
      <c r="L94" s="26" t="b">
        <f t="shared" si="8"/>
        <v>0</v>
      </c>
      <c r="M94" s="27"/>
      <c r="N94" s="28"/>
      <c r="O94" s="27"/>
      <c r="P94" s="27"/>
      <c r="Q94" s="27"/>
      <c r="R94" s="29">
        <f t="shared" si="9"/>
        <v>0</v>
      </c>
      <c r="S94" s="30" t="b">
        <f t="shared" si="10"/>
        <v>0</v>
      </c>
    </row>
    <row r="95" spans="1:19" ht="15">
      <c r="A95" s="15"/>
      <c r="B95" s="15"/>
      <c r="C95" s="24" t="str">
        <f t="shared" si="6"/>
        <v xml:space="preserve"> </v>
      </c>
      <c r="D95" s="15"/>
      <c r="E95" s="15"/>
      <c r="F95" s="15"/>
      <c r="G95" s="15"/>
      <c r="H95" s="25">
        <f t="shared" si="7"/>
        <v>0</v>
      </c>
      <c r="I95" s="15"/>
      <c r="J95" s="27"/>
      <c r="K95" s="15"/>
      <c r="L95" s="26" t="b">
        <f t="shared" si="8"/>
        <v>0</v>
      </c>
      <c r="M95" s="27"/>
      <c r="N95" s="28"/>
      <c r="O95" s="27"/>
      <c r="P95" s="27"/>
      <c r="Q95" s="27"/>
      <c r="R95" s="29">
        <f t="shared" si="9"/>
        <v>0</v>
      </c>
      <c r="S95" s="30" t="b">
        <f t="shared" si="10"/>
        <v>0</v>
      </c>
    </row>
    <row r="96" spans="1:19" ht="15">
      <c r="A96" s="15"/>
      <c r="B96" s="15"/>
      <c r="C96" s="24" t="str">
        <f t="shared" si="6"/>
        <v xml:space="preserve"> </v>
      </c>
      <c r="D96" s="15"/>
      <c r="E96" s="15"/>
      <c r="F96" s="15"/>
      <c r="G96" s="15"/>
      <c r="H96" s="25">
        <f t="shared" si="7"/>
        <v>0</v>
      </c>
      <c r="I96" s="15"/>
      <c r="J96" s="27"/>
      <c r="K96" s="15"/>
      <c r="L96" s="26" t="b">
        <f t="shared" si="8"/>
        <v>0</v>
      </c>
      <c r="M96" s="27"/>
      <c r="N96" s="28"/>
      <c r="O96" s="27"/>
      <c r="P96" s="27"/>
      <c r="Q96" s="27"/>
      <c r="R96" s="29">
        <f t="shared" si="9"/>
        <v>0</v>
      </c>
      <c r="S96" s="30" t="b">
        <f t="shared" si="10"/>
        <v>0</v>
      </c>
    </row>
    <row r="97" spans="1:19" ht="15">
      <c r="A97" s="15"/>
      <c r="B97" s="15"/>
      <c r="C97" s="24" t="str">
        <f t="shared" si="6"/>
        <v xml:space="preserve"> </v>
      </c>
      <c r="D97" s="15"/>
      <c r="E97" s="15"/>
      <c r="F97" s="15"/>
      <c r="G97" s="15"/>
      <c r="H97" s="25">
        <f t="shared" si="7"/>
        <v>0</v>
      </c>
      <c r="I97" s="15"/>
      <c r="J97" s="27"/>
      <c r="K97" s="15"/>
      <c r="L97" s="26" t="b">
        <f t="shared" si="8"/>
        <v>0</v>
      </c>
      <c r="M97" s="27"/>
      <c r="N97" s="28"/>
      <c r="O97" s="27"/>
      <c r="P97" s="27"/>
      <c r="Q97" s="27"/>
      <c r="R97" s="29">
        <f t="shared" si="9"/>
        <v>0</v>
      </c>
      <c r="S97" s="30" t="b">
        <f t="shared" si="10"/>
        <v>0</v>
      </c>
    </row>
    <row r="98" spans="1:19" ht="15">
      <c r="A98" s="15"/>
      <c r="B98" s="15"/>
      <c r="C98" s="24" t="str">
        <f t="shared" si="6"/>
        <v xml:space="preserve"> </v>
      </c>
      <c r="D98" s="15"/>
      <c r="E98" s="15"/>
      <c r="F98" s="15"/>
      <c r="G98" s="15"/>
      <c r="H98" s="25">
        <f t="shared" si="7"/>
        <v>0</v>
      </c>
      <c r="I98" s="15"/>
      <c r="J98" s="27"/>
      <c r="K98" s="15"/>
      <c r="L98" s="26" t="b">
        <f t="shared" si="8"/>
        <v>0</v>
      </c>
      <c r="M98" s="27"/>
      <c r="N98" s="28"/>
      <c r="O98" s="27"/>
      <c r="P98" s="27"/>
      <c r="Q98" s="27"/>
      <c r="R98" s="29">
        <f t="shared" si="9"/>
        <v>0</v>
      </c>
      <c r="S98" s="30" t="b">
        <f t="shared" si="10"/>
        <v>0</v>
      </c>
    </row>
    <row r="99" spans="1:19" ht="15">
      <c r="A99" s="15"/>
      <c r="B99" s="15"/>
      <c r="C99" s="24" t="str">
        <f t="shared" si="6"/>
        <v xml:space="preserve"> </v>
      </c>
      <c r="D99" s="15"/>
      <c r="E99" s="15"/>
      <c r="F99" s="15"/>
      <c r="G99" s="15"/>
      <c r="H99" s="25">
        <f t="shared" si="7"/>
        <v>0</v>
      </c>
      <c r="I99" s="15"/>
      <c r="J99" s="27"/>
      <c r="K99" s="15"/>
      <c r="L99" s="26" t="b">
        <f t="shared" si="8"/>
        <v>0</v>
      </c>
      <c r="M99" s="27"/>
      <c r="N99" s="28"/>
      <c r="O99" s="27"/>
      <c r="P99" s="27"/>
      <c r="Q99" s="27"/>
      <c r="R99" s="29">
        <f t="shared" si="9"/>
        <v>0</v>
      </c>
      <c r="S99" s="30" t="b">
        <f t="shared" si="10"/>
        <v>0</v>
      </c>
    </row>
    <row r="100" spans="1:19" ht="15">
      <c r="A100" s="15"/>
      <c r="B100" s="15"/>
      <c r="C100" s="24" t="str">
        <f t="shared" si="6"/>
        <v xml:space="preserve"> </v>
      </c>
      <c r="D100" s="15"/>
      <c r="E100" s="15"/>
      <c r="F100" s="15"/>
      <c r="G100" s="15"/>
      <c r="H100" s="25">
        <f t="shared" si="7"/>
        <v>0</v>
      </c>
      <c r="I100" s="15"/>
      <c r="J100" s="27"/>
      <c r="K100" s="15"/>
      <c r="L100" s="26" t="b">
        <f t="shared" si="8"/>
        <v>0</v>
      </c>
      <c r="M100" s="27"/>
      <c r="N100" s="28"/>
      <c r="O100" s="27"/>
      <c r="P100" s="27"/>
      <c r="Q100" s="27"/>
      <c r="R100" s="29">
        <f t="shared" si="9"/>
        <v>0</v>
      </c>
      <c r="S100" s="30" t="b">
        <f t="shared" si="10"/>
        <v>0</v>
      </c>
    </row>
    <row r="101" spans="1:19">
      <c r="A101" s="31" t="s">
        <v>38</v>
      </c>
      <c r="B101" s="31" t="s">
        <v>38</v>
      </c>
      <c r="C101" s="31" t="s">
        <v>38</v>
      </c>
      <c r="D101" s="31" t="s">
        <v>38</v>
      </c>
      <c r="E101" s="31" t="s">
        <v>38</v>
      </c>
      <c r="F101" s="31" t="s">
        <v>38</v>
      </c>
      <c r="G101" s="31" t="s">
        <v>38</v>
      </c>
      <c r="H101" s="31" t="s">
        <v>38</v>
      </c>
      <c r="I101" s="31" t="s">
        <v>38</v>
      </c>
      <c r="J101" s="31" t="s">
        <v>38</v>
      </c>
      <c r="K101" s="31" t="s">
        <v>38</v>
      </c>
      <c r="L101" s="31" t="s">
        <v>38</v>
      </c>
      <c r="M101" s="31" t="s">
        <v>38</v>
      </c>
      <c r="N101" s="31" t="s">
        <v>38</v>
      </c>
      <c r="O101" s="31" t="s">
        <v>38</v>
      </c>
      <c r="P101" s="31" t="s">
        <v>38</v>
      </c>
      <c r="Q101" s="31" t="s">
        <v>38</v>
      </c>
      <c r="R101" s="31" t="s">
        <v>38</v>
      </c>
      <c r="S101" s="31" t="s">
        <v>38</v>
      </c>
    </row>
  </sheetData>
  <hyperlinks>
    <hyperlink ref="A1" location="Summary!A1" display="Home" xr:uid="{00000000-0004-0000-00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6" tint="0.59999389629810485"/>
  </sheetPr>
  <dimension ref="A1:S100"/>
  <sheetViews>
    <sheetView zoomScale="90" zoomScaleNormal="90" zoomScaleSheetLayoutView="100" workbookViewId="0">
      <selection activeCell="I31" sqref="I31"/>
    </sheetView>
  </sheetViews>
  <sheetFormatPr defaultRowHeight="12.75"/>
  <cols>
    <col min="1" max="1" width="13" customWidth="1"/>
    <col min="2" max="2" width="12" bestFit="1" customWidth="1"/>
    <col min="4" max="4" width="15.140625" bestFit="1" customWidth="1"/>
    <col min="7" max="7" width="13.42578125" customWidth="1"/>
    <col min="8" max="8" width="12.85546875" customWidth="1"/>
    <col min="9" max="9" width="11.140625" customWidth="1"/>
    <col min="10" max="10" width="12.140625" customWidth="1"/>
    <col min="11" max="11" width="15.140625" customWidth="1"/>
    <col min="12" max="12" width="17.42578125" customWidth="1"/>
    <col min="13" max="14" width="11.42578125" bestFit="1" customWidth="1"/>
    <col min="15" max="15" width="11.140625" customWidth="1"/>
    <col min="16" max="16" width="15.5703125" customWidth="1"/>
    <col min="17" max="17" width="13.42578125" customWidth="1"/>
  </cols>
  <sheetData>
    <row r="1" spans="1:19" ht="24" thickBot="1">
      <c r="A1" s="1" t="s">
        <v>0</v>
      </c>
      <c r="B1" s="2" t="s">
        <v>1</v>
      </c>
      <c r="G1" t="s">
        <v>2</v>
      </c>
      <c r="H1" s="3" t="str">
        <f ca="1">IF(B13+90&gt;TODAY(),"Up To Date","Missing")</f>
        <v>Up To Date</v>
      </c>
      <c r="P1" s="4" t="s">
        <v>3</v>
      </c>
    </row>
    <row r="2" spans="1:19">
      <c r="P2" s="5" t="s">
        <v>4</v>
      </c>
      <c r="Q2" s="5" t="s">
        <v>5</v>
      </c>
    </row>
    <row r="3" spans="1:19" ht="15">
      <c r="A3" s="6" t="s">
        <v>6</v>
      </c>
      <c r="B3" s="6" t="s">
        <v>39</v>
      </c>
      <c r="C3" s="6" t="s">
        <v>8</v>
      </c>
      <c r="D3" s="6" t="s">
        <v>9</v>
      </c>
      <c r="E3" s="6"/>
      <c r="F3" s="6"/>
      <c r="G3" s="7" t="s">
        <v>10</v>
      </c>
      <c r="H3" s="8" t="s">
        <v>11</v>
      </c>
      <c r="I3" s="8" t="s">
        <v>12</v>
      </c>
      <c r="J3" s="8" t="s">
        <v>13</v>
      </c>
      <c r="M3" s="8" t="s">
        <v>11</v>
      </c>
      <c r="N3" s="8" t="s">
        <v>12</v>
      </c>
      <c r="P3" s="16" t="s">
        <v>40</v>
      </c>
      <c r="Q3" s="17" t="s">
        <v>17</v>
      </c>
      <c r="R3" s="11"/>
      <c r="S3" s="11"/>
    </row>
    <row r="4" spans="1:19">
      <c r="A4" s="12"/>
      <c r="B4" s="12"/>
      <c r="C4" s="12"/>
      <c r="D4" s="12"/>
      <c r="E4" s="11"/>
      <c r="F4" s="11"/>
      <c r="G4" s="11">
        <v>1</v>
      </c>
      <c r="H4" s="13"/>
      <c r="I4" s="13"/>
      <c r="J4" s="14"/>
      <c r="M4" s="15"/>
      <c r="N4" s="15"/>
      <c r="P4" s="9">
        <v>7</v>
      </c>
      <c r="Q4" s="17" t="s">
        <v>18</v>
      </c>
    </row>
    <row r="5" spans="1:19">
      <c r="G5" s="11">
        <v>2</v>
      </c>
      <c r="H5" s="13"/>
      <c r="I5" s="13"/>
      <c r="J5" s="14"/>
      <c r="M5" s="15"/>
      <c r="N5" s="15"/>
      <c r="P5" s="11"/>
      <c r="Q5" s="17"/>
    </row>
    <row r="6" spans="1:19">
      <c r="G6" s="11">
        <v>3</v>
      </c>
      <c r="H6" s="13"/>
      <c r="I6" s="13"/>
      <c r="J6" s="14"/>
      <c r="M6" s="15"/>
      <c r="N6" s="15"/>
      <c r="P6" s="11"/>
      <c r="Q6" s="17"/>
    </row>
    <row r="7" spans="1:19">
      <c r="G7" s="11">
        <v>4</v>
      </c>
      <c r="H7" s="13"/>
      <c r="I7" s="13"/>
      <c r="J7" s="14"/>
      <c r="M7" s="15"/>
      <c r="N7" s="15"/>
    </row>
    <row r="8" spans="1:19">
      <c r="G8" s="11">
        <v>5</v>
      </c>
      <c r="H8" s="13"/>
      <c r="I8" s="13"/>
      <c r="J8" s="14"/>
      <c r="M8" s="15"/>
      <c r="N8" s="15"/>
    </row>
    <row r="9" spans="1:19">
      <c r="G9" s="11">
        <v>6</v>
      </c>
      <c r="H9" s="13"/>
      <c r="I9" s="13"/>
      <c r="J9" s="14"/>
    </row>
    <row r="10" spans="1:19">
      <c r="G10" s="11">
        <v>7</v>
      </c>
      <c r="H10" s="13"/>
      <c r="I10" s="13"/>
      <c r="J10" s="14"/>
    </row>
    <row r="11" spans="1:19">
      <c r="G11" s="11">
        <v>8</v>
      </c>
      <c r="H11" s="13"/>
      <c r="I11" s="13"/>
      <c r="J11" s="14"/>
    </row>
    <row r="12" spans="1:19">
      <c r="G12" s="11"/>
    </row>
    <row r="13" spans="1:19">
      <c r="A13" t="s">
        <v>19</v>
      </c>
      <c r="B13" s="18">
        <f>MAX(B16:B506)</f>
        <v>45273</v>
      </c>
    </row>
    <row r="14" spans="1:19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  <c r="H14" s="19">
        <v>8</v>
      </c>
      <c r="I14" s="19">
        <v>9</v>
      </c>
      <c r="J14" s="19">
        <v>10</v>
      </c>
      <c r="K14" s="19">
        <v>11</v>
      </c>
      <c r="L14" s="19">
        <v>12</v>
      </c>
      <c r="M14" s="19">
        <v>13</v>
      </c>
      <c r="N14" s="19">
        <v>14</v>
      </c>
    </row>
    <row r="15" spans="1:19" ht="51">
      <c r="A15" s="20" t="s">
        <v>20</v>
      </c>
      <c r="B15" s="20" t="s">
        <v>21</v>
      </c>
      <c r="C15" s="5" t="s">
        <v>22</v>
      </c>
      <c r="D15" s="5" t="s">
        <v>39</v>
      </c>
      <c r="E15" s="5" t="s">
        <v>41</v>
      </c>
      <c r="F15" s="5" t="s">
        <v>42</v>
      </c>
      <c r="G15" s="20" t="s">
        <v>31</v>
      </c>
      <c r="H15" s="5" t="s">
        <v>32</v>
      </c>
      <c r="I15" s="5" t="s">
        <v>43</v>
      </c>
      <c r="J15" s="5" t="s">
        <v>33</v>
      </c>
      <c r="K15" s="20" t="s">
        <v>35</v>
      </c>
      <c r="L15" s="20" t="s">
        <v>44</v>
      </c>
      <c r="M15" s="20" t="s">
        <v>45</v>
      </c>
      <c r="N15" s="20" t="s">
        <v>46</v>
      </c>
    </row>
    <row r="16" spans="1:19" ht="15">
      <c r="A16" s="23">
        <v>45184</v>
      </c>
      <c r="B16" s="23">
        <v>45273</v>
      </c>
      <c r="C16" s="24">
        <f>IF(B16=""," ",B16-A16+1)</f>
        <v>90</v>
      </c>
      <c r="D16" s="32">
        <v>54200857952</v>
      </c>
      <c r="E16" s="15"/>
      <c r="F16" s="15">
        <v>354972</v>
      </c>
      <c r="G16" s="27">
        <v>13823.53</v>
      </c>
      <c r="H16" s="28">
        <v>1256.68</v>
      </c>
      <c r="I16" s="27"/>
      <c r="J16" s="27"/>
      <c r="K16" s="27"/>
      <c r="L16" s="29">
        <f>(G16-H16)-I16-J16-K16</f>
        <v>12566.85</v>
      </c>
      <c r="M16" s="30">
        <f>IFERROR(L16/F16,FALSE)</f>
        <v>3.5402369764375781E-2</v>
      </c>
      <c r="N16" s="30" t="b">
        <f>IFERROR(L16/E16,FALSE)</f>
        <v>0</v>
      </c>
    </row>
    <row r="17" spans="1:15" ht="15">
      <c r="A17" s="23">
        <v>44912</v>
      </c>
      <c r="B17" s="23">
        <v>45005</v>
      </c>
      <c r="C17" s="24">
        <f t="shared" ref="C17:C79" si="0">IF(B17=""," ",B17-A17+1)</f>
        <v>94</v>
      </c>
      <c r="D17" s="32">
        <v>54200857952</v>
      </c>
      <c r="E17" s="15"/>
      <c r="F17" s="15">
        <v>285366</v>
      </c>
      <c r="G17" s="27">
        <v>10258.92</v>
      </c>
      <c r="H17" s="28">
        <v>932.63</v>
      </c>
      <c r="I17" s="27"/>
      <c r="J17" s="27"/>
      <c r="K17" s="27"/>
      <c r="L17" s="29">
        <f t="shared" ref="L17:L79" si="1">IFERROR((G17-H17)-I17-J17-K17,FALSE)</f>
        <v>9326.2900000000009</v>
      </c>
      <c r="M17" s="30">
        <f t="shared" ref="M17:M79" si="2">IFERROR(L17/F17,FALSE)</f>
        <v>3.2681854180245724E-2</v>
      </c>
      <c r="N17" s="30" t="b">
        <f>IFERROR(M17/#REF!,FALSE)</f>
        <v>0</v>
      </c>
      <c r="O17" t="s">
        <v>49</v>
      </c>
    </row>
    <row r="18" spans="1:15" ht="15">
      <c r="A18" s="23">
        <v>45006</v>
      </c>
      <c r="B18" s="23">
        <v>45096</v>
      </c>
      <c r="C18" s="24">
        <f t="shared" si="0"/>
        <v>91</v>
      </c>
      <c r="D18" s="32">
        <v>54200857952</v>
      </c>
      <c r="E18" s="15"/>
      <c r="F18" s="15">
        <v>417607</v>
      </c>
      <c r="G18" s="27">
        <v>15773.95</v>
      </c>
      <c r="H18" s="28">
        <v>1432.9</v>
      </c>
      <c r="I18" s="27"/>
      <c r="J18" s="27"/>
      <c r="K18" s="27"/>
      <c r="L18" s="29">
        <f t="shared" si="1"/>
        <v>14341.050000000001</v>
      </c>
      <c r="M18" s="30">
        <f t="shared" si="2"/>
        <v>3.4341019187896754E-2</v>
      </c>
      <c r="N18" s="30" t="b">
        <f>IFERROR(M18/#REF!,FALSE)</f>
        <v>0</v>
      </c>
      <c r="O18" t="s">
        <v>50</v>
      </c>
    </row>
    <row r="19" spans="1:15" ht="15">
      <c r="A19" s="23">
        <v>45097</v>
      </c>
      <c r="B19" s="23">
        <v>45183</v>
      </c>
      <c r="C19" s="24">
        <f t="shared" si="0"/>
        <v>87</v>
      </c>
      <c r="D19" s="32">
        <v>54200857952</v>
      </c>
      <c r="E19" s="15"/>
      <c r="F19" s="15">
        <v>431017</v>
      </c>
      <c r="G19" s="27">
        <v>16515.95</v>
      </c>
      <c r="H19" s="28">
        <v>1501.46</v>
      </c>
      <c r="I19" s="27"/>
      <c r="J19" s="27"/>
      <c r="K19" s="27"/>
      <c r="L19" s="29">
        <f t="shared" si="1"/>
        <v>15014.490000000002</v>
      </c>
      <c r="M19" s="30">
        <f t="shared" si="2"/>
        <v>3.483502970880499E-2</v>
      </c>
      <c r="N19" s="30" t="b">
        <f>IFERROR(M19/#REF!,FALSE)</f>
        <v>0</v>
      </c>
      <c r="O19" t="s">
        <v>51</v>
      </c>
    </row>
    <row r="20" spans="1:15" ht="15">
      <c r="A20" s="15"/>
      <c r="B20" s="15"/>
      <c r="C20" s="24" t="str">
        <f t="shared" si="0"/>
        <v xml:space="preserve"> </v>
      </c>
      <c r="D20" s="32"/>
      <c r="E20" s="15"/>
      <c r="F20" s="15"/>
      <c r="G20" s="27"/>
      <c r="H20" s="28"/>
      <c r="I20" s="27"/>
      <c r="J20" s="27"/>
      <c r="K20" s="27"/>
      <c r="L20" s="29">
        <f t="shared" si="1"/>
        <v>0</v>
      </c>
      <c r="M20" s="30" t="b">
        <f t="shared" si="2"/>
        <v>0</v>
      </c>
      <c r="N20" s="30" t="b">
        <f>IFERROR(M20/#REF!,FALSE)</f>
        <v>0</v>
      </c>
    </row>
    <row r="21" spans="1:15" ht="15">
      <c r="A21" s="15"/>
      <c r="B21" s="15"/>
      <c r="C21" s="24" t="str">
        <f t="shared" si="0"/>
        <v xml:space="preserve"> </v>
      </c>
      <c r="D21" s="32"/>
      <c r="E21" s="15"/>
      <c r="F21" s="15"/>
      <c r="G21" s="27"/>
      <c r="H21" s="28"/>
      <c r="I21" s="27"/>
      <c r="J21" s="27"/>
      <c r="K21" s="27"/>
      <c r="L21" s="29">
        <f t="shared" si="1"/>
        <v>0</v>
      </c>
      <c r="M21" s="30" t="b">
        <f t="shared" si="2"/>
        <v>0</v>
      </c>
      <c r="N21" s="30" t="b">
        <f>IFERROR(M21/#REF!,FALSE)</f>
        <v>0</v>
      </c>
    </row>
    <row r="22" spans="1:15" ht="15">
      <c r="A22" s="15"/>
      <c r="B22" s="15"/>
      <c r="C22" s="24" t="str">
        <f t="shared" si="0"/>
        <v xml:space="preserve"> </v>
      </c>
      <c r="D22" s="32"/>
      <c r="E22" s="15"/>
      <c r="F22" s="15"/>
      <c r="G22" s="27"/>
      <c r="H22" s="28"/>
      <c r="I22" s="27"/>
      <c r="J22" s="27"/>
      <c r="K22" s="27"/>
      <c r="L22" s="29">
        <f t="shared" si="1"/>
        <v>0</v>
      </c>
      <c r="M22" s="30" t="b">
        <f t="shared" si="2"/>
        <v>0</v>
      </c>
      <c r="N22" s="30" t="b">
        <f>IFERROR(M22/#REF!,FALSE)</f>
        <v>0</v>
      </c>
    </row>
    <row r="23" spans="1:15" ht="15">
      <c r="A23" s="15"/>
      <c r="B23" s="15"/>
      <c r="C23" s="24" t="str">
        <f t="shared" si="0"/>
        <v xml:space="preserve"> </v>
      </c>
      <c r="D23" s="32"/>
      <c r="E23" s="15"/>
      <c r="F23" s="15"/>
      <c r="G23" s="27"/>
      <c r="H23" s="28"/>
      <c r="I23" s="27"/>
      <c r="J23" s="27"/>
      <c r="K23" s="27"/>
      <c r="L23" s="29">
        <f t="shared" si="1"/>
        <v>0</v>
      </c>
      <c r="M23" s="30" t="b">
        <f t="shared" si="2"/>
        <v>0</v>
      </c>
      <c r="N23" s="30" t="b">
        <f>IFERROR(M23/#REF!,FALSE)</f>
        <v>0</v>
      </c>
    </row>
    <row r="24" spans="1:15" ht="15">
      <c r="A24" s="15"/>
      <c r="B24" s="15"/>
      <c r="C24" s="24" t="str">
        <f t="shared" si="0"/>
        <v xml:space="preserve"> </v>
      </c>
      <c r="D24" s="32"/>
      <c r="E24" s="15"/>
      <c r="F24" s="15"/>
      <c r="G24" s="27"/>
      <c r="H24" s="28"/>
      <c r="I24" s="27"/>
      <c r="J24" s="27"/>
      <c r="K24" s="27"/>
      <c r="L24" s="29">
        <f t="shared" si="1"/>
        <v>0</v>
      </c>
      <c r="M24" s="30" t="b">
        <f t="shared" si="2"/>
        <v>0</v>
      </c>
      <c r="N24" s="30" t="b">
        <f>IFERROR(M24/#REF!,FALSE)</f>
        <v>0</v>
      </c>
    </row>
    <row r="25" spans="1:15" ht="15">
      <c r="A25" s="15"/>
      <c r="B25" s="15"/>
      <c r="C25" s="24" t="str">
        <f t="shared" si="0"/>
        <v xml:space="preserve"> </v>
      </c>
      <c r="D25" s="32"/>
      <c r="E25" s="15"/>
      <c r="F25" s="15"/>
      <c r="G25" s="27"/>
      <c r="H25" s="28"/>
      <c r="I25" s="27"/>
      <c r="J25" s="27"/>
      <c r="K25" s="27"/>
      <c r="L25" s="29">
        <f t="shared" si="1"/>
        <v>0</v>
      </c>
      <c r="M25" s="30" t="b">
        <f t="shared" si="2"/>
        <v>0</v>
      </c>
      <c r="N25" s="30" t="b">
        <f>IFERROR(M25/#REF!,FALSE)</f>
        <v>0</v>
      </c>
    </row>
    <row r="26" spans="1:15" ht="15">
      <c r="A26" s="15"/>
      <c r="B26" s="15"/>
      <c r="C26" s="24" t="str">
        <f t="shared" si="0"/>
        <v xml:space="preserve"> </v>
      </c>
      <c r="D26" s="32"/>
      <c r="E26" s="15"/>
      <c r="F26" s="15"/>
      <c r="G26" s="27"/>
      <c r="H26" s="28"/>
      <c r="I26" s="27"/>
      <c r="J26" s="27"/>
      <c r="K26" s="27"/>
      <c r="L26" s="29">
        <f t="shared" si="1"/>
        <v>0</v>
      </c>
      <c r="M26" s="30" t="b">
        <f t="shared" si="2"/>
        <v>0</v>
      </c>
      <c r="N26" s="30" t="b">
        <f>IFERROR(M26/#REF!,FALSE)</f>
        <v>0</v>
      </c>
    </row>
    <row r="27" spans="1:15" ht="15">
      <c r="A27" s="15"/>
      <c r="B27" s="15"/>
      <c r="C27" s="24" t="str">
        <f t="shared" si="0"/>
        <v xml:space="preserve"> </v>
      </c>
      <c r="D27" s="32"/>
      <c r="E27" s="15"/>
      <c r="F27" s="15"/>
      <c r="G27" s="27"/>
      <c r="H27" s="28"/>
      <c r="I27" s="27"/>
      <c r="J27" s="27"/>
      <c r="K27" s="27"/>
      <c r="L27" s="29">
        <f t="shared" si="1"/>
        <v>0</v>
      </c>
      <c r="M27" s="30" t="b">
        <f t="shared" si="2"/>
        <v>0</v>
      </c>
      <c r="N27" s="30" t="b">
        <f>IFERROR(M27/#REF!,FALSE)</f>
        <v>0</v>
      </c>
    </row>
    <row r="28" spans="1:15" ht="15">
      <c r="A28" s="15"/>
      <c r="B28" s="15"/>
      <c r="C28" s="24" t="str">
        <f t="shared" si="0"/>
        <v xml:space="preserve"> </v>
      </c>
      <c r="D28" s="32"/>
      <c r="E28" s="15"/>
      <c r="F28" s="15"/>
      <c r="G28" s="27"/>
      <c r="H28" s="28"/>
      <c r="I28" s="27"/>
      <c r="J28" s="27"/>
      <c r="K28" s="27"/>
      <c r="L28" s="29">
        <f t="shared" si="1"/>
        <v>0</v>
      </c>
      <c r="M28" s="30" t="b">
        <f t="shared" si="2"/>
        <v>0</v>
      </c>
      <c r="N28" s="30" t="b">
        <f>IFERROR(M28/#REF!,FALSE)</f>
        <v>0</v>
      </c>
    </row>
    <row r="29" spans="1:15" ht="15">
      <c r="A29" s="15"/>
      <c r="B29" s="15"/>
      <c r="C29" s="24" t="str">
        <f t="shared" si="0"/>
        <v xml:space="preserve"> </v>
      </c>
      <c r="D29" s="32"/>
      <c r="E29" s="15"/>
      <c r="F29" s="15"/>
      <c r="G29" s="27"/>
      <c r="H29" s="28"/>
      <c r="I29" s="27"/>
      <c r="J29" s="27"/>
      <c r="K29" s="27"/>
      <c r="L29" s="29">
        <f t="shared" si="1"/>
        <v>0</v>
      </c>
      <c r="M29" s="30" t="b">
        <f t="shared" si="2"/>
        <v>0</v>
      </c>
      <c r="N29" s="30" t="b">
        <f>IFERROR(M29/#REF!,FALSE)</f>
        <v>0</v>
      </c>
    </row>
    <row r="30" spans="1:15" ht="15">
      <c r="A30" s="15"/>
      <c r="B30" s="15"/>
      <c r="C30" s="24" t="str">
        <f t="shared" si="0"/>
        <v xml:space="preserve"> </v>
      </c>
      <c r="D30" s="32"/>
      <c r="E30" s="15"/>
      <c r="F30" s="15"/>
      <c r="G30" s="27"/>
      <c r="H30" s="28"/>
      <c r="I30" s="27"/>
      <c r="J30" s="27"/>
      <c r="K30" s="27"/>
      <c r="L30" s="29">
        <f t="shared" si="1"/>
        <v>0</v>
      </c>
      <c r="M30" s="30" t="b">
        <f t="shared" si="2"/>
        <v>0</v>
      </c>
      <c r="N30" s="30" t="b">
        <f>IFERROR(M30/#REF!,FALSE)</f>
        <v>0</v>
      </c>
    </row>
    <row r="31" spans="1:15" ht="15">
      <c r="A31" s="15"/>
      <c r="B31" s="15"/>
      <c r="C31" s="24" t="str">
        <f t="shared" si="0"/>
        <v xml:space="preserve"> </v>
      </c>
      <c r="D31" s="32"/>
      <c r="E31" s="15"/>
      <c r="F31" s="15"/>
      <c r="G31" s="27"/>
      <c r="H31" s="28"/>
      <c r="I31" s="27"/>
      <c r="J31" s="27"/>
      <c r="K31" s="27"/>
      <c r="L31" s="29">
        <f t="shared" si="1"/>
        <v>0</v>
      </c>
      <c r="M31" s="30" t="b">
        <f t="shared" si="2"/>
        <v>0</v>
      </c>
      <c r="N31" s="30" t="b">
        <f>IFERROR(M31/#REF!,FALSE)</f>
        <v>0</v>
      </c>
    </row>
    <row r="32" spans="1:15" ht="15">
      <c r="A32" s="15"/>
      <c r="B32" s="15"/>
      <c r="C32" s="24" t="str">
        <f t="shared" si="0"/>
        <v xml:space="preserve"> </v>
      </c>
      <c r="D32" s="32"/>
      <c r="E32" s="15"/>
      <c r="F32" s="15"/>
      <c r="G32" s="27"/>
      <c r="H32" s="28"/>
      <c r="I32" s="27"/>
      <c r="J32" s="27"/>
      <c r="K32" s="27"/>
      <c r="L32" s="29">
        <f t="shared" si="1"/>
        <v>0</v>
      </c>
      <c r="M32" s="30" t="b">
        <f t="shared" si="2"/>
        <v>0</v>
      </c>
      <c r="N32" s="30" t="b">
        <f>IFERROR(M32/#REF!,FALSE)</f>
        <v>0</v>
      </c>
    </row>
    <row r="33" spans="1:14" ht="15">
      <c r="A33" s="15"/>
      <c r="B33" s="15"/>
      <c r="C33" s="24" t="str">
        <f t="shared" si="0"/>
        <v xml:space="preserve"> </v>
      </c>
      <c r="D33" s="32"/>
      <c r="E33" s="15"/>
      <c r="F33" s="15"/>
      <c r="G33" s="27"/>
      <c r="H33" s="28"/>
      <c r="I33" s="27"/>
      <c r="J33" s="27"/>
      <c r="K33" s="27"/>
      <c r="L33" s="29">
        <f t="shared" si="1"/>
        <v>0</v>
      </c>
      <c r="M33" s="30" t="b">
        <f t="shared" si="2"/>
        <v>0</v>
      </c>
      <c r="N33" s="30" t="b">
        <f>IFERROR(M33/#REF!,FALSE)</f>
        <v>0</v>
      </c>
    </row>
    <row r="34" spans="1:14" ht="15">
      <c r="A34" s="15"/>
      <c r="B34" s="15"/>
      <c r="C34" s="24" t="str">
        <f t="shared" si="0"/>
        <v xml:space="preserve"> </v>
      </c>
      <c r="D34" s="32"/>
      <c r="E34" s="15"/>
      <c r="F34" s="15"/>
      <c r="G34" s="27"/>
      <c r="H34" s="28"/>
      <c r="I34" s="27"/>
      <c r="J34" s="27"/>
      <c r="K34" s="27"/>
      <c r="L34" s="29">
        <f t="shared" si="1"/>
        <v>0</v>
      </c>
      <c r="M34" s="30" t="b">
        <f t="shared" si="2"/>
        <v>0</v>
      </c>
      <c r="N34" s="30" t="b">
        <f>IFERROR(M34/#REF!,FALSE)</f>
        <v>0</v>
      </c>
    </row>
    <row r="35" spans="1:14" ht="15">
      <c r="A35" s="15"/>
      <c r="B35" s="15"/>
      <c r="C35" s="24" t="str">
        <f t="shared" si="0"/>
        <v xml:space="preserve"> </v>
      </c>
      <c r="D35" s="32"/>
      <c r="E35" s="15"/>
      <c r="F35" s="15"/>
      <c r="G35" s="27"/>
      <c r="H35" s="28"/>
      <c r="I35" s="27"/>
      <c r="J35" s="27"/>
      <c r="K35" s="27"/>
      <c r="L35" s="29">
        <f t="shared" si="1"/>
        <v>0</v>
      </c>
      <c r="M35" s="30" t="b">
        <f t="shared" si="2"/>
        <v>0</v>
      </c>
      <c r="N35" s="30" t="b">
        <f>IFERROR(M35/#REF!,FALSE)</f>
        <v>0</v>
      </c>
    </row>
    <row r="36" spans="1:14" ht="15">
      <c r="A36" s="15"/>
      <c r="B36" s="15"/>
      <c r="C36" s="24" t="str">
        <f t="shared" si="0"/>
        <v xml:space="preserve"> </v>
      </c>
      <c r="D36" s="32"/>
      <c r="E36" s="15"/>
      <c r="F36" s="15"/>
      <c r="G36" s="27"/>
      <c r="H36" s="28"/>
      <c r="I36" s="27"/>
      <c r="J36" s="27"/>
      <c r="K36" s="27"/>
      <c r="L36" s="29">
        <f t="shared" si="1"/>
        <v>0</v>
      </c>
      <c r="M36" s="30" t="b">
        <f t="shared" si="2"/>
        <v>0</v>
      </c>
      <c r="N36" s="30" t="b">
        <f>IFERROR(M36/#REF!,FALSE)</f>
        <v>0</v>
      </c>
    </row>
    <row r="37" spans="1:14" ht="15">
      <c r="A37" s="15"/>
      <c r="B37" s="15"/>
      <c r="C37" s="24" t="str">
        <f t="shared" si="0"/>
        <v xml:space="preserve"> </v>
      </c>
      <c r="D37" s="32"/>
      <c r="E37" s="15"/>
      <c r="F37" s="15"/>
      <c r="G37" s="27"/>
      <c r="H37" s="28"/>
      <c r="I37" s="27"/>
      <c r="J37" s="27"/>
      <c r="K37" s="27"/>
      <c r="L37" s="29">
        <f t="shared" si="1"/>
        <v>0</v>
      </c>
      <c r="M37" s="30" t="b">
        <f t="shared" si="2"/>
        <v>0</v>
      </c>
      <c r="N37" s="30" t="b">
        <f>IFERROR(M37/#REF!,FALSE)</f>
        <v>0</v>
      </c>
    </row>
    <row r="38" spans="1:14" ht="15">
      <c r="A38" s="15"/>
      <c r="B38" s="15"/>
      <c r="C38" s="24" t="str">
        <f t="shared" si="0"/>
        <v xml:space="preserve"> </v>
      </c>
      <c r="D38" s="32"/>
      <c r="E38" s="15"/>
      <c r="F38" s="15"/>
      <c r="G38" s="27"/>
      <c r="H38" s="28"/>
      <c r="I38" s="27"/>
      <c r="J38" s="27"/>
      <c r="K38" s="27"/>
      <c r="L38" s="29">
        <f t="shared" si="1"/>
        <v>0</v>
      </c>
      <c r="M38" s="30" t="b">
        <f t="shared" si="2"/>
        <v>0</v>
      </c>
      <c r="N38" s="30" t="b">
        <f>IFERROR(M38/#REF!,FALSE)</f>
        <v>0</v>
      </c>
    </row>
    <row r="39" spans="1:14" ht="15">
      <c r="A39" s="15"/>
      <c r="B39" s="15"/>
      <c r="C39" s="24" t="str">
        <f t="shared" si="0"/>
        <v xml:space="preserve"> </v>
      </c>
      <c r="D39" s="32"/>
      <c r="E39" s="15"/>
      <c r="F39" s="15"/>
      <c r="G39" s="27"/>
      <c r="H39" s="28"/>
      <c r="I39" s="27"/>
      <c r="J39" s="27"/>
      <c r="K39" s="27"/>
      <c r="L39" s="29">
        <f t="shared" si="1"/>
        <v>0</v>
      </c>
      <c r="M39" s="30" t="b">
        <f t="shared" si="2"/>
        <v>0</v>
      </c>
      <c r="N39" s="30" t="b">
        <f>IFERROR(M39/#REF!,FALSE)</f>
        <v>0</v>
      </c>
    </row>
    <row r="40" spans="1:14" ht="15">
      <c r="A40" s="15"/>
      <c r="B40" s="15"/>
      <c r="C40" s="24" t="str">
        <f t="shared" si="0"/>
        <v xml:space="preserve"> </v>
      </c>
      <c r="D40" s="32"/>
      <c r="E40" s="15"/>
      <c r="F40" s="15"/>
      <c r="G40" s="27"/>
      <c r="H40" s="28"/>
      <c r="I40" s="27"/>
      <c r="J40" s="27"/>
      <c r="K40" s="27"/>
      <c r="L40" s="29">
        <f t="shared" si="1"/>
        <v>0</v>
      </c>
      <c r="M40" s="30" t="b">
        <f t="shared" si="2"/>
        <v>0</v>
      </c>
      <c r="N40" s="30" t="b">
        <f>IFERROR(M40/#REF!,FALSE)</f>
        <v>0</v>
      </c>
    </row>
    <row r="41" spans="1:14" ht="15">
      <c r="A41" s="15"/>
      <c r="B41" s="15"/>
      <c r="C41" s="24" t="str">
        <f t="shared" si="0"/>
        <v xml:space="preserve"> </v>
      </c>
      <c r="D41" s="32"/>
      <c r="E41" s="15"/>
      <c r="F41" s="15"/>
      <c r="G41" s="27"/>
      <c r="H41" s="28"/>
      <c r="I41" s="27"/>
      <c r="J41" s="27"/>
      <c r="K41" s="27"/>
      <c r="L41" s="29">
        <f t="shared" si="1"/>
        <v>0</v>
      </c>
      <c r="M41" s="30" t="b">
        <f t="shared" si="2"/>
        <v>0</v>
      </c>
      <c r="N41" s="30" t="b">
        <f>IFERROR(M41/#REF!,FALSE)</f>
        <v>0</v>
      </c>
    </row>
    <row r="42" spans="1:14" ht="15">
      <c r="A42" s="15"/>
      <c r="B42" s="15"/>
      <c r="C42" s="24" t="str">
        <f t="shared" si="0"/>
        <v xml:space="preserve"> </v>
      </c>
      <c r="D42" s="32"/>
      <c r="E42" s="15"/>
      <c r="F42" s="15"/>
      <c r="G42" s="27"/>
      <c r="H42" s="28"/>
      <c r="I42" s="27"/>
      <c r="J42" s="27"/>
      <c r="K42" s="27"/>
      <c r="L42" s="29">
        <f t="shared" si="1"/>
        <v>0</v>
      </c>
      <c r="M42" s="30" t="b">
        <f t="shared" si="2"/>
        <v>0</v>
      </c>
      <c r="N42" s="30" t="b">
        <f>IFERROR(M42/#REF!,FALSE)</f>
        <v>0</v>
      </c>
    </row>
    <row r="43" spans="1:14" ht="15">
      <c r="A43" s="15"/>
      <c r="B43" s="15"/>
      <c r="C43" s="24" t="str">
        <f t="shared" si="0"/>
        <v xml:space="preserve"> </v>
      </c>
      <c r="D43" s="32"/>
      <c r="E43" s="15"/>
      <c r="F43" s="15"/>
      <c r="G43" s="27"/>
      <c r="H43" s="28"/>
      <c r="I43" s="27"/>
      <c r="J43" s="27"/>
      <c r="K43" s="27"/>
      <c r="L43" s="29">
        <f t="shared" si="1"/>
        <v>0</v>
      </c>
      <c r="M43" s="30" t="b">
        <f t="shared" si="2"/>
        <v>0</v>
      </c>
      <c r="N43" s="30" t="b">
        <f>IFERROR(M43/#REF!,FALSE)</f>
        <v>0</v>
      </c>
    </row>
    <row r="44" spans="1:14" ht="15">
      <c r="A44" s="15"/>
      <c r="B44" s="15"/>
      <c r="C44" s="24" t="str">
        <f t="shared" si="0"/>
        <v xml:space="preserve"> </v>
      </c>
      <c r="D44" s="32"/>
      <c r="E44" s="15"/>
      <c r="F44" s="15"/>
      <c r="G44" s="27"/>
      <c r="H44" s="28"/>
      <c r="I44" s="27"/>
      <c r="J44" s="27"/>
      <c r="K44" s="27"/>
      <c r="L44" s="29">
        <f t="shared" si="1"/>
        <v>0</v>
      </c>
      <c r="M44" s="30" t="b">
        <f t="shared" si="2"/>
        <v>0</v>
      </c>
      <c r="N44" s="30" t="b">
        <f>IFERROR(M44/#REF!,FALSE)</f>
        <v>0</v>
      </c>
    </row>
    <row r="45" spans="1:14" ht="15">
      <c r="A45" s="15"/>
      <c r="B45" s="15"/>
      <c r="C45" s="24" t="str">
        <f t="shared" si="0"/>
        <v xml:space="preserve"> </v>
      </c>
      <c r="D45" s="32"/>
      <c r="E45" s="15"/>
      <c r="F45" s="15"/>
      <c r="G45" s="27"/>
      <c r="H45" s="28"/>
      <c r="I45" s="27"/>
      <c r="J45" s="27"/>
      <c r="K45" s="27"/>
      <c r="L45" s="29">
        <f t="shared" si="1"/>
        <v>0</v>
      </c>
      <c r="M45" s="30" t="b">
        <f t="shared" si="2"/>
        <v>0</v>
      </c>
      <c r="N45" s="30" t="b">
        <f>IFERROR(M45/#REF!,FALSE)</f>
        <v>0</v>
      </c>
    </row>
    <row r="46" spans="1:14" ht="15">
      <c r="A46" s="15"/>
      <c r="B46" s="15"/>
      <c r="C46" s="24" t="str">
        <f t="shared" si="0"/>
        <v xml:space="preserve"> </v>
      </c>
      <c r="D46" s="32"/>
      <c r="E46" s="15"/>
      <c r="F46" s="15"/>
      <c r="G46" s="27"/>
      <c r="H46" s="28"/>
      <c r="I46" s="27"/>
      <c r="J46" s="27"/>
      <c r="K46" s="27"/>
      <c r="L46" s="29">
        <f t="shared" si="1"/>
        <v>0</v>
      </c>
      <c r="M46" s="30" t="b">
        <f t="shared" si="2"/>
        <v>0</v>
      </c>
      <c r="N46" s="30" t="b">
        <f>IFERROR(M46/#REF!,FALSE)</f>
        <v>0</v>
      </c>
    </row>
    <row r="47" spans="1:14" ht="15">
      <c r="A47" s="15"/>
      <c r="B47" s="15"/>
      <c r="C47" s="24" t="str">
        <f t="shared" si="0"/>
        <v xml:space="preserve"> </v>
      </c>
      <c r="D47" s="32"/>
      <c r="E47" s="15"/>
      <c r="F47" s="15"/>
      <c r="G47" s="27"/>
      <c r="H47" s="28"/>
      <c r="I47" s="27"/>
      <c r="J47" s="27"/>
      <c r="K47" s="27"/>
      <c r="L47" s="29">
        <f t="shared" si="1"/>
        <v>0</v>
      </c>
      <c r="M47" s="30" t="b">
        <f t="shared" si="2"/>
        <v>0</v>
      </c>
      <c r="N47" s="30" t="b">
        <f>IFERROR(M47/#REF!,FALSE)</f>
        <v>0</v>
      </c>
    </row>
    <row r="48" spans="1:14" ht="15">
      <c r="A48" s="15"/>
      <c r="B48" s="15"/>
      <c r="C48" s="24" t="str">
        <f t="shared" si="0"/>
        <v xml:space="preserve"> </v>
      </c>
      <c r="D48" s="32"/>
      <c r="E48" s="15"/>
      <c r="F48" s="15"/>
      <c r="G48" s="27"/>
      <c r="H48" s="28"/>
      <c r="I48" s="27"/>
      <c r="J48" s="27"/>
      <c r="K48" s="27"/>
      <c r="L48" s="29">
        <f t="shared" si="1"/>
        <v>0</v>
      </c>
      <c r="M48" s="30" t="b">
        <f t="shared" si="2"/>
        <v>0</v>
      </c>
      <c r="N48" s="30" t="b">
        <f>IFERROR(M48/#REF!,FALSE)</f>
        <v>0</v>
      </c>
    </row>
    <row r="49" spans="1:14" ht="15">
      <c r="A49" s="15"/>
      <c r="B49" s="15"/>
      <c r="C49" s="24" t="str">
        <f t="shared" si="0"/>
        <v xml:space="preserve"> </v>
      </c>
      <c r="D49" s="32"/>
      <c r="E49" s="15"/>
      <c r="F49" s="15"/>
      <c r="G49" s="27"/>
      <c r="H49" s="28"/>
      <c r="I49" s="27"/>
      <c r="J49" s="27"/>
      <c r="K49" s="27"/>
      <c r="L49" s="29">
        <f t="shared" si="1"/>
        <v>0</v>
      </c>
      <c r="M49" s="30" t="b">
        <f t="shared" si="2"/>
        <v>0</v>
      </c>
      <c r="N49" s="30" t="b">
        <f>IFERROR(M49/#REF!,FALSE)</f>
        <v>0</v>
      </c>
    </row>
    <row r="50" spans="1:14" ht="15">
      <c r="A50" s="15"/>
      <c r="B50" s="15"/>
      <c r="C50" s="24" t="str">
        <f t="shared" si="0"/>
        <v xml:space="preserve"> </v>
      </c>
      <c r="D50" s="32"/>
      <c r="E50" s="15"/>
      <c r="F50" s="15"/>
      <c r="G50" s="27"/>
      <c r="H50" s="28"/>
      <c r="I50" s="27"/>
      <c r="J50" s="27"/>
      <c r="K50" s="27"/>
      <c r="L50" s="29">
        <f t="shared" si="1"/>
        <v>0</v>
      </c>
      <c r="M50" s="30" t="b">
        <f t="shared" si="2"/>
        <v>0</v>
      </c>
      <c r="N50" s="30" t="b">
        <f>IFERROR(M50/#REF!,FALSE)</f>
        <v>0</v>
      </c>
    </row>
    <row r="51" spans="1:14" ht="15">
      <c r="A51" s="15"/>
      <c r="B51" s="15"/>
      <c r="C51" s="24" t="str">
        <f t="shared" si="0"/>
        <v xml:space="preserve"> </v>
      </c>
      <c r="D51" s="32"/>
      <c r="E51" s="15"/>
      <c r="F51" s="15"/>
      <c r="G51" s="27"/>
      <c r="H51" s="28"/>
      <c r="I51" s="27"/>
      <c r="J51" s="27"/>
      <c r="K51" s="27"/>
      <c r="L51" s="29">
        <f t="shared" si="1"/>
        <v>0</v>
      </c>
      <c r="M51" s="30" t="b">
        <f t="shared" si="2"/>
        <v>0</v>
      </c>
      <c r="N51" s="30" t="b">
        <f>IFERROR(M51/#REF!,FALSE)</f>
        <v>0</v>
      </c>
    </row>
    <row r="52" spans="1:14" ht="15">
      <c r="A52" s="15"/>
      <c r="B52" s="15"/>
      <c r="C52" s="24" t="str">
        <f t="shared" si="0"/>
        <v xml:space="preserve"> </v>
      </c>
      <c r="D52" s="32"/>
      <c r="E52" s="15"/>
      <c r="F52" s="15"/>
      <c r="G52" s="27"/>
      <c r="H52" s="28"/>
      <c r="I52" s="27"/>
      <c r="J52" s="27"/>
      <c r="K52" s="27"/>
      <c r="L52" s="29">
        <f t="shared" si="1"/>
        <v>0</v>
      </c>
      <c r="M52" s="30" t="b">
        <f t="shared" si="2"/>
        <v>0</v>
      </c>
      <c r="N52" s="30" t="b">
        <f>IFERROR(M52/#REF!,FALSE)</f>
        <v>0</v>
      </c>
    </row>
    <row r="53" spans="1:14" ht="15">
      <c r="A53" s="15"/>
      <c r="B53" s="15"/>
      <c r="C53" s="24" t="str">
        <f t="shared" si="0"/>
        <v xml:space="preserve"> </v>
      </c>
      <c r="D53" s="32"/>
      <c r="E53" s="15"/>
      <c r="F53" s="15"/>
      <c r="G53" s="27"/>
      <c r="H53" s="28"/>
      <c r="I53" s="27"/>
      <c r="J53" s="27"/>
      <c r="K53" s="27"/>
      <c r="L53" s="29">
        <f t="shared" si="1"/>
        <v>0</v>
      </c>
      <c r="M53" s="30" t="b">
        <f t="shared" si="2"/>
        <v>0</v>
      </c>
      <c r="N53" s="30" t="b">
        <f>IFERROR(M53/#REF!,FALSE)</f>
        <v>0</v>
      </c>
    </row>
    <row r="54" spans="1:14" ht="15">
      <c r="A54" s="15"/>
      <c r="B54" s="15"/>
      <c r="C54" s="24" t="str">
        <f t="shared" si="0"/>
        <v xml:space="preserve"> </v>
      </c>
      <c r="D54" s="32"/>
      <c r="E54" s="15"/>
      <c r="F54" s="15"/>
      <c r="G54" s="27"/>
      <c r="H54" s="28"/>
      <c r="I54" s="27"/>
      <c r="J54" s="27"/>
      <c r="K54" s="27"/>
      <c r="L54" s="29">
        <f t="shared" si="1"/>
        <v>0</v>
      </c>
      <c r="M54" s="30" t="b">
        <f t="shared" si="2"/>
        <v>0</v>
      </c>
      <c r="N54" s="30" t="b">
        <f>IFERROR(M54/#REF!,FALSE)</f>
        <v>0</v>
      </c>
    </row>
    <row r="55" spans="1:14" ht="15">
      <c r="A55" s="15"/>
      <c r="B55" s="15"/>
      <c r="C55" s="24" t="str">
        <f t="shared" si="0"/>
        <v xml:space="preserve"> </v>
      </c>
      <c r="D55" s="32"/>
      <c r="E55" s="15"/>
      <c r="F55" s="15"/>
      <c r="G55" s="27"/>
      <c r="H55" s="28"/>
      <c r="I55" s="27"/>
      <c r="J55" s="27"/>
      <c r="K55" s="27"/>
      <c r="L55" s="29">
        <f t="shared" si="1"/>
        <v>0</v>
      </c>
      <c r="M55" s="30" t="b">
        <f t="shared" si="2"/>
        <v>0</v>
      </c>
      <c r="N55" s="30" t="b">
        <f>IFERROR(M55/#REF!,FALSE)</f>
        <v>0</v>
      </c>
    </row>
    <row r="56" spans="1:14" ht="15">
      <c r="A56" s="15"/>
      <c r="B56" s="15"/>
      <c r="C56" s="24" t="str">
        <f t="shared" si="0"/>
        <v xml:space="preserve"> </v>
      </c>
      <c r="D56" s="32"/>
      <c r="E56" s="15"/>
      <c r="F56" s="15"/>
      <c r="G56" s="27"/>
      <c r="H56" s="28"/>
      <c r="I56" s="27"/>
      <c r="J56" s="27"/>
      <c r="K56" s="27"/>
      <c r="L56" s="29">
        <f t="shared" si="1"/>
        <v>0</v>
      </c>
      <c r="M56" s="30" t="b">
        <f t="shared" si="2"/>
        <v>0</v>
      </c>
      <c r="N56" s="30" t="b">
        <f>IFERROR(M56/#REF!,FALSE)</f>
        <v>0</v>
      </c>
    </row>
    <row r="57" spans="1:14" ht="15">
      <c r="A57" s="15"/>
      <c r="B57" s="15"/>
      <c r="C57" s="24" t="str">
        <f t="shared" si="0"/>
        <v xml:space="preserve"> </v>
      </c>
      <c r="D57" s="32"/>
      <c r="E57" s="15"/>
      <c r="F57" s="15"/>
      <c r="G57" s="27"/>
      <c r="H57" s="28"/>
      <c r="I57" s="27"/>
      <c r="J57" s="27"/>
      <c r="K57" s="27"/>
      <c r="L57" s="29">
        <f t="shared" si="1"/>
        <v>0</v>
      </c>
      <c r="M57" s="30" t="b">
        <f t="shared" si="2"/>
        <v>0</v>
      </c>
      <c r="N57" s="30" t="b">
        <f>IFERROR(M57/#REF!,FALSE)</f>
        <v>0</v>
      </c>
    </row>
    <row r="58" spans="1:14" ht="15">
      <c r="A58" s="15"/>
      <c r="B58" s="15"/>
      <c r="C58" s="24" t="str">
        <f t="shared" si="0"/>
        <v xml:space="preserve"> </v>
      </c>
      <c r="D58" s="32"/>
      <c r="E58" s="15"/>
      <c r="F58" s="15"/>
      <c r="G58" s="27"/>
      <c r="H58" s="28"/>
      <c r="I58" s="27"/>
      <c r="J58" s="27"/>
      <c r="K58" s="27"/>
      <c r="L58" s="29">
        <f t="shared" si="1"/>
        <v>0</v>
      </c>
      <c r="M58" s="30" t="b">
        <f t="shared" si="2"/>
        <v>0</v>
      </c>
      <c r="N58" s="30" t="b">
        <f>IFERROR(M58/#REF!,FALSE)</f>
        <v>0</v>
      </c>
    </row>
    <row r="59" spans="1:14" ht="15">
      <c r="A59" s="15"/>
      <c r="B59" s="15"/>
      <c r="C59" s="24" t="str">
        <f t="shared" si="0"/>
        <v xml:space="preserve"> </v>
      </c>
      <c r="D59" s="32"/>
      <c r="E59" s="15"/>
      <c r="F59" s="15"/>
      <c r="G59" s="27"/>
      <c r="H59" s="28"/>
      <c r="I59" s="27"/>
      <c r="J59" s="27"/>
      <c r="K59" s="27"/>
      <c r="L59" s="29">
        <f t="shared" si="1"/>
        <v>0</v>
      </c>
      <c r="M59" s="30" t="b">
        <f t="shared" si="2"/>
        <v>0</v>
      </c>
      <c r="N59" s="30" t="b">
        <f>IFERROR(M59/#REF!,FALSE)</f>
        <v>0</v>
      </c>
    </row>
    <row r="60" spans="1:14" ht="15">
      <c r="A60" s="15"/>
      <c r="B60" s="15"/>
      <c r="C60" s="24" t="str">
        <f t="shared" si="0"/>
        <v xml:space="preserve"> </v>
      </c>
      <c r="D60" s="32"/>
      <c r="E60" s="15"/>
      <c r="F60" s="15"/>
      <c r="G60" s="27"/>
      <c r="H60" s="28"/>
      <c r="I60" s="27"/>
      <c r="J60" s="27"/>
      <c r="K60" s="27"/>
      <c r="L60" s="29">
        <f t="shared" si="1"/>
        <v>0</v>
      </c>
      <c r="M60" s="30" t="b">
        <f t="shared" si="2"/>
        <v>0</v>
      </c>
      <c r="N60" s="30" t="b">
        <f>IFERROR(M60/#REF!,FALSE)</f>
        <v>0</v>
      </c>
    </row>
    <row r="61" spans="1:14" ht="15">
      <c r="A61" s="15"/>
      <c r="B61" s="15"/>
      <c r="C61" s="24" t="str">
        <f t="shared" si="0"/>
        <v xml:space="preserve"> </v>
      </c>
      <c r="D61" s="32"/>
      <c r="E61" s="15"/>
      <c r="F61" s="15"/>
      <c r="G61" s="27"/>
      <c r="H61" s="28"/>
      <c r="I61" s="27"/>
      <c r="J61" s="27"/>
      <c r="K61" s="27"/>
      <c r="L61" s="29">
        <f t="shared" si="1"/>
        <v>0</v>
      </c>
      <c r="M61" s="30" t="b">
        <f t="shared" si="2"/>
        <v>0</v>
      </c>
      <c r="N61" s="30" t="b">
        <f>IFERROR(M61/#REF!,FALSE)</f>
        <v>0</v>
      </c>
    </row>
    <row r="62" spans="1:14" ht="15">
      <c r="A62" s="15"/>
      <c r="B62" s="15"/>
      <c r="C62" s="24" t="str">
        <f t="shared" si="0"/>
        <v xml:space="preserve"> </v>
      </c>
      <c r="D62" s="32"/>
      <c r="E62" s="15"/>
      <c r="F62" s="15"/>
      <c r="G62" s="27"/>
      <c r="H62" s="28"/>
      <c r="I62" s="27"/>
      <c r="J62" s="27"/>
      <c r="K62" s="27"/>
      <c r="L62" s="29">
        <f t="shared" si="1"/>
        <v>0</v>
      </c>
      <c r="M62" s="30" t="b">
        <f t="shared" si="2"/>
        <v>0</v>
      </c>
      <c r="N62" s="30" t="b">
        <f>IFERROR(M62/#REF!,FALSE)</f>
        <v>0</v>
      </c>
    </row>
    <row r="63" spans="1:14" ht="15">
      <c r="A63" s="15"/>
      <c r="B63" s="15"/>
      <c r="C63" s="24" t="str">
        <f t="shared" si="0"/>
        <v xml:space="preserve"> </v>
      </c>
      <c r="D63" s="32"/>
      <c r="E63" s="15"/>
      <c r="F63" s="15"/>
      <c r="G63" s="27"/>
      <c r="H63" s="28"/>
      <c r="I63" s="27"/>
      <c r="J63" s="27"/>
      <c r="K63" s="27"/>
      <c r="L63" s="29">
        <f t="shared" si="1"/>
        <v>0</v>
      </c>
      <c r="M63" s="30" t="b">
        <f t="shared" si="2"/>
        <v>0</v>
      </c>
      <c r="N63" s="30" t="b">
        <f>IFERROR(M63/#REF!,FALSE)</f>
        <v>0</v>
      </c>
    </row>
    <row r="64" spans="1:14" ht="15">
      <c r="A64" s="15"/>
      <c r="B64" s="15"/>
      <c r="C64" s="24" t="str">
        <f t="shared" si="0"/>
        <v xml:space="preserve"> </v>
      </c>
      <c r="D64" s="32"/>
      <c r="E64" s="15"/>
      <c r="F64" s="15"/>
      <c r="G64" s="27"/>
      <c r="H64" s="28"/>
      <c r="I64" s="27"/>
      <c r="J64" s="27"/>
      <c r="K64" s="27"/>
      <c r="L64" s="29">
        <f t="shared" si="1"/>
        <v>0</v>
      </c>
      <c r="M64" s="30" t="b">
        <f t="shared" si="2"/>
        <v>0</v>
      </c>
      <c r="N64" s="30" t="b">
        <f>IFERROR(M64/#REF!,FALSE)</f>
        <v>0</v>
      </c>
    </row>
    <row r="65" spans="1:14" ht="15">
      <c r="A65" s="15"/>
      <c r="B65" s="15"/>
      <c r="C65" s="24" t="str">
        <f t="shared" si="0"/>
        <v xml:space="preserve"> </v>
      </c>
      <c r="D65" s="32"/>
      <c r="E65" s="15"/>
      <c r="F65" s="15"/>
      <c r="G65" s="27"/>
      <c r="H65" s="28"/>
      <c r="I65" s="27"/>
      <c r="J65" s="27"/>
      <c r="K65" s="27"/>
      <c r="L65" s="29">
        <f t="shared" si="1"/>
        <v>0</v>
      </c>
      <c r="M65" s="30" t="b">
        <f t="shared" si="2"/>
        <v>0</v>
      </c>
      <c r="N65" s="30" t="b">
        <f>IFERROR(M65/#REF!,FALSE)</f>
        <v>0</v>
      </c>
    </row>
    <row r="66" spans="1:14" ht="15">
      <c r="A66" s="15"/>
      <c r="B66" s="15"/>
      <c r="C66" s="24" t="str">
        <f t="shared" si="0"/>
        <v xml:space="preserve"> </v>
      </c>
      <c r="D66" s="32"/>
      <c r="E66" s="15"/>
      <c r="F66" s="15"/>
      <c r="G66" s="27"/>
      <c r="H66" s="28"/>
      <c r="I66" s="27"/>
      <c r="J66" s="27"/>
      <c r="K66" s="27"/>
      <c r="L66" s="29">
        <f t="shared" si="1"/>
        <v>0</v>
      </c>
      <c r="M66" s="30" t="b">
        <f t="shared" si="2"/>
        <v>0</v>
      </c>
      <c r="N66" s="30" t="b">
        <f>IFERROR(M66/#REF!,FALSE)</f>
        <v>0</v>
      </c>
    </row>
    <row r="67" spans="1:14" ht="15">
      <c r="A67" s="15"/>
      <c r="B67" s="15"/>
      <c r="C67" s="24" t="str">
        <f t="shared" si="0"/>
        <v xml:space="preserve"> </v>
      </c>
      <c r="D67" s="32"/>
      <c r="E67" s="15"/>
      <c r="F67" s="15"/>
      <c r="G67" s="27"/>
      <c r="H67" s="28"/>
      <c r="I67" s="27"/>
      <c r="J67" s="27"/>
      <c r="K67" s="27"/>
      <c r="L67" s="29">
        <f t="shared" si="1"/>
        <v>0</v>
      </c>
      <c r="M67" s="30" t="b">
        <f t="shared" si="2"/>
        <v>0</v>
      </c>
      <c r="N67" s="30" t="b">
        <f>IFERROR(M67/#REF!,FALSE)</f>
        <v>0</v>
      </c>
    </row>
    <row r="68" spans="1:14" ht="15">
      <c r="A68" s="15"/>
      <c r="B68" s="15"/>
      <c r="C68" s="24" t="str">
        <f t="shared" si="0"/>
        <v xml:space="preserve"> </v>
      </c>
      <c r="D68" s="32"/>
      <c r="E68" s="15"/>
      <c r="F68" s="15"/>
      <c r="G68" s="27"/>
      <c r="H68" s="28"/>
      <c r="I68" s="27"/>
      <c r="J68" s="27"/>
      <c r="K68" s="27"/>
      <c r="L68" s="29">
        <f t="shared" si="1"/>
        <v>0</v>
      </c>
      <c r="M68" s="30" t="b">
        <f t="shared" si="2"/>
        <v>0</v>
      </c>
      <c r="N68" s="30" t="b">
        <f>IFERROR(M68/#REF!,FALSE)</f>
        <v>0</v>
      </c>
    </row>
    <row r="69" spans="1:14" ht="15">
      <c r="A69" s="15"/>
      <c r="B69" s="15"/>
      <c r="C69" s="24" t="str">
        <f t="shared" si="0"/>
        <v xml:space="preserve"> </v>
      </c>
      <c r="D69" s="32"/>
      <c r="E69" s="15"/>
      <c r="F69" s="15"/>
      <c r="G69" s="27"/>
      <c r="H69" s="28"/>
      <c r="I69" s="27"/>
      <c r="J69" s="27"/>
      <c r="K69" s="27"/>
      <c r="L69" s="29">
        <f t="shared" si="1"/>
        <v>0</v>
      </c>
      <c r="M69" s="30" t="b">
        <f t="shared" si="2"/>
        <v>0</v>
      </c>
      <c r="N69" s="30" t="b">
        <f>IFERROR(M69/#REF!,FALSE)</f>
        <v>0</v>
      </c>
    </row>
    <row r="70" spans="1:14" ht="15">
      <c r="A70" s="15"/>
      <c r="B70" s="15"/>
      <c r="C70" s="24" t="str">
        <f t="shared" si="0"/>
        <v xml:space="preserve"> </v>
      </c>
      <c r="D70" s="32"/>
      <c r="E70" s="15"/>
      <c r="F70" s="15"/>
      <c r="G70" s="27"/>
      <c r="H70" s="28"/>
      <c r="I70" s="27"/>
      <c r="J70" s="27"/>
      <c r="K70" s="27"/>
      <c r="L70" s="29">
        <f t="shared" si="1"/>
        <v>0</v>
      </c>
      <c r="M70" s="30" t="b">
        <f t="shared" si="2"/>
        <v>0</v>
      </c>
      <c r="N70" s="30" t="b">
        <f>IFERROR(M70/#REF!,FALSE)</f>
        <v>0</v>
      </c>
    </row>
    <row r="71" spans="1:14" ht="15">
      <c r="A71" s="15"/>
      <c r="B71" s="15"/>
      <c r="C71" s="24" t="str">
        <f t="shared" si="0"/>
        <v xml:space="preserve"> </v>
      </c>
      <c r="D71" s="32"/>
      <c r="E71" s="15"/>
      <c r="F71" s="15"/>
      <c r="G71" s="27"/>
      <c r="H71" s="28"/>
      <c r="I71" s="27"/>
      <c r="J71" s="27"/>
      <c r="K71" s="27"/>
      <c r="L71" s="29">
        <f t="shared" si="1"/>
        <v>0</v>
      </c>
      <c r="M71" s="30" t="b">
        <f t="shared" si="2"/>
        <v>0</v>
      </c>
      <c r="N71" s="30" t="b">
        <f>IFERROR(M71/#REF!,FALSE)</f>
        <v>0</v>
      </c>
    </row>
    <row r="72" spans="1:14" ht="15">
      <c r="A72" s="15"/>
      <c r="B72" s="15"/>
      <c r="C72" s="24" t="str">
        <f t="shared" si="0"/>
        <v xml:space="preserve"> </v>
      </c>
      <c r="D72" s="32"/>
      <c r="E72" s="15"/>
      <c r="F72" s="15"/>
      <c r="G72" s="27"/>
      <c r="H72" s="28"/>
      <c r="I72" s="27"/>
      <c r="J72" s="27"/>
      <c r="K72" s="27"/>
      <c r="L72" s="29">
        <f t="shared" si="1"/>
        <v>0</v>
      </c>
      <c r="M72" s="30" t="b">
        <f t="shared" si="2"/>
        <v>0</v>
      </c>
      <c r="N72" s="30" t="b">
        <f>IFERROR(M72/#REF!,FALSE)</f>
        <v>0</v>
      </c>
    </row>
    <row r="73" spans="1:14" ht="15">
      <c r="A73" s="15"/>
      <c r="B73" s="15"/>
      <c r="C73" s="24" t="str">
        <f t="shared" si="0"/>
        <v xml:space="preserve"> </v>
      </c>
      <c r="D73" s="32"/>
      <c r="E73" s="15"/>
      <c r="F73" s="15"/>
      <c r="G73" s="27"/>
      <c r="H73" s="28"/>
      <c r="I73" s="27"/>
      <c r="J73" s="27"/>
      <c r="K73" s="27"/>
      <c r="L73" s="29">
        <f t="shared" si="1"/>
        <v>0</v>
      </c>
      <c r="M73" s="30" t="b">
        <f t="shared" si="2"/>
        <v>0</v>
      </c>
      <c r="N73" s="30" t="b">
        <f>IFERROR(M73/#REF!,FALSE)</f>
        <v>0</v>
      </c>
    </row>
    <row r="74" spans="1:14" ht="15">
      <c r="A74" s="15"/>
      <c r="B74" s="15"/>
      <c r="C74" s="24" t="str">
        <f t="shared" si="0"/>
        <v xml:space="preserve"> </v>
      </c>
      <c r="D74" s="32"/>
      <c r="E74" s="15"/>
      <c r="F74" s="15"/>
      <c r="G74" s="27"/>
      <c r="H74" s="28"/>
      <c r="I74" s="27"/>
      <c r="J74" s="27"/>
      <c r="K74" s="27"/>
      <c r="L74" s="29">
        <f t="shared" si="1"/>
        <v>0</v>
      </c>
      <c r="M74" s="30" t="b">
        <f t="shared" si="2"/>
        <v>0</v>
      </c>
      <c r="N74" s="30" t="b">
        <f>IFERROR(M74/#REF!,FALSE)</f>
        <v>0</v>
      </c>
    </row>
    <row r="75" spans="1:14" ht="15">
      <c r="A75" s="15"/>
      <c r="B75" s="15"/>
      <c r="C75" s="24" t="str">
        <f t="shared" si="0"/>
        <v xml:space="preserve"> </v>
      </c>
      <c r="D75" s="32"/>
      <c r="E75" s="15"/>
      <c r="F75" s="15"/>
      <c r="G75" s="27"/>
      <c r="H75" s="28"/>
      <c r="I75" s="27"/>
      <c r="J75" s="27"/>
      <c r="K75" s="27"/>
      <c r="L75" s="29">
        <f t="shared" si="1"/>
        <v>0</v>
      </c>
      <c r="M75" s="30" t="b">
        <f t="shared" si="2"/>
        <v>0</v>
      </c>
      <c r="N75" s="30" t="b">
        <f>IFERROR(M75/#REF!,FALSE)</f>
        <v>0</v>
      </c>
    </row>
    <row r="76" spans="1:14" ht="15">
      <c r="A76" s="15"/>
      <c r="B76" s="15"/>
      <c r="C76" s="24" t="str">
        <f t="shared" si="0"/>
        <v xml:space="preserve"> </v>
      </c>
      <c r="D76" s="32"/>
      <c r="E76" s="15"/>
      <c r="F76" s="15"/>
      <c r="G76" s="27"/>
      <c r="H76" s="28"/>
      <c r="I76" s="27"/>
      <c r="J76" s="27"/>
      <c r="K76" s="27"/>
      <c r="L76" s="29">
        <f t="shared" si="1"/>
        <v>0</v>
      </c>
      <c r="M76" s="30" t="b">
        <f t="shared" si="2"/>
        <v>0</v>
      </c>
      <c r="N76" s="30" t="b">
        <f>IFERROR(M76/#REF!,FALSE)</f>
        <v>0</v>
      </c>
    </row>
    <row r="77" spans="1:14" ht="15">
      <c r="A77" s="15"/>
      <c r="B77" s="15"/>
      <c r="C77" s="24" t="str">
        <f t="shared" si="0"/>
        <v xml:space="preserve"> </v>
      </c>
      <c r="D77" s="32"/>
      <c r="E77" s="15"/>
      <c r="F77" s="15"/>
      <c r="G77" s="27"/>
      <c r="H77" s="28"/>
      <c r="I77" s="27"/>
      <c r="J77" s="27"/>
      <c r="K77" s="27"/>
      <c r="L77" s="29">
        <f t="shared" si="1"/>
        <v>0</v>
      </c>
      <c r="M77" s="30" t="b">
        <f t="shared" si="2"/>
        <v>0</v>
      </c>
      <c r="N77" s="30" t="b">
        <f>IFERROR(M77/#REF!,FALSE)</f>
        <v>0</v>
      </c>
    </row>
    <row r="78" spans="1:14" ht="15">
      <c r="A78" s="15"/>
      <c r="B78" s="15"/>
      <c r="C78" s="24" t="str">
        <f t="shared" si="0"/>
        <v xml:space="preserve"> </v>
      </c>
      <c r="D78" s="32"/>
      <c r="E78" s="15"/>
      <c r="F78" s="15"/>
      <c r="G78" s="27"/>
      <c r="H78" s="28"/>
      <c r="I78" s="27"/>
      <c r="J78" s="27"/>
      <c r="K78" s="27"/>
      <c r="L78" s="29">
        <f t="shared" si="1"/>
        <v>0</v>
      </c>
      <c r="M78" s="30" t="b">
        <f t="shared" si="2"/>
        <v>0</v>
      </c>
      <c r="N78" s="30" t="b">
        <f>IFERROR(M78/#REF!,FALSE)</f>
        <v>0</v>
      </c>
    </row>
    <row r="79" spans="1:14" ht="15">
      <c r="A79" s="15"/>
      <c r="B79" s="15"/>
      <c r="C79" s="24" t="str">
        <f t="shared" si="0"/>
        <v xml:space="preserve"> </v>
      </c>
      <c r="D79" s="32"/>
      <c r="E79" s="15"/>
      <c r="F79" s="15"/>
      <c r="G79" s="27"/>
      <c r="H79" s="28"/>
      <c r="I79" s="27"/>
      <c r="J79" s="27"/>
      <c r="K79" s="27"/>
      <c r="L79" s="29">
        <f t="shared" si="1"/>
        <v>0</v>
      </c>
      <c r="M79" s="30" t="b">
        <f t="shared" si="2"/>
        <v>0</v>
      </c>
      <c r="N79" s="30" t="b">
        <f>IFERROR(M79/#REF!,FALSE)</f>
        <v>0</v>
      </c>
    </row>
    <row r="80" spans="1:14" ht="15">
      <c r="A80" s="15"/>
      <c r="B80" s="15"/>
      <c r="C80" s="24" t="str">
        <f t="shared" ref="C80:C99" si="3">IF(B80=""," ",B80-A80+1)</f>
        <v xml:space="preserve"> </v>
      </c>
      <c r="D80" s="32"/>
      <c r="E80" s="15"/>
      <c r="F80" s="15"/>
      <c r="G80" s="27"/>
      <c r="H80" s="28"/>
      <c r="I80" s="27"/>
      <c r="J80" s="27"/>
      <c r="K80" s="27"/>
      <c r="L80" s="29">
        <f t="shared" ref="L80:L99" si="4">IFERROR((G80-H80)-I80-J80-K80,FALSE)</f>
        <v>0</v>
      </c>
      <c r="M80" s="30" t="b">
        <f t="shared" ref="M80:M99" si="5">IFERROR(L80/F80,FALSE)</f>
        <v>0</v>
      </c>
      <c r="N80" s="30" t="b">
        <f>IFERROR(M80/#REF!,FALSE)</f>
        <v>0</v>
      </c>
    </row>
    <row r="81" spans="1:14" ht="15">
      <c r="A81" s="15"/>
      <c r="B81" s="15"/>
      <c r="C81" s="24" t="str">
        <f t="shared" si="3"/>
        <v xml:space="preserve"> </v>
      </c>
      <c r="D81" s="32"/>
      <c r="E81" s="15"/>
      <c r="F81" s="15"/>
      <c r="G81" s="27"/>
      <c r="H81" s="28"/>
      <c r="I81" s="27"/>
      <c r="J81" s="27"/>
      <c r="K81" s="27"/>
      <c r="L81" s="29">
        <f t="shared" si="4"/>
        <v>0</v>
      </c>
      <c r="M81" s="30" t="b">
        <f t="shared" si="5"/>
        <v>0</v>
      </c>
      <c r="N81" s="30" t="b">
        <f>IFERROR(M81/#REF!,FALSE)</f>
        <v>0</v>
      </c>
    </row>
    <row r="82" spans="1:14" ht="15">
      <c r="A82" s="15"/>
      <c r="B82" s="15"/>
      <c r="C82" s="24" t="str">
        <f t="shared" si="3"/>
        <v xml:space="preserve"> </v>
      </c>
      <c r="D82" s="32"/>
      <c r="E82" s="15"/>
      <c r="F82" s="15"/>
      <c r="G82" s="27"/>
      <c r="H82" s="28"/>
      <c r="I82" s="27"/>
      <c r="J82" s="27"/>
      <c r="K82" s="27"/>
      <c r="L82" s="29">
        <f t="shared" si="4"/>
        <v>0</v>
      </c>
      <c r="M82" s="30" t="b">
        <f t="shared" si="5"/>
        <v>0</v>
      </c>
      <c r="N82" s="30" t="b">
        <f>IFERROR(M82/#REF!,FALSE)</f>
        <v>0</v>
      </c>
    </row>
    <row r="83" spans="1:14" ht="15">
      <c r="A83" s="15"/>
      <c r="B83" s="15"/>
      <c r="C83" s="24" t="str">
        <f t="shared" si="3"/>
        <v xml:space="preserve"> </v>
      </c>
      <c r="D83" s="32"/>
      <c r="E83" s="15"/>
      <c r="F83" s="15"/>
      <c r="G83" s="27"/>
      <c r="H83" s="28"/>
      <c r="I83" s="27"/>
      <c r="J83" s="27"/>
      <c r="K83" s="27"/>
      <c r="L83" s="29">
        <f t="shared" si="4"/>
        <v>0</v>
      </c>
      <c r="M83" s="30" t="b">
        <f t="shared" si="5"/>
        <v>0</v>
      </c>
      <c r="N83" s="30" t="b">
        <f>IFERROR(M83/#REF!,FALSE)</f>
        <v>0</v>
      </c>
    </row>
    <row r="84" spans="1:14" ht="15">
      <c r="A84" s="15"/>
      <c r="B84" s="15"/>
      <c r="C84" s="24" t="str">
        <f t="shared" si="3"/>
        <v xml:space="preserve"> </v>
      </c>
      <c r="D84" s="32"/>
      <c r="E84" s="15"/>
      <c r="F84" s="15"/>
      <c r="G84" s="27"/>
      <c r="H84" s="28"/>
      <c r="I84" s="27"/>
      <c r="J84" s="27"/>
      <c r="K84" s="27"/>
      <c r="L84" s="29">
        <f t="shared" si="4"/>
        <v>0</v>
      </c>
      <c r="M84" s="30" t="b">
        <f t="shared" si="5"/>
        <v>0</v>
      </c>
      <c r="N84" s="30" t="b">
        <f>IFERROR(M84/#REF!,FALSE)</f>
        <v>0</v>
      </c>
    </row>
    <row r="85" spans="1:14" ht="15">
      <c r="A85" s="15"/>
      <c r="B85" s="15"/>
      <c r="C85" s="24" t="str">
        <f t="shared" si="3"/>
        <v xml:space="preserve"> </v>
      </c>
      <c r="D85" s="32"/>
      <c r="E85" s="15"/>
      <c r="F85" s="15"/>
      <c r="G85" s="27"/>
      <c r="H85" s="28"/>
      <c r="I85" s="27"/>
      <c r="J85" s="27"/>
      <c r="K85" s="27"/>
      <c r="L85" s="29">
        <f t="shared" si="4"/>
        <v>0</v>
      </c>
      <c r="M85" s="30" t="b">
        <f t="shared" si="5"/>
        <v>0</v>
      </c>
      <c r="N85" s="30" t="b">
        <f>IFERROR(M85/#REF!,FALSE)</f>
        <v>0</v>
      </c>
    </row>
    <row r="86" spans="1:14" ht="15">
      <c r="A86" s="15"/>
      <c r="B86" s="15"/>
      <c r="C86" s="24" t="str">
        <f t="shared" si="3"/>
        <v xml:space="preserve"> </v>
      </c>
      <c r="D86" s="32"/>
      <c r="E86" s="15"/>
      <c r="F86" s="15"/>
      <c r="G86" s="27"/>
      <c r="H86" s="28"/>
      <c r="I86" s="27"/>
      <c r="J86" s="27"/>
      <c r="K86" s="27"/>
      <c r="L86" s="29">
        <f t="shared" si="4"/>
        <v>0</v>
      </c>
      <c r="M86" s="30" t="b">
        <f t="shared" si="5"/>
        <v>0</v>
      </c>
      <c r="N86" s="30" t="b">
        <f>IFERROR(M86/#REF!,FALSE)</f>
        <v>0</v>
      </c>
    </row>
    <row r="87" spans="1:14" ht="15">
      <c r="A87" s="15"/>
      <c r="B87" s="15"/>
      <c r="C87" s="24" t="str">
        <f t="shared" si="3"/>
        <v xml:space="preserve"> </v>
      </c>
      <c r="D87" s="32"/>
      <c r="E87" s="15"/>
      <c r="F87" s="15"/>
      <c r="G87" s="27"/>
      <c r="H87" s="28"/>
      <c r="I87" s="27"/>
      <c r="J87" s="27"/>
      <c r="K87" s="27"/>
      <c r="L87" s="29">
        <f t="shared" si="4"/>
        <v>0</v>
      </c>
      <c r="M87" s="30" t="b">
        <f t="shared" si="5"/>
        <v>0</v>
      </c>
      <c r="N87" s="30" t="b">
        <f>IFERROR(M87/#REF!,FALSE)</f>
        <v>0</v>
      </c>
    </row>
    <row r="88" spans="1:14" ht="15">
      <c r="A88" s="15"/>
      <c r="B88" s="15"/>
      <c r="C88" s="24" t="str">
        <f t="shared" si="3"/>
        <v xml:space="preserve"> </v>
      </c>
      <c r="D88" s="32"/>
      <c r="E88" s="15"/>
      <c r="F88" s="15"/>
      <c r="G88" s="27"/>
      <c r="H88" s="28"/>
      <c r="I88" s="27"/>
      <c r="J88" s="27"/>
      <c r="K88" s="27"/>
      <c r="L88" s="29">
        <f t="shared" si="4"/>
        <v>0</v>
      </c>
      <c r="M88" s="30" t="b">
        <f t="shared" si="5"/>
        <v>0</v>
      </c>
      <c r="N88" s="30" t="b">
        <f>IFERROR(M88/#REF!,FALSE)</f>
        <v>0</v>
      </c>
    </row>
    <row r="89" spans="1:14" ht="15">
      <c r="A89" s="15"/>
      <c r="B89" s="15"/>
      <c r="C89" s="24" t="str">
        <f t="shared" si="3"/>
        <v xml:space="preserve"> </v>
      </c>
      <c r="D89" s="32"/>
      <c r="E89" s="15"/>
      <c r="F89" s="15"/>
      <c r="G89" s="27"/>
      <c r="H89" s="28"/>
      <c r="I89" s="27"/>
      <c r="J89" s="27"/>
      <c r="K89" s="27"/>
      <c r="L89" s="29">
        <f t="shared" si="4"/>
        <v>0</v>
      </c>
      <c r="M89" s="30" t="b">
        <f t="shared" si="5"/>
        <v>0</v>
      </c>
      <c r="N89" s="30" t="b">
        <f>IFERROR(M89/#REF!,FALSE)</f>
        <v>0</v>
      </c>
    </row>
    <row r="90" spans="1:14" ht="15">
      <c r="A90" s="15"/>
      <c r="B90" s="15"/>
      <c r="C90" s="24" t="str">
        <f t="shared" si="3"/>
        <v xml:space="preserve"> </v>
      </c>
      <c r="D90" s="32"/>
      <c r="E90" s="15"/>
      <c r="F90" s="15"/>
      <c r="G90" s="27"/>
      <c r="H90" s="28"/>
      <c r="I90" s="27"/>
      <c r="J90" s="27"/>
      <c r="K90" s="27"/>
      <c r="L90" s="29">
        <f t="shared" si="4"/>
        <v>0</v>
      </c>
      <c r="M90" s="30" t="b">
        <f t="shared" si="5"/>
        <v>0</v>
      </c>
      <c r="N90" s="30" t="b">
        <f>IFERROR(M90/#REF!,FALSE)</f>
        <v>0</v>
      </c>
    </row>
    <row r="91" spans="1:14" ht="15">
      <c r="A91" s="15"/>
      <c r="B91" s="15"/>
      <c r="C91" s="24" t="str">
        <f t="shared" si="3"/>
        <v xml:space="preserve"> </v>
      </c>
      <c r="D91" s="32"/>
      <c r="E91" s="15"/>
      <c r="F91" s="15"/>
      <c r="G91" s="27"/>
      <c r="H91" s="28"/>
      <c r="I91" s="27"/>
      <c r="J91" s="27"/>
      <c r="K91" s="27"/>
      <c r="L91" s="29">
        <f t="shared" si="4"/>
        <v>0</v>
      </c>
      <c r="M91" s="30" t="b">
        <f t="shared" si="5"/>
        <v>0</v>
      </c>
      <c r="N91" s="30" t="b">
        <f>IFERROR(M91/#REF!,FALSE)</f>
        <v>0</v>
      </c>
    </row>
    <row r="92" spans="1:14" ht="15">
      <c r="A92" s="15"/>
      <c r="B92" s="15"/>
      <c r="C92" s="24" t="str">
        <f t="shared" si="3"/>
        <v xml:space="preserve"> </v>
      </c>
      <c r="D92" s="32"/>
      <c r="E92" s="15"/>
      <c r="F92" s="15"/>
      <c r="G92" s="27"/>
      <c r="H92" s="28"/>
      <c r="I92" s="27"/>
      <c r="J92" s="27"/>
      <c r="K92" s="27"/>
      <c r="L92" s="29">
        <f t="shared" si="4"/>
        <v>0</v>
      </c>
      <c r="M92" s="30" t="b">
        <f t="shared" si="5"/>
        <v>0</v>
      </c>
      <c r="N92" s="30" t="b">
        <f>IFERROR(M92/#REF!,FALSE)</f>
        <v>0</v>
      </c>
    </row>
    <row r="93" spans="1:14" ht="15">
      <c r="A93" s="15"/>
      <c r="B93" s="15"/>
      <c r="C93" s="24" t="str">
        <f t="shared" si="3"/>
        <v xml:space="preserve"> </v>
      </c>
      <c r="D93" s="32"/>
      <c r="E93" s="15"/>
      <c r="F93" s="15"/>
      <c r="G93" s="27"/>
      <c r="H93" s="28"/>
      <c r="I93" s="27"/>
      <c r="J93" s="27"/>
      <c r="K93" s="27"/>
      <c r="L93" s="29">
        <f t="shared" si="4"/>
        <v>0</v>
      </c>
      <c r="M93" s="30" t="b">
        <f t="shared" si="5"/>
        <v>0</v>
      </c>
      <c r="N93" s="30" t="b">
        <f>IFERROR(M93/#REF!,FALSE)</f>
        <v>0</v>
      </c>
    </row>
    <row r="94" spans="1:14" ht="15">
      <c r="A94" s="15"/>
      <c r="B94" s="15"/>
      <c r="C94" s="24" t="str">
        <f t="shared" si="3"/>
        <v xml:space="preserve"> </v>
      </c>
      <c r="D94" s="32"/>
      <c r="E94" s="15"/>
      <c r="F94" s="15"/>
      <c r="G94" s="27"/>
      <c r="H94" s="28"/>
      <c r="I94" s="27"/>
      <c r="J94" s="27"/>
      <c r="K94" s="27"/>
      <c r="L94" s="29">
        <f t="shared" si="4"/>
        <v>0</v>
      </c>
      <c r="M94" s="30" t="b">
        <f t="shared" si="5"/>
        <v>0</v>
      </c>
      <c r="N94" s="30" t="b">
        <f>IFERROR(M94/#REF!,FALSE)</f>
        <v>0</v>
      </c>
    </row>
    <row r="95" spans="1:14" ht="15">
      <c r="A95" s="15"/>
      <c r="B95" s="15"/>
      <c r="C95" s="24" t="str">
        <f t="shared" si="3"/>
        <v xml:space="preserve"> </v>
      </c>
      <c r="D95" s="32"/>
      <c r="E95" s="15"/>
      <c r="F95" s="15"/>
      <c r="G95" s="27"/>
      <c r="H95" s="28"/>
      <c r="I95" s="27"/>
      <c r="J95" s="27"/>
      <c r="K95" s="27"/>
      <c r="L95" s="29">
        <f t="shared" si="4"/>
        <v>0</v>
      </c>
      <c r="M95" s="30" t="b">
        <f t="shared" si="5"/>
        <v>0</v>
      </c>
      <c r="N95" s="30" t="b">
        <f>IFERROR(M95/#REF!,FALSE)</f>
        <v>0</v>
      </c>
    </row>
    <row r="96" spans="1:14" ht="15">
      <c r="A96" s="15"/>
      <c r="B96" s="15"/>
      <c r="C96" s="24" t="str">
        <f t="shared" si="3"/>
        <v xml:space="preserve"> </v>
      </c>
      <c r="D96" s="32"/>
      <c r="E96" s="15"/>
      <c r="F96" s="15"/>
      <c r="G96" s="27"/>
      <c r="H96" s="28"/>
      <c r="I96" s="27"/>
      <c r="J96" s="27"/>
      <c r="K96" s="27"/>
      <c r="L96" s="29">
        <f t="shared" si="4"/>
        <v>0</v>
      </c>
      <c r="M96" s="30" t="b">
        <f t="shared" si="5"/>
        <v>0</v>
      </c>
      <c r="N96" s="30" t="b">
        <f>IFERROR(M96/#REF!,FALSE)</f>
        <v>0</v>
      </c>
    </row>
    <row r="97" spans="1:14" ht="15">
      <c r="A97" s="15"/>
      <c r="B97" s="15"/>
      <c r="C97" s="24" t="str">
        <f t="shared" si="3"/>
        <v xml:space="preserve"> </v>
      </c>
      <c r="D97" s="32"/>
      <c r="E97" s="15"/>
      <c r="F97" s="15"/>
      <c r="G97" s="27"/>
      <c r="H97" s="28"/>
      <c r="I97" s="27"/>
      <c r="J97" s="27"/>
      <c r="K97" s="27"/>
      <c r="L97" s="29">
        <f t="shared" si="4"/>
        <v>0</v>
      </c>
      <c r="M97" s="30" t="b">
        <f t="shared" si="5"/>
        <v>0</v>
      </c>
      <c r="N97" s="30" t="b">
        <f>IFERROR(M97/#REF!,FALSE)</f>
        <v>0</v>
      </c>
    </row>
    <row r="98" spans="1:14" ht="15">
      <c r="A98" s="15"/>
      <c r="B98" s="15"/>
      <c r="C98" s="24" t="str">
        <f t="shared" si="3"/>
        <v xml:space="preserve"> </v>
      </c>
      <c r="D98" s="32"/>
      <c r="E98" s="15"/>
      <c r="F98" s="15"/>
      <c r="G98" s="27"/>
      <c r="H98" s="28"/>
      <c r="I98" s="27"/>
      <c r="J98" s="27"/>
      <c r="K98" s="27"/>
      <c r="L98" s="29">
        <f t="shared" si="4"/>
        <v>0</v>
      </c>
      <c r="M98" s="30" t="b">
        <f t="shared" si="5"/>
        <v>0</v>
      </c>
      <c r="N98" s="30" t="b">
        <f>IFERROR(M98/#REF!,FALSE)</f>
        <v>0</v>
      </c>
    </row>
    <row r="99" spans="1:14" ht="15">
      <c r="A99" s="15"/>
      <c r="B99" s="15"/>
      <c r="C99" s="24" t="str">
        <f t="shared" si="3"/>
        <v xml:space="preserve"> </v>
      </c>
      <c r="D99" s="32"/>
      <c r="E99" s="15"/>
      <c r="F99" s="15"/>
      <c r="G99" s="27"/>
      <c r="H99" s="28"/>
      <c r="I99" s="27"/>
      <c r="J99" s="27"/>
      <c r="K99" s="27"/>
      <c r="L99" s="29">
        <f t="shared" si="4"/>
        <v>0</v>
      </c>
      <c r="M99" s="30" t="b">
        <f t="shared" si="5"/>
        <v>0</v>
      </c>
      <c r="N99" s="30" t="b">
        <f>IFERROR(M99/#REF!,FALSE)</f>
        <v>0</v>
      </c>
    </row>
    <row r="100" spans="1:14">
      <c r="A100" s="31" t="s">
        <v>38</v>
      </c>
      <c r="B100" s="31" t="s">
        <v>38</v>
      </c>
      <c r="C100" s="31" t="s">
        <v>38</v>
      </c>
      <c r="D100" s="31" t="s">
        <v>38</v>
      </c>
      <c r="E100" s="31" t="s">
        <v>38</v>
      </c>
      <c r="F100" s="31" t="s">
        <v>38</v>
      </c>
      <c r="G100" s="31" t="s">
        <v>38</v>
      </c>
      <c r="H100" s="31" t="s">
        <v>38</v>
      </c>
      <c r="I100" s="31" t="s">
        <v>38</v>
      </c>
      <c r="J100" s="31" t="s">
        <v>38</v>
      </c>
      <c r="K100" s="31" t="s">
        <v>38</v>
      </c>
      <c r="L100" s="31" t="s">
        <v>38</v>
      </c>
      <c r="M100" s="31" t="s">
        <v>38</v>
      </c>
      <c r="N100" s="31" t="s">
        <v>38</v>
      </c>
    </row>
  </sheetData>
  <hyperlinks>
    <hyperlink ref="A1" location="Summary!A1" display="Hom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6" tint="0.59999389629810485"/>
  </sheetPr>
  <dimension ref="A1:Y267"/>
  <sheetViews>
    <sheetView topLeftCell="M1" zoomScale="80" zoomScaleNormal="80" workbookViewId="0">
      <pane ySplit="15" topLeftCell="A237" activePane="bottomLeft" state="frozen"/>
      <selection activeCell="F89" sqref="F89"/>
      <selection pane="bottomLeft" activeCell="T16" sqref="T16:T266"/>
    </sheetView>
  </sheetViews>
  <sheetFormatPr defaultRowHeight="12.75"/>
  <cols>
    <col min="1" max="1" width="11.5703125" customWidth="1"/>
    <col min="2" max="2" width="12" customWidth="1"/>
    <col min="4" max="4" width="14.28515625" customWidth="1"/>
    <col min="6" max="6" width="9.140625" customWidth="1"/>
    <col min="8" max="8" width="14.5703125" customWidth="1"/>
    <col min="10" max="10" width="10.42578125" bestFit="1" customWidth="1"/>
    <col min="12" max="12" width="9.140625" customWidth="1"/>
    <col min="13" max="13" width="13.42578125" customWidth="1"/>
    <col min="14" max="14" width="17.140625" customWidth="1"/>
    <col min="15" max="15" width="11.140625" customWidth="1"/>
    <col min="16" max="16" width="16.5703125" customWidth="1"/>
    <col min="17" max="17" width="15.140625" customWidth="1"/>
    <col min="18" max="18" width="17.42578125" customWidth="1"/>
    <col min="19" max="20" width="11.42578125" bestFit="1" customWidth="1"/>
    <col min="21" max="21" width="11.140625" customWidth="1"/>
    <col min="22" max="22" width="15.5703125" customWidth="1"/>
    <col min="23" max="23" width="13.42578125" customWidth="1"/>
  </cols>
  <sheetData>
    <row r="1" spans="1:25" ht="24" thickBot="1">
      <c r="A1" s="1" t="s">
        <v>0</v>
      </c>
      <c r="B1" s="2" t="s">
        <v>1</v>
      </c>
      <c r="M1" t="s">
        <v>2</v>
      </c>
      <c r="N1" s="3" t="str">
        <f ca="1">IF(B13+30&gt;TODAY(),"Up To Date","Missing")</f>
        <v>Missing</v>
      </c>
      <c r="V1" s="4" t="s">
        <v>3</v>
      </c>
    </row>
    <row r="2" spans="1:25">
      <c r="V2" s="5" t="s">
        <v>4</v>
      </c>
      <c r="W2" s="5" t="s">
        <v>5</v>
      </c>
    </row>
    <row r="3" spans="1:25" ht="15">
      <c r="A3" s="6" t="s">
        <v>6</v>
      </c>
      <c r="B3" s="6" t="s">
        <v>7</v>
      </c>
      <c r="C3" s="6" t="s">
        <v>8</v>
      </c>
      <c r="D3" s="6" t="s">
        <v>9</v>
      </c>
      <c r="E3" s="6"/>
      <c r="F3" s="6"/>
      <c r="G3" s="6"/>
      <c r="H3" s="6"/>
      <c r="I3" s="6"/>
      <c r="J3" s="6"/>
      <c r="K3" s="6"/>
      <c r="M3" s="7" t="s">
        <v>10</v>
      </c>
      <c r="N3" s="8" t="s">
        <v>11</v>
      </c>
      <c r="O3" s="8" t="s">
        <v>12</v>
      </c>
      <c r="P3" s="8" t="s">
        <v>13</v>
      </c>
      <c r="S3" s="8" t="s">
        <v>11</v>
      </c>
      <c r="T3" s="8" t="s">
        <v>12</v>
      </c>
      <c r="V3" s="9">
        <v>6</v>
      </c>
      <c r="W3" s="10" t="s">
        <v>14</v>
      </c>
      <c r="X3" s="11"/>
      <c r="Y3" s="11"/>
    </row>
    <row r="4" spans="1:25">
      <c r="A4" s="12"/>
      <c r="B4" s="12"/>
      <c r="C4" s="12"/>
      <c r="D4" s="12"/>
      <c r="E4" s="11"/>
      <c r="F4" s="11"/>
      <c r="G4" s="11"/>
      <c r="H4" s="11"/>
      <c r="I4" s="11"/>
      <c r="J4" s="11"/>
      <c r="K4" s="11"/>
      <c r="M4" s="11">
        <v>1</v>
      </c>
      <c r="N4" s="13"/>
      <c r="O4" s="13"/>
      <c r="P4" s="14"/>
      <c r="S4" s="15"/>
      <c r="T4" s="15"/>
      <c r="V4" s="9">
        <v>9</v>
      </c>
      <c r="W4" s="10" t="s">
        <v>15</v>
      </c>
    </row>
    <row r="5" spans="1:25">
      <c r="M5" s="11">
        <v>2</v>
      </c>
      <c r="N5" s="13"/>
      <c r="O5" s="13"/>
      <c r="P5" s="14"/>
      <c r="S5" s="15"/>
      <c r="T5" s="15"/>
      <c r="V5" s="16" t="s">
        <v>16</v>
      </c>
      <c r="W5" s="17" t="s">
        <v>17</v>
      </c>
    </row>
    <row r="6" spans="1:25">
      <c r="M6" s="11">
        <v>3</v>
      </c>
      <c r="N6" s="13"/>
      <c r="O6" s="13"/>
      <c r="P6" s="14"/>
      <c r="S6" s="15"/>
      <c r="T6" s="15"/>
      <c r="V6" s="9">
        <v>12</v>
      </c>
      <c r="W6" s="17" t="s">
        <v>18</v>
      </c>
    </row>
    <row r="7" spans="1:25">
      <c r="M7" s="11">
        <v>4</v>
      </c>
      <c r="N7" s="13"/>
      <c r="O7" s="13"/>
      <c r="P7" s="14"/>
      <c r="S7" s="15"/>
      <c r="T7" s="15"/>
    </row>
    <row r="8" spans="1:25">
      <c r="M8" s="11">
        <v>5</v>
      </c>
      <c r="N8" s="13"/>
      <c r="O8" s="13"/>
      <c r="P8" s="14"/>
      <c r="S8" s="15"/>
      <c r="T8" s="15"/>
    </row>
    <row r="9" spans="1:25">
      <c r="M9" s="11">
        <v>6</v>
      </c>
      <c r="N9" s="13"/>
      <c r="O9" s="13"/>
      <c r="P9" s="14"/>
    </row>
    <row r="10" spans="1:25">
      <c r="M10" s="11">
        <v>7</v>
      </c>
      <c r="N10" s="13"/>
      <c r="O10" s="13"/>
      <c r="P10" s="14"/>
    </row>
    <row r="11" spans="1:25">
      <c r="M11" s="11">
        <v>8</v>
      </c>
      <c r="N11" s="13"/>
      <c r="O11" s="13"/>
      <c r="P11" s="14"/>
    </row>
    <row r="12" spans="1:25">
      <c r="M12" s="11"/>
    </row>
    <row r="13" spans="1:25">
      <c r="A13" t="s">
        <v>19</v>
      </c>
      <c r="B13" s="18">
        <f>MAX(B16:B507)</f>
        <v>45322</v>
      </c>
    </row>
    <row r="14" spans="1: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  <c r="H14" s="19">
        <v>8</v>
      </c>
      <c r="I14" s="19">
        <v>9</v>
      </c>
      <c r="J14" s="19">
        <f>I14+1</f>
        <v>10</v>
      </c>
      <c r="K14" s="19">
        <f t="shared" ref="K14:S14" si="0">J14+1</f>
        <v>11</v>
      </c>
      <c r="L14" s="19">
        <f t="shared" si="0"/>
        <v>12</v>
      </c>
      <c r="M14" s="19">
        <f t="shared" si="0"/>
        <v>13</v>
      </c>
      <c r="N14" s="19">
        <f t="shared" si="0"/>
        <v>14</v>
      </c>
      <c r="O14" s="19">
        <f t="shared" si="0"/>
        <v>15</v>
      </c>
      <c r="P14" s="19">
        <f t="shared" si="0"/>
        <v>16</v>
      </c>
      <c r="Q14" s="19">
        <f t="shared" si="0"/>
        <v>17</v>
      </c>
      <c r="R14" s="19">
        <f t="shared" si="0"/>
        <v>18</v>
      </c>
      <c r="S14" s="19">
        <f t="shared" si="0"/>
        <v>19</v>
      </c>
    </row>
    <row r="15" spans="1:25" ht="51">
      <c r="A15" s="20" t="s">
        <v>20</v>
      </c>
      <c r="B15" s="20" t="s">
        <v>21</v>
      </c>
      <c r="C15" s="5" t="s">
        <v>22</v>
      </c>
      <c r="D15" s="5" t="s">
        <v>23</v>
      </c>
      <c r="E15" s="5" t="s">
        <v>24</v>
      </c>
      <c r="F15" s="5" t="s">
        <v>25</v>
      </c>
      <c r="G15" s="21" t="s">
        <v>26</v>
      </c>
      <c r="H15" s="5" t="s">
        <v>27</v>
      </c>
      <c r="I15" s="20" t="s">
        <v>28</v>
      </c>
      <c r="J15" s="20" t="s">
        <v>48</v>
      </c>
      <c r="K15" s="22" t="s">
        <v>29</v>
      </c>
      <c r="L15" s="5" t="s">
        <v>30</v>
      </c>
      <c r="M15" s="20" t="s">
        <v>31</v>
      </c>
      <c r="N15" s="5" t="s">
        <v>32</v>
      </c>
      <c r="O15" s="5" t="s">
        <v>33</v>
      </c>
      <c r="P15" s="5" t="s">
        <v>34</v>
      </c>
      <c r="Q15" s="20" t="s">
        <v>35</v>
      </c>
      <c r="R15" s="20" t="s">
        <v>36</v>
      </c>
      <c r="S15" s="20" t="s">
        <v>37</v>
      </c>
    </row>
    <row r="16" spans="1:25" ht="15">
      <c r="A16" s="23">
        <v>44562</v>
      </c>
      <c r="B16" s="23">
        <v>44592</v>
      </c>
      <c r="C16" s="24">
        <f>IF(B16=""," ",B16-A16+1)</f>
        <v>31</v>
      </c>
      <c r="D16" s="12" t="s">
        <v>306</v>
      </c>
      <c r="E16" s="15">
        <v>27713.3</v>
      </c>
      <c r="F16" s="15"/>
      <c r="G16" s="15">
        <v>29982.9</v>
      </c>
      <c r="H16" s="25">
        <f t="shared" ref="H16:H80" si="1">E16+F16+G16</f>
        <v>57696.2</v>
      </c>
      <c r="I16" s="15"/>
      <c r="J16" s="27"/>
      <c r="K16" s="15">
        <v>190.11</v>
      </c>
      <c r="L16" s="26">
        <f>IFERROR(((H16/K16)/C16)/24,FALSE)</f>
        <v>0.40791465948123973</v>
      </c>
      <c r="M16" s="27">
        <v>9127.9599999999991</v>
      </c>
      <c r="N16" s="28">
        <v>829.8</v>
      </c>
      <c r="O16" s="27"/>
      <c r="P16" s="27"/>
      <c r="Q16" s="27"/>
      <c r="R16" s="29">
        <f>IFERROR((M16-N16)-O16-P16-Q16,FALSE)</f>
        <v>8298.16</v>
      </c>
      <c r="S16" s="30">
        <f>IFERROR(R16/H16,FALSE)</f>
        <v>0.14382506993528171</v>
      </c>
      <c r="T16" s="33" t="s">
        <v>55</v>
      </c>
    </row>
    <row r="17" spans="1:20" ht="15">
      <c r="A17" s="23">
        <v>44593</v>
      </c>
      <c r="B17" s="23">
        <v>44620</v>
      </c>
      <c r="C17" s="24">
        <f t="shared" ref="C17:C80" si="2">IF(B17=""," ",B17-A17+1)</f>
        <v>28</v>
      </c>
      <c r="D17" s="12" t="s">
        <v>306</v>
      </c>
      <c r="E17" s="15">
        <v>24970.799999999999</v>
      </c>
      <c r="F17" s="15"/>
      <c r="G17" s="15">
        <v>24401.9</v>
      </c>
      <c r="H17" s="25">
        <f t="shared" si="1"/>
        <v>49372.7</v>
      </c>
      <c r="I17" s="15"/>
      <c r="J17" s="27"/>
      <c r="K17" s="15">
        <v>207.19</v>
      </c>
      <c r="L17" s="26">
        <f t="shared" ref="L17:L80" si="3">IFERROR(((H17/K17)/C17)/24,FALSE)</f>
        <v>0.35460823283896309</v>
      </c>
      <c r="M17" s="27">
        <v>8519.44</v>
      </c>
      <c r="N17" s="28">
        <v>774.51</v>
      </c>
      <c r="O17" s="27"/>
      <c r="P17" s="27">
        <v>-78.099999999999994</v>
      </c>
      <c r="Q17" s="27"/>
      <c r="R17" s="29" t="b">
        <f>IFERROR((M17-N17)-O17-#REF!-P17,FALSE)</f>
        <v>0</v>
      </c>
      <c r="S17" s="30">
        <f t="shared" ref="S17:S80" si="4">IFERROR(R17/H17,FALSE)</f>
        <v>0</v>
      </c>
      <c r="T17" s="33" t="s">
        <v>56</v>
      </c>
    </row>
    <row r="18" spans="1:20" ht="15">
      <c r="A18" s="23">
        <v>44621</v>
      </c>
      <c r="B18" s="23">
        <v>44651</v>
      </c>
      <c r="C18" s="24">
        <f t="shared" si="2"/>
        <v>31</v>
      </c>
      <c r="D18" s="12" t="s">
        <v>306</v>
      </c>
      <c r="E18" s="15">
        <v>28248.7</v>
      </c>
      <c r="F18" s="15"/>
      <c r="G18" s="15">
        <v>27144.5</v>
      </c>
      <c r="H18" s="25">
        <f t="shared" si="1"/>
        <v>55393.2</v>
      </c>
      <c r="I18" s="15"/>
      <c r="J18" s="27"/>
      <c r="K18" s="15">
        <v>182.54</v>
      </c>
      <c r="L18" s="26">
        <f t="shared" si="3"/>
        <v>0.40787348420319719</v>
      </c>
      <c r="M18" s="27">
        <v>9729.15</v>
      </c>
      <c r="N18" s="28">
        <v>884.46</v>
      </c>
      <c r="O18" s="27"/>
      <c r="P18" s="27"/>
      <c r="Q18" s="27"/>
      <c r="R18" s="29">
        <f t="shared" ref="R18:R80" si="5">IFERROR((M18-N18)-O18-P18-Q18,FALSE)</f>
        <v>8844.6899999999987</v>
      </c>
      <c r="S18" s="30">
        <f t="shared" si="4"/>
        <v>0.15967104265505511</v>
      </c>
      <c r="T18" s="33" t="s">
        <v>57</v>
      </c>
    </row>
    <row r="19" spans="1:20" ht="15">
      <c r="A19" s="23">
        <v>44652</v>
      </c>
      <c r="B19" s="23">
        <v>44681</v>
      </c>
      <c r="C19" s="24">
        <f t="shared" si="2"/>
        <v>30</v>
      </c>
      <c r="D19" s="12">
        <v>3116889894</v>
      </c>
      <c r="E19" s="15">
        <v>17236.944</v>
      </c>
      <c r="F19" s="15"/>
      <c r="G19" s="15">
        <v>15590.064</v>
      </c>
      <c r="H19" s="25">
        <f t="shared" si="1"/>
        <v>32827.008000000002</v>
      </c>
      <c r="I19" s="15"/>
      <c r="J19" s="27"/>
      <c r="K19" s="15">
        <v>102.82</v>
      </c>
      <c r="L19" s="26">
        <f t="shared" si="3"/>
        <v>0.44342605200025936</v>
      </c>
      <c r="M19" s="27">
        <v>4736.54</v>
      </c>
      <c r="N19" s="28">
        <v>429.57</v>
      </c>
      <c r="O19" s="27"/>
      <c r="P19" s="27"/>
      <c r="Q19" s="27"/>
      <c r="R19" s="29">
        <f t="shared" si="5"/>
        <v>4306.97</v>
      </c>
      <c r="S19" s="30">
        <f t="shared" si="4"/>
        <v>0.1312020273062961</v>
      </c>
      <c r="T19" s="33" t="s">
        <v>58</v>
      </c>
    </row>
    <row r="20" spans="1:20" ht="15">
      <c r="A20" s="23">
        <v>44652</v>
      </c>
      <c r="B20" s="23">
        <v>44681</v>
      </c>
      <c r="C20" s="24">
        <f t="shared" si="2"/>
        <v>30</v>
      </c>
      <c r="D20" s="12" t="s">
        <v>306</v>
      </c>
      <c r="E20" s="15">
        <v>22347.599999999999</v>
      </c>
      <c r="F20" s="15"/>
      <c r="G20" s="15">
        <v>23219.8</v>
      </c>
      <c r="H20" s="25">
        <f t="shared" si="1"/>
        <v>45567.399999999994</v>
      </c>
      <c r="I20" s="15"/>
      <c r="J20" s="27"/>
      <c r="K20" s="15">
        <v>126.53</v>
      </c>
      <c r="L20" s="26">
        <f t="shared" si="3"/>
        <v>0.50018221414333008</v>
      </c>
      <c r="M20" s="27">
        <v>6925.89</v>
      </c>
      <c r="N20" s="28">
        <v>629.62</v>
      </c>
      <c r="O20" s="27"/>
      <c r="P20" s="27"/>
      <c r="Q20" s="27"/>
      <c r="R20" s="29">
        <f t="shared" si="5"/>
        <v>6296.27</v>
      </c>
      <c r="S20" s="30">
        <f t="shared" si="4"/>
        <v>0.13817487940940237</v>
      </c>
      <c r="T20" s="33" t="s">
        <v>59</v>
      </c>
    </row>
    <row r="21" spans="1:20" ht="15">
      <c r="A21" s="23">
        <v>44682</v>
      </c>
      <c r="B21" s="23">
        <v>44712</v>
      </c>
      <c r="C21" s="24">
        <f t="shared" si="2"/>
        <v>31</v>
      </c>
      <c r="D21" s="12">
        <v>3116889894</v>
      </c>
      <c r="E21" s="15">
        <v>15910.896000000001</v>
      </c>
      <c r="F21" s="15"/>
      <c r="G21" s="15">
        <v>14371.263999999999</v>
      </c>
      <c r="H21" s="25">
        <f t="shared" si="1"/>
        <v>30282.16</v>
      </c>
      <c r="I21" s="15"/>
      <c r="J21" s="27"/>
      <c r="K21" s="15">
        <v>84.16</v>
      </c>
      <c r="L21" s="26">
        <f t="shared" si="3"/>
        <v>0.48362438161821825</v>
      </c>
      <c r="M21" s="27">
        <v>4204.33</v>
      </c>
      <c r="N21" s="28">
        <v>381.38</v>
      </c>
      <c r="O21" s="27"/>
      <c r="P21" s="27"/>
      <c r="Q21" s="27"/>
      <c r="R21" s="29">
        <f t="shared" si="5"/>
        <v>3822.95</v>
      </c>
      <c r="S21" s="30">
        <f t="shared" si="4"/>
        <v>0.12624429697221071</v>
      </c>
      <c r="T21" s="33" t="s">
        <v>60</v>
      </c>
    </row>
    <row r="22" spans="1:20" ht="15">
      <c r="A22" s="23">
        <v>44682</v>
      </c>
      <c r="B22" s="23">
        <v>44712</v>
      </c>
      <c r="C22" s="24">
        <f t="shared" si="2"/>
        <v>31</v>
      </c>
      <c r="D22" s="12" t="s">
        <v>306</v>
      </c>
      <c r="E22" s="15">
        <v>21159.5</v>
      </c>
      <c r="F22" s="15"/>
      <c r="G22" s="15">
        <v>22371.7</v>
      </c>
      <c r="H22" s="25">
        <f t="shared" si="1"/>
        <v>43531.199999999997</v>
      </c>
      <c r="I22" s="15"/>
      <c r="J22" s="27"/>
      <c r="K22" s="15">
        <v>124.09</v>
      </c>
      <c r="L22" s="26">
        <f t="shared" si="3"/>
        <v>0.47151001224397482</v>
      </c>
      <c r="M22" s="27">
        <v>6664.48</v>
      </c>
      <c r="N22" s="28">
        <v>605.86</v>
      </c>
      <c r="O22" s="27"/>
      <c r="P22" s="27"/>
      <c r="Q22" s="27"/>
      <c r="R22" s="29">
        <f t="shared" si="5"/>
        <v>6058.62</v>
      </c>
      <c r="S22" s="30">
        <f t="shared" si="4"/>
        <v>0.13917879589811447</v>
      </c>
      <c r="T22" s="33" t="s">
        <v>61</v>
      </c>
    </row>
    <row r="23" spans="1:20" ht="15">
      <c r="A23" s="23">
        <v>44682</v>
      </c>
      <c r="B23" s="23">
        <v>44712</v>
      </c>
      <c r="C23" s="24">
        <f t="shared" si="2"/>
        <v>31</v>
      </c>
      <c r="D23" s="12">
        <v>3051126966</v>
      </c>
      <c r="E23" s="15">
        <v>63363.6</v>
      </c>
      <c r="F23" s="15"/>
      <c r="G23" s="15">
        <v>58945.46</v>
      </c>
      <c r="H23" s="25">
        <f t="shared" si="1"/>
        <v>122309.06</v>
      </c>
      <c r="I23" s="15"/>
      <c r="J23" s="27"/>
      <c r="K23" s="15">
        <v>153.02000000000001</v>
      </c>
      <c r="L23" s="26">
        <f t="shared" si="3"/>
        <v>1.0743294853578771</v>
      </c>
      <c r="M23" s="27">
        <v>24595.42</v>
      </c>
      <c r="N23" s="28">
        <v>2235.92</v>
      </c>
      <c r="O23" s="27"/>
      <c r="P23" s="27"/>
      <c r="Q23" s="27"/>
      <c r="R23" s="29">
        <f t="shared" si="5"/>
        <v>22359.5</v>
      </c>
      <c r="S23" s="30">
        <f t="shared" si="4"/>
        <v>0.18281147774334952</v>
      </c>
      <c r="T23" s="33" t="s">
        <v>62</v>
      </c>
    </row>
    <row r="24" spans="1:20" ht="15">
      <c r="A24" s="23">
        <v>44713</v>
      </c>
      <c r="B24" s="23">
        <v>44742</v>
      </c>
      <c r="C24" s="24">
        <f t="shared" si="2"/>
        <v>30</v>
      </c>
      <c r="D24" s="12">
        <v>3116889894</v>
      </c>
      <c r="E24" s="15">
        <v>19051.952000000001</v>
      </c>
      <c r="F24" s="15"/>
      <c r="G24" s="15">
        <v>14910.936</v>
      </c>
      <c r="H24" s="25">
        <f t="shared" si="1"/>
        <v>33962.887999999999</v>
      </c>
      <c r="I24" s="15"/>
      <c r="J24" s="27"/>
      <c r="K24" s="15">
        <v>107.47</v>
      </c>
      <c r="L24" s="26">
        <f t="shared" si="3"/>
        <v>0.43891949174446615</v>
      </c>
      <c r="M24" s="27">
        <v>4917.8500000000004</v>
      </c>
      <c r="N24" s="28">
        <v>447.08</v>
      </c>
      <c r="O24" s="27"/>
      <c r="P24" s="27"/>
      <c r="Q24" s="27"/>
      <c r="R24" s="29">
        <f t="shared" si="5"/>
        <v>4470.7700000000004</v>
      </c>
      <c r="S24" s="30">
        <f t="shared" si="4"/>
        <v>0.13163692086491585</v>
      </c>
      <c r="T24" s="33" t="s">
        <v>63</v>
      </c>
    </row>
    <row r="25" spans="1:20" ht="15">
      <c r="A25" s="23">
        <v>44713</v>
      </c>
      <c r="B25" s="23">
        <v>44742</v>
      </c>
      <c r="C25" s="24">
        <f t="shared" si="2"/>
        <v>30</v>
      </c>
      <c r="D25" s="12" t="s">
        <v>306</v>
      </c>
      <c r="E25" s="15">
        <v>22684.2</v>
      </c>
      <c r="F25" s="15"/>
      <c r="G25" s="15">
        <v>22577.4</v>
      </c>
      <c r="H25" s="25">
        <f t="shared" si="1"/>
        <v>45261.600000000006</v>
      </c>
      <c r="I25" s="15"/>
      <c r="J25" s="27"/>
      <c r="K25" s="15">
        <v>102.94</v>
      </c>
      <c r="L25" s="26">
        <f t="shared" si="3"/>
        <v>0.61067936014506841</v>
      </c>
      <c r="M25" s="27">
        <v>6533.1</v>
      </c>
      <c r="N25" s="28">
        <v>593.91999999999996</v>
      </c>
      <c r="O25" s="27"/>
      <c r="P25" s="27"/>
      <c r="Q25" s="27"/>
      <c r="R25" s="29">
        <f t="shared" si="5"/>
        <v>5939.18</v>
      </c>
      <c r="S25" s="30">
        <f t="shared" si="4"/>
        <v>0.1312189582339113</v>
      </c>
      <c r="T25" s="33" t="s">
        <v>64</v>
      </c>
    </row>
    <row r="26" spans="1:20" ht="15">
      <c r="A26" s="23">
        <v>44713</v>
      </c>
      <c r="B26" s="23">
        <v>44742</v>
      </c>
      <c r="C26" s="24">
        <f t="shared" si="2"/>
        <v>30</v>
      </c>
      <c r="D26" s="12">
        <v>3051126966</v>
      </c>
      <c r="E26" s="15">
        <v>63582.52</v>
      </c>
      <c r="F26" s="15"/>
      <c r="G26" s="15">
        <v>55529.81</v>
      </c>
      <c r="H26" s="25">
        <f t="shared" si="1"/>
        <v>119112.32999999999</v>
      </c>
      <c r="I26" s="15"/>
      <c r="J26" s="27"/>
      <c r="K26" s="15">
        <v>113.56</v>
      </c>
      <c r="L26" s="26">
        <f t="shared" si="3"/>
        <v>1.4567963338029823</v>
      </c>
      <c r="M26" s="27">
        <v>19189.13</v>
      </c>
      <c r="N26" s="28">
        <v>1744.47</v>
      </c>
      <c r="O26" s="27"/>
      <c r="P26" s="27"/>
      <c r="Q26" s="27"/>
      <c r="R26" s="29">
        <f t="shared" si="5"/>
        <v>17444.66</v>
      </c>
      <c r="S26" s="30">
        <f t="shared" si="4"/>
        <v>0.14645553487199858</v>
      </c>
      <c r="T26" s="33" t="s">
        <v>65</v>
      </c>
    </row>
    <row r="27" spans="1:20" ht="15">
      <c r="A27" s="23">
        <v>44743</v>
      </c>
      <c r="B27" s="23">
        <v>44773</v>
      </c>
      <c r="C27" s="24">
        <f t="shared" si="2"/>
        <v>31</v>
      </c>
      <c r="D27" s="12">
        <v>3116889894</v>
      </c>
      <c r="E27" s="15">
        <v>21833.648000000001</v>
      </c>
      <c r="F27" s="15"/>
      <c r="G27" s="15">
        <v>19770.367999999999</v>
      </c>
      <c r="H27" s="25">
        <f t="shared" si="1"/>
        <v>41604.016000000003</v>
      </c>
      <c r="I27" s="15"/>
      <c r="J27" s="27"/>
      <c r="K27" s="15">
        <v>133.97999999999999</v>
      </c>
      <c r="L27" s="26">
        <f t="shared" si="3"/>
        <v>0.41737107287719083</v>
      </c>
      <c r="M27" s="27">
        <v>5663.51</v>
      </c>
      <c r="N27" s="28">
        <v>514.86</v>
      </c>
      <c r="O27" s="27"/>
      <c r="P27" s="27">
        <v>-38.840000000000003</v>
      </c>
      <c r="Q27" s="27"/>
      <c r="R27" s="29">
        <f t="shared" si="5"/>
        <v>5187.4900000000007</v>
      </c>
      <c r="S27" s="30">
        <f t="shared" si="4"/>
        <v>0.12468724173166361</v>
      </c>
      <c r="T27" s="33" t="s">
        <v>66</v>
      </c>
    </row>
    <row r="28" spans="1:20" ht="15">
      <c r="A28" s="23">
        <v>44743</v>
      </c>
      <c r="B28" s="23">
        <v>44773</v>
      </c>
      <c r="C28" s="24">
        <f t="shared" si="2"/>
        <v>31</v>
      </c>
      <c r="D28" s="12" t="s">
        <v>306</v>
      </c>
      <c r="E28" s="15">
        <v>25825.200000000001</v>
      </c>
      <c r="F28" s="15"/>
      <c r="G28" s="15">
        <v>30004</v>
      </c>
      <c r="H28" s="25">
        <f t="shared" si="1"/>
        <v>55829.2</v>
      </c>
      <c r="I28" s="15"/>
      <c r="J28" s="27"/>
      <c r="K28" s="15">
        <v>126.63</v>
      </c>
      <c r="L28" s="26">
        <f t="shared" si="3"/>
        <v>0.5925866485969199</v>
      </c>
      <c r="M28" s="27">
        <v>7660.7</v>
      </c>
      <c r="N28" s="28">
        <v>696.43</v>
      </c>
      <c r="O28" s="27"/>
      <c r="P28" s="27"/>
      <c r="Q28" s="27"/>
      <c r="R28" s="29">
        <f t="shared" si="5"/>
        <v>6964.2699999999995</v>
      </c>
      <c r="S28" s="30">
        <f t="shared" si="4"/>
        <v>0.12474242869322863</v>
      </c>
      <c r="T28" s="33" t="s">
        <v>67</v>
      </c>
    </row>
    <row r="29" spans="1:20" ht="15">
      <c r="A29" s="23">
        <v>44743</v>
      </c>
      <c r="B29" s="23">
        <v>44773</v>
      </c>
      <c r="C29" s="24">
        <f t="shared" si="2"/>
        <v>31</v>
      </c>
      <c r="D29" s="12">
        <v>3051126966</v>
      </c>
      <c r="E29" s="15">
        <v>54424.79</v>
      </c>
      <c r="F29" s="15"/>
      <c r="G29" s="15">
        <v>56052.73</v>
      </c>
      <c r="H29" s="25">
        <f t="shared" si="1"/>
        <v>110477.52</v>
      </c>
      <c r="I29" s="15"/>
      <c r="J29" s="27"/>
      <c r="K29" s="15">
        <v>117.02</v>
      </c>
      <c r="L29" s="26">
        <f t="shared" si="3"/>
        <v>1.268939414822942</v>
      </c>
      <c r="M29" s="27">
        <v>19630.61</v>
      </c>
      <c r="N29" s="28">
        <v>1784.6</v>
      </c>
      <c r="O29" s="27"/>
      <c r="P29" s="27"/>
      <c r="Q29" s="27"/>
      <c r="R29" s="29">
        <f t="shared" si="5"/>
        <v>17846.010000000002</v>
      </c>
      <c r="S29" s="30">
        <f t="shared" si="4"/>
        <v>0.16153521548999292</v>
      </c>
      <c r="T29" s="33" t="s">
        <v>68</v>
      </c>
    </row>
    <row r="30" spans="1:20" ht="15">
      <c r="A30" s="23">
        <v>44774</v>
      </c>
      <c r="B30" s="23">
        <v>44804</v>
      </c>
      <c r="C30" s="24">
        <f t="shared" si="2"/>
        <v>31</v>
      </c>
      <c r="D30" s="12" t="s">
        <v>307</v>
      </c>
      <c r="E30" s="15">
        <v>24323.08</v>
      </c>
      <c r="F30" s="15"/>
      <c r="G30" s="15">
        <v>23296.31</v>
      </c>
      <c r="H30" s="25">
        <f t="shared" si="1"/>
        <v>47619.39</v>
      </c>
      <c r="I30" s="15"/>
      <c r="J30" s="27"/>
      <c r="K30" s="15">
        <v>96.14</v>
      </c>
      <c r="L30" s="26">
        <f t="shared" si="3"/>
        <v>0.66574325412536828</v>
      </c>
      <c r="M30" s="27">
        <v>6938.07</v>
      </c>
      <c r="N30" s="28">
        <v>630.74</v>
      </c>
      <c r="O30" s="27"/>
      <c r="P30" s="27"/>
      <c r="Q30" s="27"/>
      <c r="R30" s="29">
        <f t="shared" si="5"/>
        <v>6307.33</v>
      </c>
      <c r="S30" s="30">
        <f t="shared" si="4"/>
        <v>0.13245297766309061</v>
      </c>
      <c r="T30" s="33" t="s">
        <v>69</v>
      </c>
    </row>
    <row r="31" spans="1:20" ht="15">
      <c r="A31" s="23">
        <v>44774</v>
      </c>
      <c r="B31" s="23">
        <v>44804</v>
      </c>
      <c r="C31" s="24">
        <f t="shared" si="2"/>
        <v>31</v>
      </c>
      <c r="D31" s="12" t="s">
        <v>306</v>
      </c>
      <c r="E31" s="15">
        <v>23945.8</v>
      </c>
      <c r="F31" s="15"/>
      <c r="G31" s="15">
        <v>24701.9</v>
      </c>
      <c r="H31" s="25">
        <f t="shared" si="1"/>
        <v>48647.7</v>
      </c>
      <c r="I31" s="15"/>
      <c r="J31" s="27"/>
      <c r="K31" s="15">
        <v>103.14</v>
      </c>
      <c r="L31" s="26">
        <f t="shared" si="3"/>
        <v>0.63396057347670243</v>
      </c>
      <c r="M31" s="27">
        <v>6550.77</v>
      </c>
      <c r="N31" s="28">
        <v>595.53</v>
      </c>
      <c r="O31" s="27"/>
      <c r="P31" s="27"/>
      <c r="Q31" s="27"/>
      <c r="R31" s="29">
        <f t="shared" si="5"/>
        <v>5955.2400000000007</v>
      </c>
      <c r="S31" s="30">
        <f t="shared" si="4"/>
        <v>0.12241565377191524</v>
      </c>
      <c r="T31" s="33" t="s">
        <v>70</v>
      </c>
    </row>
    <row r="32" spans="1:20" ht="15">
      <c r="A32" s="23">
        <v>44774</v>
      </c>
      <c r="B32" s="23">
        <v>44804</v>
      </c>
      <c r="C32" s="24">
        <f t="shared" si="2"/>
        <v>31</v>
      </c>
      <c r="D32" s="12">
        <v>3051126966</v>
      </c>
      <c r="E32" s="15">
        <v>62923.39</v>
      </c>
      <c r="F32" s="15"/>
      <c r="G32" s="15">
        <v>53696.44</v>
      </c>
      <c r="H32" s="25">
        <f t="shared" si="1"/>
        <v>116619.83</v>
      </c>
      <c r="I32" s="15"/>
      <c r="J32" s="27"/>
      <c r="K32" s="15"/>
      <c r="L32" s="26" t="b">
        <f t="shared" si="3"/>
        <v>0</v>
      </c>
      <c r="M32" s="27">
        <v>20300.580000000002</v>
      </c>
      <c r="N32" s="28">
        <v>1845.51</v>
      </c>
      <c r="O32" s="27"/>
      <c r="P32" s="27"/>
      <c r="Q32" s="27"/>
      <c r="R32" s="29">
        <f t="shared" si="5"/>
        <v>18455.070000000003</v>
      </c>
      <c r="S32" s="30">
        <f t="shared" si="4"/>
        <v>0.15824984481627183</v>
      </c>
      <c r="T32" s="33" t="s">
        <v>71</v>
      </c>
    </row>
    <row r="33" spans="1:20" ht="15">
      <c r="A33" s="23">
        <v>44805</v>
      </c>
      <c r="B33" s="23">
        <v>44834</v>
      </c>
      <c r="C33" s="24">
        <f t="shared" si="2"/>
        <v>30</v>
      </c>
      <c r="D33" s="12">
        <v>3120175064</v>
      </c>
      <c r="E33" s="15">
        <v>24667.81</v>
      </c>
      <c r="F33" s="15"/>
      <c r="G33" s="15">
        <v>24283.32</v>
      </c>
      <c r="H33" s="25">
        <f t="shared" si="1"/>
        <v>48951.130000000005</v>
      </c>
      <c r="I33" s="15"/>
      <c r="J33" s="27"/>
      <c r="K33" s="15">
        <v>123.42</v>
      </c>
      <c r="L33" s="26">
        <f t="shared" si="3"/>
        <v>0.55086437008228462</v>
      </c>
      <c r="M33" s="27">
        <v>-10291.07</v>
      </c>
      <c r="N33" s="28">
        <v>448.55</v>
      </c>
      <c r="O33" s="27"/>
      <c r="P33" s="27">
        <v>-15260.69</v>
      </c>
      <c r="Q33" s="27"/>
      <c r="R33" s="29">
        <f t="shared" si="5"/>
        <v>4521.0700000000015</v>
      </c>
      <c r="S33" s="30">
        <f t="shared" si="4"/>
        <v>9.2358848508706556E-2</v>
      </c>
      <c r="T33" s="33" t="s">
        <v>72</v>
      </c>
    </row>
    <row r="34" spans="1:20" ht="15">
      <c r="A34" s="23">
        <v>44805</v>
      </c>
      <c r="B34" s="23">
        <v>44834</v>
      </c>
      <c r="C34" s="24">
        <f t="shared" si="2"/>
        <v>30</v>
      </c>
      <c r="D34" s="12" t="s">
        <v>306</v>
      </c>
      <c r="E34" s="15">
        <v>21517</v>
      </c>
      <c r="F34" s="15"/>
      <c r="G34" s="15">
        <v>21064.2</v>
      </c>
      <c r="H34" s="25">
        <f t="shared" si="1"/>
        <v>42581.2</v>
      </c>
      <c r="I34" s="15"/>
      <c r="J34" s="27"/>
      <c r="K34" s="15">
        <v>97.34</v>
      </c>
      <c r="L34" s="26">
        <f t="shared" si="3"/>
        <v>0.60756683332191852</v>
      </c>
      <c r="M34" s="27">
        <v>-7101.21</v>
      </c>
      <c r="N34" s="28">
        <v>531.72</v>
      </c>
      <c r="O34" s="27"/>
      <c r="P34" s="27">
        <v>-12971.77</v>
      </c>
      <c r="Q34" s="27"/>
      <c r="R34" s="29">
        <f t="shared" si="5"/>
        <v>5338.84</v>
      </c>
      <c r="S34" s="30">
        <f t="shared" si="4"/>
        <v>0.1253802147426564</v>
      </c>
      <c r="T34" s="33" t="s">
        <v>73</v>
      </c>
    </row>
    <row r="35" spans="1:20" ht="15">
      <c r="A35" s="23">
        <v>44805</v>
      </c>
      <c r="B35" s="23">
        <v>44834</v>
      </c>
      <c r="C35" s="24">
        <f t="shared" si="2"/>
        <v>30</v>
      </c>
      <c r="D35" s="12">
        <v>3051126966</v>
      </c>
      <c r="E35" s="15">
        <v>70168.87</v>
      </c>
      <c r="F35" s="15"/>
      <c r="G35" s="15">
        <v>58244.03</v>
      </c>
      <c r="H35" s="25">
        <f t="shared" si="1"/>
        <v>128412.9</v>
      </c>
      <c r="I35" s="15"/>
      <c r="J35" s="27"/>
      <c r="K35" s="15"/>
      <c r="L35" s="26" t="b">
        <f t="shared" si="3"/>
        <v>0</v>
      </c>
      <c r="M35" s="27">
        <v>13125.14</v>
      </c>
      <c r="N35" s="28">
        <v>2036.38</v>
      </c>
      <c r="O35" s="27"/>
      <c r="P35" s="27">
        <v>-9322.64</v>
      </c>
      <c r="Q35" s="27"/>
      <c r="R35" s="29">
        <f t="shared" si="5"/>
        <v>20411.399999999998</v>
      </c>
      <c r="S35" s="30">
        <f t="shared" si="4"/>
        <v>0.15895132031127712</v>
      </c>
      <c r="T35" s="33" t="s">
        <v>74</v>
      </c>
    </row>
    <row r="36" spans="1:20" ht="15">
      <c r="A36" s="23">
        <v>44835</v>
      </c>
      <c r="B36" s="23">
        <v>44865</v>
      </c>
      <c r="C36" s="24">
        <f t="shared" si="2"/>
        <v>31</v>
      </c>
      <c r="D36" s="12">
        <v>3116889894</v>
      </c>
      <c r="E36" s="15">
        <v>15854.976000000001</v>
      </c>
      <c r="F36" s="15"/>
      <c r="G36" s="15">
        <v>15445.456</v>
      </c>
      <c r="H36" s="25">
        <f t="shared" si="1"/>
        <v>31300.432000000001</v>
      </c>
      <c r="I36" s="15"/>
      <c r="J36" s="27"/>
      <c r="K36" s="15">
        <v>83.15</v>
      </c>
      <c r="L36" s="26">
        <f t="shared" si="3"/>
        <v>0.50595878675020522</v>
      </c>
      <c r="M36" s="27">
        <v>3981.09</v>
      </c>
      <c r="N36" s="28">
        <v>361.93</v>
      </c>
      <c r="O36" s="27"/>
      <c r="P36" s="27"/>
      <c r="Q36" s="27"/>
      <c r="R36" s="29">
        <f t="shared" si="5"/>
        <v>3619.1600000000003</v>
      </c>
      <c r="S36" s="30">
        <f t="shared" si="4"/>
        <v>0.11562651914836192</v>
      </c>
      <c r="T36" s="33" t="s">
        <v>75</v>
      </c>
    </row>
    <row r="37" spans="1:20" ht="15">
      <c r="A37" s="23">
        <v>44835</v>
      </c>
      <c r="B37" s="23">
        <v>44865</v>
      </c>
      <c r="C37" s="24">
        <f t="shared" si="2"/>
        <v>31</v>
      </c>
      <c r="D37" s="12">
        <v>3120175064</v>
      </c>
      <c r="E37" s="15">
        <v>22415.02</v>
      </c>
      <c r="F37" s="15"/>
      <c r="G37" s="15">
        <v>26258.71</v>
      </c>
      <c r="H37" s="25">
        <f t="shared" si="1"/>
        <v>48673.729999999996</v>
      </c>
      <c r="I37" s="15"/>
      <c r="J37" s="27"/>
      <c r="K37" s="15">
        <v>107.1</v>
      </c>
      <c r="L37" s="26">
        <f t="shared" si="3"/>
        <v>0.61084668634478878</v>
      </c>
      <c r="M37" s="27">
        <v>4585.1000000000004</v>
      </c>
      <c r="N37" s="28">
        <v>416.85</v>
      </c>
      <c r="O37" s="27"/>
      <c r="P37" s="27"/>
      <c r="Q37" s="27"/>
      <c r="R37" s="29">
        <f t="shared" si="5"/>
        <v>4168.25</v>
      </c>
      <c r="S37" s="30">
        <f t="shared" si="4"/>
        <v>8.5636543572888302E-2</v>
      </c>
      <c r="T37" s="33" t="s">
        <v>76</v>
      </c>
    </row>
    <row r="38" spans="1:20" ht="15">
      <c r="A38" s="23">
        <v>44835</v>
      </c>
      <c r="B38" s="23">
        <v>44865</v>
      </c>
      <c r="C38" s="24">
        <f t="shared" si="2"/>
        <v>31</v>
      </c>
      <c r="D38" s="12" t="s">
        <v>306</v>
      </c>
      <c r="E38" s="15">
        <v>20428.599999999999</v>
      </c>
      <c r="F38" s="15"/>
      <c r="G38" s="15">
        <v>23110.5</v>
      </c>
      <c r="H38" s="25">
        <f t="shared" si="1"/>
        <v>43539.1</v>
      </c>
      <c r="I38" s="15"/>
      <c r="J38" s="27"/>
      <c r="K38" s="15">
        <v>133.62</v>
      </c>
      <c r="L38" s="26">
        <f t="shared" si="3"/>
        <v>0.43796060244667512</v>
      </c>
      <c r="M38" s="27">
        <v>6515.72</v>
      </c>
      <c r="N38" s="28">
        <v>592.35</v>
      </c>
      <c r="O38" s="27"/>
      <c r="P38" s="27"/>
      <c r="Q38" s="27"/>
      <c r="R38" s="29">
        <f t="shared" si="5"/>
        <v>5923.37</v>
      </c>
      <c r="S38" s="30">
        <f t="shared" si="4"/>
        <v>0.13604713923806419</v>
      </c>
      <c r="T38" s="33" t="s">
        <v>77</v>
      </c>
    </row>
    <row r="39" spans="1:20" ht="15">
      <c r="A39" s="23">
        <v>44835</v>
      </c>
      <c r="B39" s="23">
        <v>44865</v>
      </c>
      <c r="C39" s="24">
        <f t="shared" si="2"/>
        <v>31</v>
      </c>
      <c r="D39" s="12">
        <v>3051126966</v>
      </c>
      <c r="E39" s="15">
        <v>72560.77</v>
      </c>
      <c r="F39" s="15"/>
      <c r="G39" s="15">
        <v>66492.73</v>
      </c>
      <c r="H39" s="25">
        <f t="shared" si="1"/>
        <v>139053.5</v>
      </c>
      <c r="I39" s="15"/>
      <c r="J39" s="27"/>
      <c r="K39" s="15">
        <v>163.72</v>
      </c>
      <c r="L39" s="26">
        <f t="shared" si="3"/>
        <v>1.1415823698472871</v>
      </c>
      <c r="M39" s="27">
        <v>23878.67</v>
      </c>
      <c r="N39" s="28">
        <v>2170.79</v>
      </c>
      <c r="O39" s="27"/>
      <c r="P39" s="27"/>
      <c r="Q39" s="27"/>
      <c r="R39" s="29">
        <f t="shared" si="5"/>
        <v>21707.879999999997</v>
      </c>
      <c r="S39" s="30">
        <f t="shared" si="4"/>
        <v>0.15611171239846533</v>
      </c>
      <c r="T39" s="33" t="s">
        <v>78</v>
      </c>
    </row>
    <row r="40" spans="1:20" ht="15">
      <c r="A40" s="23">
        <v>44866</v>
      </c>
      <c r="B40" s="23">
        <v>44895</v>
      </c>
      <c r="C40" s="24">
        <f t="shared" si="2"/>
        <v>30</v>
      </c>
      <c r="D40" s="12">
        <v>3116889894</v>
      </c>
      <c r="E40" s="15">
        <v>16409.184000000001</v>
      </c>
      <c r="F40" s="15"/>
      <c r="G40" s="15">
        <v>14090.896000000001</v>
      </c>
      <c r="H40" s="25">
        <f t="shared" si="1"/>
        <v>30500.080000000002</v>
      </c>
      <c r="I40" s="15"/>
      <c r="J40" s="27"/>
      <c r="K40" s="15">
        <v>80.77</v>
      </c>
      <c r="L40" s="26">
        <f t="shared" si="3"/>
        <v>0.52446728020579703</v>
      </c>
      <c r="M40" s="27">
        <v>3967.96</v>
      </c>
      <c r="N40" s="28">
        <v>360.47</v>
      </c>
      <c r="O40" s="27"/>
      <c r="P40" s="27"/>
      <c r="Q40" s="27"/>
      <c r="R40" s="29">
        <f t="shared" si="5"/>
        <v>3607.49</v>
      </c>
      <c r="S40" s="30">
        <f t="shared" si="4"/>
        <v>0.11827805041822839</v>
      </c>
      <c r="T40" s="33" t="s">
        <v>79</v>
      </c>
    </row>
    <row r="41" spans="1:20" ht="15">
      <c r="A41" s="23">
        <v>44866</v>
      </c>
      <c r="B41" s="23">
        <v>44895</v>
      </c>
      <c r="C41" s="24">
        <f t="shared" si="2"/>
        <v>30</v>
      </c>
      <c r="D41" s="12">
        <v>3120175064</v>
      </c>
      <c r="E41" s="15">
        <v>23909.279999999999</v>
      </c>
      <c r="F41" s="15"/>
      <c r="G41" s="15">
        <v>24514.65</v>
      </c>
      <c r="H41" s="25">
        <f t="shared" si="1"/>
        <v>48423.93</v>
      </c>
      <c r="I41" s="15"/>
      <c r="J41" s="27"/>
      <c r="K41" s="15">
        <v>120.76</v>
      </c>
      <c r="L41" s="26">
        <f t="shared" si="3"/>
        <v>0.55693489842111077</v>
      </c>
      <c r="M41" s="27">
        <v>4971.88</v>
      </c>
      <c r="N41" s="28">
        <v>451.98</v>
      </c>
      <c r="O41" s="27"/>
      <c r="P41" s="27"/>
      <c r="Q41" s="27"/>
      <c r="R41" s="29">
        <f t="shared" si="5"/>
        <v>4519.8999999999996</v>
      </c>
      <c r="S41" s="30">
        <f t="shared" si="4"/>
        <v>9.3340214228791421E-2</v>
      </c>
      <c r="T41" s="33" t="s">
        <v>80</v>
      </c>
    </row>
    <row r="42" spans="1:20" ht="15">
      <c r="A42" s="23">
        <v>44866</v>
      </c>
      <c r="B42" s="23">
        <v>44895</v>
      </c>
      <c r="C42" s="24">
        <f t="shared" si="2"/>
        <v>30</v>
      </c>
      <c r="D42" s="12" t="s">
        <v>306</v>
      </c>
      <c r="E42" s="15">
        <v>22008.2</v>
      </c>
      <c r="F42" s="15"/>
      <c r="G42" s="15">
        <v>21934.1</v>
      </c>
      <c r="H42" s="25">
        <f t="shared" si="1"/>
        <v>43942.3</v>
      </c>
      <c r="I42" s="15"/>
      <c r="J42" s="27"/>
      <c r="K42" s="15">
        <v>134.61000000000001</v>
      </c>
      <c r="L42" s="26">
        <f t="shared" si="3"/>
        <v>0.45339107215082253</v>
      </c>
      <c r="M42" s="27">
        <v>6689.85</v>
      </c>
      <c r="N42" s="28">
        <v>608.16999999999996</v>
      </c>
      <c r="O42" s="27"/>
      <c r="P42" s="27"/>
      <c r="Q42" s="27"/>
      <c r="R42" s="29">
        <f t="shared" si="5"/>
        <v>6081.68</v>
      </c>
      <c r="S42" s="30">
        <f t="shared" si="4"/>
        <v>0.13840149468735136</v>
      </c>
      <c r="T42" s="33" t="s">
        <v>81</v>
      </c>
    </row>
    <row r="43" spans="1:20" ht="15">
      <c r="A43" s="23">
        <v>44866</v>
      </c>
      <c r="B43" s="23">
        <v>44895</v>
      </c>
      <c r="C43" s="24">
        <f t="shared" si="2"/>
        <v>30</v>
      </c>
      <c r="D43" s="12">
        <v>3051126966</v>
      </c>
      <c r="E43" s="15">
        <v>77250.100000000006</v>
      </c>
      <c r="F43" s="15"/>
      <c r="G43" s="15">
        <v>60493.09</v>
      </c>
      <c r="H43" s="25">
        <f t="shared" si="1"/>
        <v>137743.19</v>
      </c>
      <c r="I43" s="15"/>
      <c r="J43" s="27"/>
      <c r="K43" s="15">
        <v>168.41</v>
      </c>
      <c r="L43" s="26">
        <f t="shared" si="3"/>
        <v>1.1359775910641359</v>
      </c>
      <c r="M43" s="27">
        <v>24109.53</v>
      </c>
      <c r="N43" s="28">
        <v>2191.7800000000002</v>
      </c>
      <c r="O43" s="27"/>
      <c r="P43" s="27"/>
      <c r="Q43" s="27"/>
      <c r="R43" s="29">
        <f t="shared" si="5"/>
        <v>21917.75</v>
      </c>
      <c r="S43" s="30">
        <f t="shared" si="4"/>
        <v>0.15912038918221655</v>
      </c>
      <c r="T43" s="33" t="s">
        <v>82</v>
      </c>
    </row>
    <row r="44" spans="1:20" ht="15">
      <c r="A44" s="23">
        <v>44896</v>
      </c>
      <c r="B44" s="23">
        <v>44926</v>
      </c>
      <c r="C44" s="24">
        <f t="shared" si="2"/>
        <v>31</v>
      </c>
      <c r="D44" s="12">
        <v>3115218287</v>
      </c>
      <c r="E44" s="15">
        <v>8459.4879999999994</v>
      </c>
      <c r="F44" s="15"/>
      <c r="G44" s="15">
        <v>7623.72</v>
      </c>
      <c r="H44" s="25">
        <f t="shared" si="1"/>
        <v>16083.207999999999</v>
      </c>
      <c r="I44" s="15"/>
      <c r="J44" s="27"/>
      <c r="K44" s="15">
        <v>42.86</v>
      </c>
      <c r="L44" s="26">
        <f t="shared" si="3"/>
        <v>0.50436806005047685</v>
      </c>
      <c r="M44" s="27">
        <v>2103.4899999999998</v>
      </c>
      <c r="N44" s="28">
        <v>191.04</v>
      </c>
      <c r="O44" s="27"/>
      <c r="P44" s="27"/>
      <c r="Q44" s="27"/>
      <c r="R44" s="29">
        <f t="shared" si="5"/>
        <v>1912.4499999999998</v>
      </c>
      <c r="S44" s="30">
        <f t="shared" si="4"/>
        <v>0.11890973492353019</v>
      </c>
      <c r="T44" s="33" t="s">
        <v>83</v>
      </c>
    </row>
    <row r="45" spans="1:20" ht="15">
      <c r="A45" s="23">
        <v>44896</v>
      </c>
      <c r="B45" s="23">
        <v>44926</v>
      </c>
      <c r="C45" s="24">
        <f t="shared" si="2"/>
        <v>31</v>
      </c>
      <c r="D45" s="12">
        <v>3116889894</v>
      </c>
      <c r="E45" s="15">
        <v>16913.376</v>
      </c>
      <c r="F45" s="15"/>
      <c r="G45" s="15">
        <v>14575.744000000001</v>
      </c>
      <c r="H45" s="25">
        <f t="shared" si="1"/>
        <v>31489.120000000003</v>
      </c>
      <c r="I45" s="15"/>
      <c r="J45" s="27"/>
      <c r="K45" s="15">
        <v>87.23</v>
      </c>
      <c r="L45" s="26">
        <f t="shared" si="3"/>
        <v>0.48520103200166659</v>
      </c>
      <c r="M45" s="27">
        <v>4169.8500000000004</v>
      </c>
      <c r="N45" s="28">
        <v>378.97</v>
      </c>
      <c r="O45" s="27"/>
      <c r="P45" s="27">
        <v>5.93</v>
      </c>
      <c r="Q45" s="27"/>
      <c r="R45" s="29">
        <f t="shared" si="5"/>
        <v>3784.9500000000003</v>
      </c>
      <c r="S45" s="30">
        <f t="shared" si="4"/>
        <v>0.12019865909241033</v>
      </c>
      <c r="T45" s="33" t="s">
        <v>84</v>
      </c>
    </row>
    <row r="46" spans="1:20" ht="15">
      <c r="A46" s="23">
        <v>44896</v>
      </c>
      <c r="B46" s="23">
        <v>44926</v>
      </c>
      <c r="C46" s="24">
        <f t="shared" si="2"/>
        <v>31</v>
      </c>
      <c r="D46" s="12">
        <v>3120175064</v>
      </c>
      <c r="E46" s="15">
        <v>25792.400000000001</v>
      </c>
      <c r="F46" s="15"/>
      <c r="G46" s="15">
        <v>28244.17</v>
      </c>
      <c r="H46" s="25">
        <f t="shared" si="1"/>
        <v>54036.57</v>
      </c>
      <c r="I46" s="15"/>
      <c r="J46" s="27"/>
      <c r="K46" s="15">
        <v>121.4</v>
      </c>
      <c r="L46" s="26">
        <f t="shared" si="3"/>
        <v>0.5982685204867938</v>
      </c>
      <c r="M46" s="27">
        <v>5368.16</v>
      </c>
      <c r="N46" s="28">
        <v>488.01</v>
      </c>
      <c r="O46" s="27"/>
      <c r="P46" s="27"/>
      <c r="Q46" s="27"/>
      <c r="R46" s="29">
        <f t="shared" si="5"/>
        <v>4880.1499999999996</v>
      </c>
      <c r="S46" s="30">
        <f t="shared" si="4"/>
        <v>9.0311986863710988E-2</v>
      </c>
      <c r="T46" s="33" t="s">
        <v>85</v>
      </c>
    </row>
    <row r="47" spans="1:20" ht="15">
      <c r="A47" s="23">
        <v>44896</v>
      </c>
      <c r="B47" s="23">
        <v>44926</v>
      </c>
      <c r="C47" s="24">
        <f t="shared" si="2"/>
        <v>31</v>
      </c>
      <c r="D47" s="12" t="s">
        <v>306</v>
      </c>
      <c r="E47" s="15">
        <v>23221.599999999999</v>
      </c>
      <c r="F47" s="15"/>
      <c r="G47" s="15">
        <v>22985.9</v>
      </c>
      <c r="H47" s="25">
        <f t="shared" si="1"/>
        <v>46207.5</v>
      </c>
      <c r="I47" s="15"/>
      <c r="J47" s="27"/>
      <c r="K47" s="15">
        <v>135.34</v>
      </c>
      <c r="L47" s="26">
        <f t="shared" si="3"/>
        <v>0.45889504092441019</v>
      </c>
      <c r="M47" s="27">
        <v>6899.13</v>
      </c>
      <c r="N47" s="28">
        <v>627.19000000000005</v>
      </c>
      <c r="O47" s="27"/>
      <c r="P47" s="27"/>
      <c r="Q47" s="27"/>
      <c r="R47" s="29">
        <f t="shared" si="5"/>
        <v>6271.9400000000005</v>
      </c>
      <c r="S47" s="30">
        <f t="shared" si="4"/>
        <v>0.13573424227668671</v>
      </c>
      <c r="T47" s="33" t="s">
        <v>86</v>
      </c>
    </row>
    <row r="48" spans="1:20" ht="15">
      <c r="A48" s="23">
        <v>44896</v>
      </c>
      <c r="B48" s="23">
        <v>44926</v>
      </c>
      <c r="C48" s="24">
        <f t="shared" si="2"/>
        <v>31</v>
      </c>
      <c r="D48" s="12">
        <v>3051126966</v>
      </c>
      <c r="E48" s="15">
        <v>73806.42</v>
      </c>
      <c r="F48" s="15"/>
      <c r="G48" s="15">
        <v>62372.13</v>
      </c>
      <c r="H48" s="25">
        <f t="shared" si="1"/>
        <v>136178.54999999999</v>
      </c>
      <c r="I48" s="15"/>
      <c r="J48" s="27"/>
      <c r="K48" s="15">
        <v>295.06</v>
      </c>
      <c r="L48" s="26">
        <f t="shared" si="3"/>
        <v>0.6203337812101638</v>
      </c>
      <c r="M48" s="27">
        <v>23786.6</v>
      </c>
      <c r="N48" s="28">
        <v>2157.7600000000002</v>
      </c>
      <c r="O48" s="27"/>
      <c r="P48" s="27"/>
      <c r="Q48" s="27"/>
      <c r="R48" s="29">
        <f t="shared" si="5"/>
        <v>21628.839999999997</v>
      </c>
      <c r="S48" s="30">
        <f t="shared" si="4"/>
        <v>0.1588270693145139</v>
      </c>
      <c r="T48" s="33" t="s">
        <v>87</v>
      </c>
    </row>
    <row r="49" spans="1:20" ht="15">
      <c r="A49" s="23">
        <v>44909</v>
      </c>
      <c r="B49" s="23">
        <v>44964</v>
      </c>
      <c r="C49" s="24">
        <f t="shared" si="2"/>
        <v>56</v>
      </c>
      <c r="D49" s="12">
        <v>31204655279</v>
      </c>
      <c r="E49" s="15"/>
      <c r="F49" s="15"/>
      <c r="G49" s="15"/>
      <c r="H49" s="25">
        <v>16326.46</v>
      </c>
      <c r="I49" s="15">
        <v>219.624</v>
      </c>
      <c r="J49" s="27">
        <v>10.98</v>
      </c>
      <c r="K49" s="15"/>
      <c r="L49" s="26" t="b">
        <f t="shared" si="3"/>
        <v>0</v>
      </c>
      <c r="M49" s="27">
        <v>4322.8100000000004</v>
      </c>
      <c r="N49" s="28">
        <v>393.98</v>
      </c>
      <c r="O49" s="27"/>
      <c r="P49" s="27"/>
      <c r="Q49" s="27"/>
      <c r="R49" s="29">
        <f t="shared" si="5"/>
        <v>3928.8300000000004</v>
      </c>
      <c r="S49" s="30">
        <f t="shared" si="4"/>
        <v>0.24064187827612357</v>
      </c>
      <c r="T49" s="46" t="s">
        <v>88</v>
      </c>
    </row>
    <row r="50" spans="1:20" ht="15">
      <c r="A50" s="23">
        <v>44927</v>
      </c>
      <c r="B50" s="23">
        <v>44957</v>
      </c>
      <c r="C50" s="24">
        <f t="shared" si="2"/>
        <v>31</v>
      </c>
      <c r="D50" s="12" t="s">
        <v>308</v>
      </c>
      <c r="E50" s="15">
        <v>68477.240000000005</v>
      </c>
      <c r="F50" s="15"/>
      <c r="G50" s="15">
        <v>25803.68</v>
      </c>
      <c r="H50" s="25">
        <f t="shared" si="1"/>
        <v>94280.920000000013</v>
      </c>
      <c r="I50" s="15"/>
      <c r="J50" s="27"/>
      <c r="K50" s="15">
        <v>333.35</v>
      </c>
      <c r="L50" s="26">
        <f t="shared" si="3"/>
        <v>0.38014599270036503</v>
      </c>
      <c r="M50" s="27">
        <v>15759.96</v>
      </c>
      <c r="N50" s="28">
        <v>1432.73</v>
      </c>
      <c r="O50" s="27"/>
      <c r="P50" s="27"/>
      <c r="Q50" s="27"/>
      <c r="R50" s="29">
        <f t="shared" si="5"/>
        <v>14327.23</v>
      </c>
      <c r="S50" s="30">
        <f t="shared" si="4"/>
        <v>0.15196319679527945</v>
      </c>
      <c r="T50" s="33" t="s">
        <v>89</v>
      </c>
    </row>
    <row r="51" spans="1:20" ht="15">
      <c r="A51" s="23">
        <v>44927</v>
      </c>
      <c r="B51" s="23">
        <v>44957</v>
      </c>
      <c r="C51" s="24">
        <f t="shared" si="2"/>
        <v>31</v>
      </c>
      <c r="D51" s="12">
        <v>3120669605</v>
      </c>
      <c r="E51" s="15">
        <v>54734.815999999999</v>
      </c>
      <c r="F51" s="15"/>
      <c r="G51" s="15">
        <v>46311.199999999997</v>
      </c>
      <c r="H51" s="25">
        <f t="shared" si="1"/>
        <v>101046.016</v>
      </c>
      <c r="I51" s="15"/>
      <c r="J51" s="27"/>
      <c r="K51" s="15">
        <v>257.25</v>
      </c>
      <c r="L51" s="26">
        <f t="shared" si="3"/>
        <v>0.52794766816096639</v>
      </c>
      <c r="M51" s="27">
        <v>15938.42</v>
      </c>
      <c r="N51" s="28">
        <v>1448.34</v>
      </c>
      <c r="O51" s="27"/>
      <c r="P51" s="27"/>
      <c r="Q51" s="27"/>
      <c r="R51" s="29">
        <f t="shared" si="5"/>
        <v>14490.08</v>
      </c>
      <c r="S51" s="30">
        <f t="shared" si="4"/>
        <v>0.14340080463934371</v>
      </c>
      <c r="T51" s="33" t="s">
        <v>90</v>
      </c>
    </row>
    <row r="52" spans="1:20" ht="15">
      <c r="A52" s="23">
        <v>44927</v>
      </c>
      <c r="B52" s="23">
        <v>44957</v>
      </c>
      <c r="C52" s="24">
        <f t="shared" si="2"/>
        <v>31</v>
      </c>
      <c r="D52" s="12">
        <v>3120106909</v>
      </c>
      <c r="E52" s="15">
        <v>20638.272000000001</v>
      </c>
      <c r="F52" s="15"/>
      <c r="G52" s="15">
        <v>18118.928</v>
      </c>
      <c r="H52" s="25">
        <f t="shared" si="1"/>
        <v>38757.199999999997</v>
      </c>
      <c r="I52" s="15"/>
      <c r="J52" s="27"/>
      <c r="K52" s="15">
        <v>97.5</v>
      </c>
      <c r="L52" s="26">
        <f t="shared" si="3"/>
        <v>0.53428728977116069</v>
      </c>
      <c r="M52" s="27">
        <v>4043.2</v>
      </c>
      <c r="N52" s="28">
        <v>367.56</v>
      </c>
      <c r="O52" s="27"/>
      <c r="P52" s="27"/>
      <c r="Q52" s="27"/>
      <c r="R52" s="29">
        <f t="shared" si="5"/>
        <v>3675.64</v>
      </c>
      <c r="S52" s="30">
        <f t="shared" si="4"/>
        <v>9.4837604367704581E-2</v>
      </c>
      <c r="T52" s="33" t="s">
        <v>91</v>
      </c>
    </row>
    <row r="53" spans="1:20" ht="15">
      <c r="A53" s="23">
        <v>44927</v>
      </c>
      <c r="B53" s="23">
        <v>44957</v>
      </c>
      <c r="C53" s="24">
        <f t="shared" si="2"/>
        <v>31</v>
      </c>
      <c r="D53" s="12">
        <v>3120643026</v>
      </c>
      <c r="E53" s="15">
        <v>33259.584000000003</v>
      </c>
      <c r="F53" s="15"/>
      <c r="G53" s="15">
        <v>29375.312000000002</v>
      </c>
      <c r="H53" s="25">
        <f t="shared" si="1"/>
        <v>62634.896000000008</v>
      </c>
      <c r="I53" s="15"/>
      <c r="J53" s="27"/>
      <c r="K53" s="15">
        <v>162.78</v>
      </c>
      <c r="L53" s="26">
        <f t="shared" si="3"/>
        <v>0.51718078493698871</v>
      </c>
      <c r="M53" s="27">
        <v>7621.99</v>
      </c>
      <c r="N53" s="28">
        <v>691.23</v>
      </c>
      <c r="O53" s="27"/>
      <c r="P53" s="27"/>
      <c r="Q53" s="27"/>
      <c r="R53" s="29">
        <f t="shared" si="5"/>
        <v>6930.76</v>
      </c>
      <c r="S53" s="30">
        <f t="shared" si="4"/>
        <v>0.11065333292802146</v>
      </c>
      <c r="T53" s="33" t="s">
        <v>92</v>
      </c>
    </row>
    <row r="54" spans="1:20" ht="15">
      <c r="A54" s="23">
        <v>44927</v>
      </c>
      <c r="B54" s="23">
        <v>44957</v>
      </c>
      <c r="C54" s="24">
        <f t="shared" si="2"/>
        <v>31</v>
      </c>
      <c r="D54" s="12">
        <v>3120160063</v>
      </c>
      <c r="E54" s="15">
        <v>6508.2759999999998</v>
      </c>
      <c r="F54" s="15"/>
      <c r="G54" s="15">
        <v>5193.4759999999997</v>
      </c>
      <c r="H54" s="25">
        <f t="shared" si="1"/>
        <v>11701.752</v>
      </c>
      <c r="I54" s="15"/>
      <c r="J54" s="27"/>
      <c r="K54" s="15">
        <v>43.5</v>
      </c>
      <c r="L54" s="26">
        <f t="shared" si="3"/>
        <v>0.36156692621431225</v>
      </c>
      <c r="M54" s="27">
        <v>2078.4699999999998</v>
      </c>
      <c r="N54" s="28">
        <v>188.95</v>
      </c>
      <c r="O54" s="27"/>
      <c r="P54" s="27"/>
      <c r="Q54" s="27"/>
      <c r="R54" s="29">
        <f t="shared" si="5"/>
        <v>1889.5199999999998</v>
      </c>
      <c r="S54" s="30">
        <f t="shared" si="4"/>
        <v>0.16147325631238807</v>
      </c>
      <c r="T54" s="33" t="s">
        <v>93</v>
      </c>
    </row>
    <row r="55" spans="1:20" ht="15">
      <c r="A55" s="23">
        <v>44927</v>
      </c>
      <c r="B55" s="23">
        <v>44957</v>
      </c>
      <c r="C55" s="24">
        <f t="shared" si="2"/>
        <v>31</v>
      </c>
      <c r="D55" s="12">
        <v>3115218287</v>
      </c>
      <c r="E55" s="15">
        <v>9122.4920000000002</v>
      </c>
      <c r="F55" s="15"/>
      <c r="G55" s="15">
        <v>7944.6639999999998</v>
      </c>
      <c r="H55" s="25">
        <f t="shared" si="1"/>
        <v>17067.155999999999</v>
      </c>
      <c r="I55" s="15"/>
      <c r="J55" s="27"/>
      <c r="K55" s="15">
        <v>47.74</v>
      </c>
      <c r="L55" s="26">
        <f t="shared" si="3"/>
        <v>0.48051373704339362</v>
      </c>
      <c r="M55" s="27">
        <v>2268.96</v>
      </c>
      <c r="N55" s="28">
        <v>206.27</v>
      </c>
      <c r="O55" s="27"/>
      <c r="P55" s="27"/>
      <c r="Q55" s="27"/>
      <c r="R55" s="29">
        <f t="shared" si="5"/>
        <v>2062.69</v>
      </c>
      <c r="S55" s="30">
        <f t="shared" si="4"/>
        <v>0.12085727698276152</v>
      </c>
      <c r="T55" s="33" t="s">
        <v>94</v>
      </c>
    </row>
    <row r="56" spans="1:20" ht="15">
      <c r="A56" s="23">
        <v>44927</v>
      </c>
      <c r="B56" s="23">
        <v>44957</v>
      </c>
      <c r="C56" s="24">
        <f t="shared" si="2"/>
        <v>31</v>
      </c>
      <c r="D56" s="12">
        <v>3116889894</v>
      </c>
      <c r="E56" s="15">
        <v>20837.103999999999</v>
      </c>
      <c r="F56" s="15"/>
      <c r="G56" s="15">
        <v>17704.624</v>
      </c>
      <c r="H56" s="25">
        <f t="shared" si="1"/>
        <v>38541.728000000003</v>
      </c>
      <c r="I56" s="15"/>
      <c r="J56" s="27"/>
      <c r="K56" s="15">
        <v>99.39</v>
      </c>
      <c r="L56" s="26">
        <f t="shared" si="3"/>
        <v>0.52121338011331486</v>
      </c>
      <c r="M56" s="27">
        <v>4830.0600000000004</v>
      </c>
      <c r="N56" s="28">
        <v>438.19</v>
      </c>
      <c r="O56" s="27"/>
      <c r="P56" s="27"/>
      <c r="Q56" s="27"/>
      <c r="R56" s="29">
        <f t="shared" si="5"/>
        <v>4391.8700000000008</v>
      </c>
      <c r="S56" s="30">
        <f t="shared" si="4"/>
        <v>0.11395104028547968</v>
      </c>
      <c r="T56" s="33" t="s">
        <v>95</v>
      </c>
    </row>
    <row r="57" spans="1:20" ht="15">
      <c r="A57" s="23">
        <v>44927</v>
      </c>
      <c r="B57" s="23">
        <v>44957</v>
      </c>
      <c r="C57" s="24">
        <f t="shared" si="2"/>
        <v>31</v>
      </c>
      <c r="D57" s="12">
        <v>3120059147</v>
      </c>
      <c r="E57" s="15">
        <v>69021.11</v>
      </c>
      <c r="F57" s="15"/>
      <c r="G57" s="15">
        <v>63509.2</v>
      </c>
      <c r="H57" s="25">
        <f t="shared" si="1"/>
        <v>132530.31</v>
      </c>
      <c r="I57" s="15"/>
      <c r="J57" s="27"/>
      <c r="K57" s="15">
        <v>326.12</v>
      </c>
      <c r="L57" s="26">
        <f t="shared" si="3"/>
        <v>0.5462165371543426</v>
      </c>
      <c r="M57" s="27">
        <v>32958.54</v>
      </c>
      <c r="N57" s="28">
        <v>2996.24</v>
      </c>
      <c r="O57" s="27"/>
      <c r="P57" s="27"/>
      <c r="Q57" s="27"/>
      <c r="R57" s="29">
        <f t="shared" si="5"/>
        <v>29962.300000000003</v>
      </c>
      <c r="S57" s="30">
        <f t="shared" si="4"/>
        <v>0.22607884943451806</v>
      </c>
      <c r="T57" s="33" t="s">
        <v>96</v>
      </c>
    </row>
    <row r="58" spans="1:20" ht="15">
      <c r="A58" s="23">
        <v>44927</v>
      </c>
      <c r="B58" s="23">
        <v>44957</v>
      </c>
      <c r="C58" s="24">
        <f t="shared" si="2"/>
        <v>31</v>
      </c>
      <c r="D58" s="12">
        <v>3120075724</v>
      </c>
      <c r="E58" s="15">
        <v>18603.64</v>
      </c>
      <c r="F58" s="15"/>
      <c r="G58" s="15">
        <v>18825.64</v>
      </c>
      <c r="H58" s="25">
        <f t="shared" si="1"/>
        <v>37429.279999999999</v>
      </c>
      <c r="I58" s="15"/>
      <c r="J58" s="27"/>
      <c r="K58" s="15">
        <v>104.2</v>
      </c>
      <c r="L58" s="26">
        <f t="shared" si="3"/>
        <v>0.482803954347512</v>
      </c>
      <c r="M58" s="27">
        <v>8180.26</v>
      </c>
      <c r="N58" s="28">
        <v>742.95</v>
      </c>
      <c r="O58" s="27"/>
      <c r="P58" s="27"/>
      <c r="Q58" s="27"/>
      <c r="R58" s="29">
        <f t="shared" si="5"/>
        <v>7437.31</v>
      </c>
      <c r="S58" s="30">
        <f t="shared" si="4"/>
        <v>0.19870299401965522</v>
      </c>
      <c r="T58" s="33" t="s">
        <v>97</v>
      </c>
    </row>
    <row r="59" spans="1:20" ht="15">
      <c r="A59" s="23">
        <v>44927</v>
      </c>
      <c r="B59" s="23">
        <v>44957</v>
      </c>
      <c r="C59" s="24">
        <f t="shared" si="2"/>
        <v>31</v>
      </c>
      <c r="D59" s="12" t="s">
        <v>306</v>
      </c>
      <c r="E59" s="15">
        <v>25892.9</v>
      </c>
      <c r="F59" s="15"/>
      <c r="G59" s="15">
        <v>25989.9</v>
      </c>
      <c r="H59" s="25">
        <f t="shared" si="1"/>
        <v>51882.8</v>
      </c>
      <c r="I59" s="15"/>
      <c r="J59" s="27"/>
      <c r="K59" s="15">
        <v>141.96</v>
      </c>
      <c r="L59" s="26">
        <f t="shared" si="3"/>
        <v>0.49122954519976852</v>
      </c>
      <c r="M59" s="27">
        <v>12237.74</v>
      </c>
      <c r="N59" s="28">
        <v>1112.53</v>
      </c>
      <c r="O59" s="27"/>
      <c r="P59" s="27"/>
      <c r="Q59" s="27"/>
      <c r="R59" s="29">
        <f t="shared" si="5"/>
        <v>11125.21</v>
      </c>
      <c r="S59" s="30">
        <f t="shared" si="4"/>
        <v>0.21442963756774883</v>
      </c>
      <c r="T59" s="33" t="s">
        <v>98</v>
      </c>
    </row>
    <row r="60" spans="1:20" ht="15">
      <c r="A60" s="23">
        <v>44927</v>
      </c>
      <c r="B60" s="23">
        <v>44957</v>
      </c>
      <c r="C60" s="24">
        <f t="shared" si="2"/>
        <v>31</v>
      </c>
      <c r="D60" s="12">
        <v>3120378361</v>
      </c>
      <c r="E60" s="15">
        <v>8936.32</v>
      </c>
      <c r="F60" s="15"/>
      <c r="G60" s="15">
        <v>8680.5120000000006</v>
      </c>
      <c r="H60" s="25">
        <f t="shared" si="1"/>
        <v>17616.832000000002</v>
      </c>
      <c r="I60" s="15"/>
      <c r="J60" s="27"/>
      <c r="K60" s="15">
        <v>57.28</v>
      </c>
      <c r="L60" s="26">
        <f t="shared" si="3"/>
        <v>0.41338229110350216</v>
      </c>
      <c r="M60" s="27">
        <v>3064.84</v>
      </c>
      <c r="N60" s="28">
        <v>278.61</v>
      </c>
      <c r="O60" s="27"/>
      <c r="P60" s="27"/>
      <c r="Q60" s="27"/>
      <c r="R60" s="29">
        <f t="shared" si="5"/>
        <v>2786.23</v>
      </c>
      <c r="S60" s="30">
        <f t="shared" si="4"/>
        <v>0.15815726686841311</v>
      </c>
      <c r="T60" s="33" t="s">
        <v>99</v>
      </c>
    </row>
    <row r="61" spans="1:20" ht="15">
      <c r="A61" s="23">
        <v>44927</v>
      </c>
      <c r="B61" s="23">
        <v>44957</v>
      </c>
      <c r="C61" s="24">
        <f t="shared" si="2"/>
        <v>31</v>
      </c>
      <c r="D61" s="12">
        <v>3120175406</v>
      </c>
      <c r="E61" s="15">
        <v>76229.584000000003</v>
      </c>
      <c r="F61" s="15"/>
      <c r="G61" s="15">
        <v>63849.288</v>
      </c>
      <c r="H61" s="25">
        <f t="shared" si="1"/>
        <v>140078.872</v>
      </c>
      <c r="I61" s="15"/>
      <c r="J61" s="27"/>
      <c r="K61" s="15">
        <v>313.58</v>
      </c>
      <c r="L61" s="26">
        <f t="shared" si="3"/>
        <v>0.60041473870604267</v>
      </c>
      <c r="M61" s="27">
        <v>30051.39</v>
      </c>
      <c r="N61" s="28">
        <v>2731.95</v>
      </c>
      <c r="O61" s="27"/>
      <c r="P61" s="27"/>
      <c r="Q61" s="27"/>
      <c r="R61" s="29">
        <f t="shared" si="5"/>
        <v>27319.439999999999</v>
      </c>
      <c r="S61" s="30">
        <f t="shared" si="4"/>
        <v>0.19502898338587418</v>
      </c>
      <c r="T61" s="33" t="s">
        <v>100</v>
      </c>
    </row>
    <row r="62" spans="1:20" ht="15">
      <c r="A62" s="23">
        <v>44958</v>
      </c>
      <c r="B62" s="23">
        <v>44985</v>
      </c>
      <c r="C62" s="24">
        <f t="shared" si="2"/>
        <v>28</v>
      </c>
      <c r="D62" s="12" t="s">
        <v>308</v>
      </c>
      <c r="E62" s="15">
        <v>67023.320000000007</v>
      </c>
      <c r="F62" s="15"/>
      <c r="G62" s="15">
        <v>27077.040000000001</v>
      </c>
      <c r="H62" s="25">
        <f t="shared" si="1"/>
        <v>94100.360000000015</v>
      </c>
      <c r="I62" s="15"/>
      <c r="J62" s="27"/>
      <c r="K62" s="15">
        <v>340.78</v>
      </c>
      <c r="L62" s="26">
        <f t="shared" si="3"/>
        <v>0.41091113803347512</v>
      </c>
      <c r="M62" s="27">
        <v>15519.57</v>
      </c>
      <c r="N62" s="28">
        <v>1410.88</v>
      </c>
      <c r="O62" s="27"/>
      <c r="P62" s="27"/>
      <c r="Q62" s="27"/>
      <c r="R62" s="29">
        <f t="shared" si="5"/>
        <v>14108.689999999999</v>
      </c>
      <c r="S62" s="30">
        <f t="shared" si="4"/>
        <v>0.14993237007807406</v>
      </c>
      <c r="T62" s="33" t="s">
        <v>101</v>
      </c>
    </row>
    <row r="63" spans="1:20" ht="15">
      <c r="A63" s="23">
        <v>44958</v>
      </c>
      <c r="B63" s="23">
        <v>44985</v>
      </c>
      <c r="C63" s="24">
        <f t="shared" si="2"/>
        <v>28</v>
      </c>
      <c r="D63" s="12">
        <v>3120669605</v>
      </c>
      <c r="E63" s="15">
        <v>50386.031999999999</v>
      </c>
      <c r="F63" s="15"/>
      <c r="G63" s="15">
        <v>44612.959999999999</v>
      </c>
      <c r="H63" s="25">
        <f t="shared" si="1"/>
        <v>94998.991999999998</v>
      </c>
      <c r="I63" s="15"/>
      <c r="J63" s="27"/>
      <c r="K63" s="15">
        <v>273.54000000000002</v>
      </c>
      <c r="L63" s="26">
        <f t="shared" si="3"/>
        <v>0.51680758799096149</v>
      </c>
      <c r="M63" s="27">
        <v>14961.9</v>
      </c>
      <c r="N63" s="28">
        <v>1360.04</v>
      </c>
      <c r="O63" s="27"/>
      <c r="P63" s="27"/>
      <c r="Q63" s="27"/>
      <c r="R63" s="29">
        <f t="shared" si="5"/>
        <v>13601.86</v>
      </c>
      <c r="S63" s="30">
        <f t="shared" si="4"/>
        <v>0.14317899288868244</v>
      </c>
      <c r="T63" s="33" t="s">
        <v>102</v>
      </c>
    </row>
    <row r="64" spans="1:20" ht="15">
      <c r="A64" s="23">
        <v>44958</v>
      </c>
      <c r="B64" s="23">
        <v>44985</v>
      </c>
      <c r="C64" s="24">
        <f t="shared" si="2"/>
        <v>28</v>
      </c>
      <c r="D64" s="12">
        <v>3120106909</v>
      </c>
      <c r="E64" s="15">
        <v>19582.64</v>
      </c>
      <c r="F64" s="15"/>
      <c r="G64" s="15">
        <v>17009.727999999999</v>
      </c>
      <c r="H64" s="25">
        <f t="shared" si="1"/>
        <v>36592.368000000002</v>
      </c>
      <c r="I64" s="15"/>
      <c r="J64" s="27"/>
      <c r="K64" s="15">
        <v>112.35</v>
      </c>
      <c r="L64" s="26">
        <f t="shared" si="3"/>
        <v>0.48467226142793574</v>
      </c>
      <c r="M64" s="27">
        <v>3908.04</v>
      </c>
      <c r="N64" s="28">
        <v>355.26</v>
      </c>
      <c r="O64" s="27"/>
      <c r="P64" s="27"/>
      <c r="Q64" s="27"/>
      <c r="R64" s="29">
        <f t="shared" si="5"/>
        <v>3552.7799999999997</v>
      </c>
      <c r="S64" s="30">
        <f t="shared" si="4"/>
        <v>9.7090737609547423E-2</v>
      </c>
      <c r="T64" s="33" t="s">
        <v>103</v>
      </c>
    </row>
    <row r="65" spans="1:20" ht="15">
      <c r="A65" s="23">
        <v>44958</v>
      </c>
      <c r="B65" s="23">
        <v>44985</v>
      </c>
      <c r="C65" s="24">
        <f t="shared" si="2"/>
        <v>28</v>
      </c>
      <c r="D65" s="12">
        <v>3120643026</v>
      </c>
      <c r="E65" s="15">
        <v>30912.016</v>
      </c>
      <c r="F65" s="15"/>
      <c r="G65" s="15">
        <v>28354.191999999999</v>
      </c>
      <c r="H65" s="25">
        <f t="shared" si="1"/>
        <v>59266.207999999999</v>
      </c>
      <c r="I65" s="15"/>
      <c r="J65" s="27"/>
      <c r="K65" s="15">
        <v>191.26</v>
      </c>
      <c r="L65" s="26">
        <f t="shared" si="3"/>
        <v>0.46111974226059771</v>
      </c>
      <c r="M65" s="27">
        <v>7722.16</v>
      </c>
      <c r="N65" s="28">
        <v>701.72</v>
      </c>
      <c r="O65" s="27"/>
      <c r="P65" s="27">
        <v>-26.88</v>
      </c>
      <c r="Q65" s="27"/>
      <c r="R65" s="29">
        <f t="shared" si="5"/>
        <v>7047.32</v>
      </c>
      <c r="S65" s="30">
        <f t="shared" si="4"/>
        <v>0.11890958166245426</v>
      </c>
      <c r="T65" s="33" t="s">
        <v>104</v>
      </c>
    </row>
    <row r="66" spans="1:20" ht="15">
      <c r="A66" s="23">
        <v>44958</v>
      </c>
      <c r="B66" s="23">
        <v>44985</v>
      </c>
      <c r="C66" s="24">
        <f t="shared" si="2"/>
        <v>28</v>
      </c>
      <c r="D66" s="12">
        <v>3120160063</v>
      </c>
      <c r="E66" s="15">
        <v>6352.4920000000002</v>
      </c>
      <c r="F66" s="15"/>
      <c r="G66" s="15">
        <v>4984.3239999999996</v>
      </c>
      <c r="H66" s="25">
        <f t="shared" si="1"/>
        <v>11336.815999999999</v>
      </c>
      <c r="I66" s="15"/>
      <c r="J66" s="27"/>
      <c r="K66" s="15">
        <v>42.85</v>
      </c>
      <c r="L66" s="26">
        <f t="shared" si="3"/>
        <v>0.39370506195477017</v>
      </c>
      <c r="M66" s="27">
        <v>2003.05</v>
      </c>
      <c r="N66" s="28">
        <v>182.13</v>
      </c>
      <c r="O66" s="27"/>
      <c r="P66" s="27"/>
      <c r="Q66" s="27"/>
      <c r="R66" s="29">
        <f t="shared" si="5"/>
        <v>1820.92</v>
      </c>
      <c r="S66" s="30">
        <f t="shared" si="4"/>
        <v>0.16062005416688427</v>
      </c>
      <c r="T66" s="33" t="s">
        <v>105</v>
      </c>
    </row>
    <row r="67" spans="1:20" ht="15">
      <c r="A67" s="23">
        <v>44958</v>
      </c>
      <c r="B67" s="23">
        <v>44985</v>
      </c>
      <c r="C67" s="24">
        <f t="shared" si="2"/>
        <v>28</v>
      </c>
      <c r="D67" s="12">
        <v>3115218287</v>
      </c>
      <c r="E67" s="15">
        <v>8410.7520000000004</v>
      </c>
      <c r="F67" s="15"/>
      <c r="G67" s="15">
        <v>7711.48</v>
      </c>
      <c r="H67" s="25">
        <f t="shared" si="1"/>
        <v>16122.232</v>
      </c>
      <c r="I67" s="15"/>
      <c r="J67" s="27"/>
      <c r="K67" s="15">
        <v>52.86</v>
      </c>
      <c r="L67" s="26">
        <f t="shared" si="3"/>
        <v>0.45386713330810946</v>
      </c>
      <c r="M67" s="27">
        <v>2280.62</v>
      </c>
      <c r="N67" s="28">
        <v>207.35</v>
      </c>
      <c r="O67" s="27"/>
      <c r="P67" s="27"/>
      <c r="Q67" s="27"/>
      <c r="R67" s="29">
        <f t="shared" si="5"/>
        <v>2073.27</v>
      </c>
      <c r="S67" s="30">
        <f t="shared" si="4"/>
        <v>0.12859695853526981</v>
      </c>
      <c r="T67" s="33" t="s">
        <v>106</v>
      </c>
    </row>
    <row r="68" spans="1:20" ht="15">
      <c r="A68" s="23">
        <v>44958</v>
      </c>
      <c r="B68" s="23">
        <v>44985</v>
      </c>
      <c r="C68" s="24">
        <f t="shared" si="2"/>
        <v>28</v>
      </c>
      <c r="D68" s="12">
        <v>3116889894</v>
      </c>
      <c r="E68" s="15">
        <v>17591.263999999999</v>
      </c>
      <c r="F68" s="15"/>
      <c r="G68" s="15">
        <v>16103.968000000001</v>
      </c>
      <c r="H68" s="25">
        <f t="shared" si="1"/>
        <v>33695.232000000004</v>
      </c>
      <c r="I68" s="15"/>
      <c r="J68" s="27"/>
      <c r="K68" s="15">
        <v>99.23</v>
      </c>
      <c r="L68" s="26">
        <f t="shared" si="3"/>
        <v>0.50530801456932661</v>
      </c>
      <c r="M68" s="27">
        <v>4309.16</v>
      </c>
      <c r="N68" s="28">
        <v>391.75</v>
      </c>
      <c r="O68" s="27"/>
      <c r="P68" s="27"/>
      <c r="Q68" s="27"/>
      <c r="R68" s="29">
        <f t="shared" si="5"/>
        <v>3917.41</v>
      </c>
      <c r="S68" s="30">
        <f t="shared" si="4"/>
        <v>0.11626006908039688</v>
      </c>
      <c r="T68" s="33" t="s">
        <v>107</v>
      </c>
    </row>
    <row r="69" spans="1:20" ht="15">
      <c r="A69" s="23">
        <v>44958</v>
      </c>
      <c r="B69" s="23">
        <v>44985</v>
      </c>
      <c r="C69" s="24">
        <f t="shared" si="2"/>
        <v>28</v>
      </c>
      <c r="D69" s="12">
        <v>3120086201</v>
      </c>
      <c r="E69" s="15">
        <v>8957.76</v>
      </c>
      <c r="F69" s="15"/>
      <c r="G69" s="15">
        <v>7805.2</v>
      </c>
      <c r="H69" s="25">
        <f t="shared" si="1"/>
        <v>16762.96</v>
      </c>
      <c r="I69" s="15"/>
      <c r="J69" s="27"/>
      <c r="K69" s="15">
        <v>62.87</v>
      </c>
      <c r="L69" s="26">
        <f t="shared" si="3"/>
        <v>0.39676922144712817</v>
      </c>
      <c r="M69" s="27">
        <v>2256.73</v>
      </c>
      <c r="N69" s="28">
        <v>205.16</v>
      </c>
      <c r="O69" s="27"/>
      <c r="P69" s="27">
        <v>-56.55</v>
      </c>
      <c r="Q69" s="27"/>
      <c r="R69" s="29" t="b">
        <f>IFERROR((M69-N69)-P69-#REF!-Q69,FALSE)</f>
        <v>0</v>
      </c>
      <c r="S69" s="30">
        <f t="shared" si="4"/>
        <v>0</v>
      </c>
      <c r="T69" s="33" t="s">
        <v>108</v>
      </c>
    </row>
    <row r="70" spans="1:20" ht="15">
      <c r="A70" s="23">
        <v>44958</v>
      </c>
      <c r="B70" s="23">
        <v>44985</v>
      </c>
      <c r="C70" s="24">
        <f t="shared" si="2"/>
        <v>28</v>
      </c>
      <c r="D70" s="12">
        <v>3120059147</v>
      </c>
      <c r="E70" s="15">
        <v>59023.74</v>
      </c>
      <c r="F70" s="15"/>
      <c r="G70" s="15">
        <v>4164.4399999999996</v>
      </c>
      <c r="H70" s="25">
        <f t="shared" si="1"/>
        <v>63188.18</v>
      </c>
      <c r="I70" s="15"/>
      <c r="J70" s="27"/>
      <c r="K70" s="15">
        <v>372.6</v>
      </c>
      <c r="L70" s="26">
        <f t="shared" si="3"/>
        <v>0.25236186194821458</v>
      </c>
      <c r="M70" s="27">
        <v>30874.7</v>
      </c>
      <c r="N70" s="28">
        <v>2806.78</v>
      </c>
      <c r="O70" s="27"/>
      <c r="P70" s="27"/>
      <c r="Q70" s="27"/>
      <c r="R70" s="29">
        <f t="shared" si="5"/>
        <v>28067.920000000002</v>
      </c>
      <c r="S70" s="30">
        <f t="shared" si="4"/>
        <v>0.44419573407558188</v>
      </c>
      <c r="T70" s="33" t="s">
        <v>109</v>
      </c>
    </row>
    <row r="71" spans="1:20" s="58" customFormat="1" ht="15">
      <c r="A71" s="47">
        <v>44958</v>
      </c>
      <c r="B71" s="47">
        <v>44985</v>
      </c>
      <c r="C71" s="48">
        <f t="shared" si="2"/>
        <v>28</v>
      </c>
      <c r="D71" s="49">
        <v>3120075724</v>
      </c>
      <c r="E71" s="50">
        <v>16624.175999999999</v>
      </c>
      <c r="F71" s="50"/>
      <c r="G71" s="50">
        <v>448.76</v>
      </c>
      <c r="H71" s="51">
        <f t="shared" si="1"/>
        <v>17072.935999999998</v>
      </c>
      <c r="I71" s="50"/>
      <c r="J71" s="52"/>
      <c r="K71" s="50">
        <v>105.98</v>
      </c>
      <c r="L71" s="53">
        <f t="shared" si="3"/>
        <v>0.23972593660978259</v>
      </c>
      <c r="M71" s="52">
        <v>7990.54</v>
      </c>
      <c r="N71" s="54">
        <v>726.39</v>
      </c>
      <c r="P71" s="52">
        <v>-14.83</v>
      </c>
      <c r="Q71" s="52"/>
      <c r="R71" s="55" t="b">
        <f>IFERROR((M71-N71)-P71-#REF!-Q71,FALSE)</f>
        <v>0</v>
      </c>
      <c r="S71" s="56">
        <f t="shared" si="4"/>
        <v>0</v>
      </c>
      <c r="T71" s="57" t="s">
        <v>110</v>
      </c>
    </row>
    <row r="72" spans="1:20" ht="15">
      <c r="A72" s="23">
        <v>44958</v>
      </c>
      <c r="B72" s="23">
        <v>44985</v>
      </c>
      <c r="C72" s="24">
        <f t="shared" si="2"/>
        <v>28</v>
      </c>
      <c r="D72" s="12">
        <v>3120175064</v>
      </c>
      <c r="E72" s="15">
        <v>28122.71</v>
      </c>
      <c r="F72" s="15"/>
      <c r="G72" s="15">
        <v>29763.27</v>
      </c>
      <c r="H72" s="25">
        <f t="shared" si="1"/>
        <v>57885.979999999996</v>
      </c>
      <c r="I72" s="15"/>
      <c r="J72" s="27"/>
      <c r="K72" s="15">
        <v>181.96</v>
      </c>
      <c r="L72" s="26">
        <f t="shared" si="3"/>
        <v>0.47339992960252902</v>
      </c>
      <c r="M72" s="27">
        <v>6518.39</v>
      </c>
      <c r="N72" s="28">
        <v>592.58000000000004</v>
      </c>
      <c r="O72" s="27"/>
      <c r="P72" s="27"/>
      <c r="Q72" s="27"/>
      <c r="R72" s="29">
        <f t="shared" si="5"/>
        <v>5925.81</v>
      </c>
      <c r="S72" s="30">
        <f t="shared" si="4"/>
        <v>0.1023703839858978</v>
      </c>
      <c r="T72" s="33" t="s">
        <v>111</v>
      </c>
    </row>
    <row r="73" spans="1:20" ht="15">
      <c r="A73" s="23">
        <v>44958</v>
      </c>
      <c r="B73" s="23">
        <v>44985</v>
      </c>
      <c r="C73" s="24">
        <f t="shared" si="2"/>
        <v>28</v>
      </c>
      <c r="D73" s="12" t="s">
        <v>306</v>
      </c>
      <c r="E73" s="15">
        <v>26462.6</v>
      </c>
      <c r="F73" s="15"/>
      <c r="G73" s="15">
        <v>26797.9</v>
      </c>
      <c r="H73" s="25">
        <f t="shared" si="1"/>
        <v>53260.5</v>
      </c>
      <c r="I73" s="15"/>
      <c r="J73" s="27"/>
      <c r="K73" s="15">
        <v>145.81</v>
      </c>
      <c r="L73" s="26">
        <f t="shared" si="3"/>
        <v>0.54356145962945901</v>
      </c>
      <c r="M73" s="27">
        <v>12946.78</v>
      </c>
      <c r="N73" s="28">
        <v>1176.98</v>
      </c>
      <c r="O73" s="27"/>
      <c r="P73" s="27"/>
      <c r="Q73" s="27"/>
      <c r="R73" s="29">
        <f t="shared" si="5"/>
        <v>11769.800000000001</v>
      </c>
      <c r="S73" s="30">
        <f t="shared" si="4"/>
        <v>0.22098553336900706</v>
      </c>
      <c r="T73" s="33" t="s">
        <v>112</v>
      </c>
    </row>
    <row r="74" spans="1:20" ht="15">
      <c r="A74" s="23">
        <v>44958</v>
      </c>
      <c r="B74" s="23">
        <v>44985</v>
      </c>
      <c r="C74" s="24">
        <f t="shared" si="2"/>
        <v>28</v>
      </c>
      <c r="D74" s="12">
        <v>3051126966</v>
      </c>
      <c r="E74" s="15">
        <v>61198.83</v>
      </c>
      <c r="F74" s="15"/>
      <c r="G74" s="15">
        <v>51561.96</v>
      </c>
      <c r="H74" s="25">
        <f t="shared" si="1"/>
        <v>112760.79000000001</v>
      </c>
      <c r="I74" s="15"/>
      <c r="J74" s="27"/>
      <c r="K74" s="15">
        <v>293.27999999999997</v>
      </c>
      <c r="L74" s="26">
        <f t="shared" si="3"/>
        <v>0.57214537180461389</v>
      </c>
      <c r="M74" s="27">
        <v>20215.5</v>
      </c>
      <c r="N74" s="28">
        <v>1837.77</v>
      </c>
      <c r="O74" s="27"/>
      <c r="P74" s="27"/>
      <c r="Q74" s="27"/>
      <c r="R74" s="29">
        <f t="shared" si="5"/>
        <v>18377.73</v>
      </c>
      <c r="S74" s="30">
        <f t="shared" si="4"/>
        <v>0.16297979111355992</v>
      </c>
      <c r="T74" s="33" t="s">
        <v>113</v>
      </c>
    </row>
    <row r="75" spans="1:20" ht="15">
      <c r="A75" s="23">
        <v>44958</v>
      </c>
      <c r="B75" s="23">
        <v>44985</v>
      </c>
      <c r="C75" s="24">
        <f t="shared" si="2"/>
        <v>28</v>
      </c>
      <c r="D75" s="12">
        <v>3120378361</v>
      </c>
      <c r="E75" s="15">
        <v>8391.9840000000004</v>
      </c>
      <c r="F75" s="15"/>
      <c r="G75" s="15">
        <v>8442.16</v>
      </c>
      <c r="H75" s="25">
        <f t="shared" si="1"/>
        <v>16834.144</v>
      </c>
      <c r="I75" s="15"/>
      <c r="J75" s="27"/>
      <c r="K75" s="15">
        <v>53.09</v>
      </c>
      <c r="L75" s="26">
        <f t="shared" si="3"/>
        <v>0.47185551937859338</v>
      </c>
      <c r="M75" s="27">
        <v>2852.52</v>
      </c>
      <c r="N75" s="28">
        <v>259.33</v>
      </c>
      <c r="O75" s="27"/>
      <c r="P75" s="27"/>
      <c r="Q75" s="27"/>
      <c r="R75" s="29">
        <f t="shared" si="5"/>
        <v>2593.19</v>
      </c>
      <c r="S75" s="30">
        <f t="shared" si="4"/>
        <v>0.15404347259949777</v>
      </c>
      <c r="T75" s="33" t="s">
        <v>114</v>
      </c>
    </row>
    <row r="76" spans="1:20" ht="15">
      <c r="A76" s="23">
        <v>44958</v>
      </c>
      <c r="B76" s="23">
        <v>44985</v>
      </c>
      <c r="C76" s="24">
        <f t="shared" si="2"/>
        <v>28</v>
      </c>
      <c r="D76" s="12">
        <v>3120175406</v>
      </c>
      <c r="E76" s="15">
        <v>62048.4</v>
      </c>
      <c r="F76" s="15"/>
      <c r="G76" s="15">
        <v>54680.447999999997</v>
      </c>
      <c r="H76" s="25">
        <f t="shared" si="1"/>
        <v>116728.848</v>
      </c>
      <c r="I76" s="15"/>
      <c r="J76" s="27"/>
      <c r="K76" s="15">
        <v>298.62</v>
      </c>
      <c r="L76" s="26">
        <f t="shared" si="3"/>
        <v>0.58168790723040276</v>
      </c>
      <c r="M76" s="27">
        <v>25169.3</v>
      </c>
      <c r="N76" s="28">
        <v>2288.12</v>
      </c>
      <c r="O76" s="27"/>
      <c r="P76" s="27"/>
      <c r="Q76" s="27"/>
      <c r="R76" s="29">
        <f t="shared" si="5"/>
        <v>22881.18</v>
      </c>
      <c r="S76" s="30">
        <f t="shared" si="4"/>
        <v>0.1960199247404549</v>
      </c>
      <c r="T76" s="33" t="s">
        <v>115</v>
      </c>
    </row>
    <row r="77" spans="1:20" ht="15">
      <c r="A77" s="23">
        <v>44986</v>
      </c>
      <c r="B77" s="23">
        <v>45016</v>
      </c>
      <c r="C77" s="24">
        <f t="shared" si="2"/>
        <v>31</v>
      </c>
      <c r="D77" s="12" t="s">
        <v>308</v>
      </c>
      <c r="E77" s="15">
        <v>76152.12</v>
      </c>
      <c r="F77" s="15"/>
      <c r="G77" s="15">
        <v>28469.84</v>
      </c>
      <c r="H77" s="25">
        <f t="shared" si="1"/>
        <v>104621.95999999999</v>
      </c>
      <c r="I77" s="15"/>
      <c r="J77" s="27"/>
      <c r="K77" s="15">
        <v>322.70999999999998</v>
      </c>
      <c r="L77" s="26">
        <f t="shared" si="3"/>
        <v>0.43575009754421806</v>
      </c>
      <c r="M77" s="27">
        <v>16318.77</v>
      </c>
      <c r="N77" s="28">
        <v>1483.53</v>
      </c>
      <c r="O77" s="27"/>
      <c r="P77" s="27"/>
      <c r="Q77" s="27"/>
      <c r="R77" s="29">
        <f t="shared" si="5"/>
        <v>14835.24</v>
      </c>
      <c r="S77" s="30">
        <f t="shared" si="4"/>
        <v>0.14179852872188592</v>
      </c>
      <c r="T77" s="33" t="s">
        <v>116</v>
      </c>
    </row>
    <row r="78" spans="1:20" ht="15">
      <c r="A78" s="23">
        <v>44986</v>
      </c>
      <c r="B78" s="23">
        <v>45016</v>
      </c>
      <c r="C78" s="24">
        <f t="shared" si="2"/>
        <v>31</v>
      </c>
      <c r="D78" s="12">
        <v>3120669605</v>
      </c>
      <c r="E78" s="15">
        <v>59798.368000000002</v>
      </c>
      <c r="F78" s="15"/>
      <c r="G78" s="15">
        <v>49248.864000000001</v>
      </c>
      <c r="H78" s="25">
        <f t="shared" si="1"/>
        <v>109047.232</v>
      </c>
      <c r="I78" s="15"/>
      <c r="J78" s="27"/>
      <c r="K78" s="15">
        <v>292</v>
      </c>
      <c r="L78" s="26">
        <f t="shared" si="3"/>
        <v>0.50194815142141702</v>
      </c>
      <c r="M78" s="27">
        <v>16911.66</v>
      </c>
      <c r="N78" s="28">
        <v>1537.45</v>
      </c>
      <c r="O78" s="27"/>
      <c r="P78" s="27"/>
      <c r="Q78" s="27"/>
      <c r="R78" s="29">
        <f t="shared" si="5"/>
        <v>15374.21</v>
      </c>
      <c r="S78" s="30">
        <f t="shared" si="4"/>
        <v>0.14098670565063035</v>
      </c>
      <c r="T78" s="33" t="s">
        <v>117</v>
      </c>
    </row>
    <row r="79" spans="1:20" ht="15">
      <c r="A79" s="23">
        <v>44986</v>
      </c>
      <c r="B79" s="23">
        <v>45016</v>
      </c>
      <c r="C79" s="24">
        <f t="shared" si="2"/>
        <v>31</v>
      </c>
      <c r="D79" s="12">
        <v>3120106909</v>
      </c>
      <c r="E79" s="15">
        <v>22191.536</v>
      </c>
      <c r="F79" s="15"/>
      <c r="G79" s="15">
        <v>17853.2</v>
      </c>
      <c r="H79" s="25">
        <f t="shared" si="1"/>
        <v>40044.736000000004</v>
      </c>
      <c r="I79" s="15"/>
      <c r="J79" s="27"/>
      <c r="K79" s="15">
        <v>98.14</v>
      </c>
      <c r="L79" s="26">
        <f t="shared" si="3"/>
        <v>0.54843662005780647</v>
      </c>
      <c r="M79" s="27">
        <v>4115.32</v>
      </c>
      <c r="N79" s="28">
        <v>373.27</v>
      </c>
      <c r="O79" s="27"/>
      <c r="P79" s="27"/>
      <c r="Q79" s="27"/>
      <c r="R79" s="29">
        <f t="shared" si="5"/>
        <v>3742.0499999999997</v>
      </c>
      <c r="S79" s="30">
        <f t="shared" si="4"/>
        <v>9.3446739166915704E-2</v>
      </c>
      <c r="T79" s="33" t="s">
        <v>118</v>
      </c>
    </row>
    <row r="80" spans="1:20" ht="15">
      <c r="A80" s="23">
        <v>44986</v>
      </c>
      <c r="B80" s="23">
        <v>45016</v>
      </c>
      <c r="C80" s="24">
        <f t="shared" si="2"/>
        <v>31</v>
      </c>
      <c r="D80" s="12">
        <v>3120643026</v>
      </c>
      <c r="E80" s="15">
        <v>34061.616000000002</v>
      </c>
      <c r="F80" s="15"/>
      <c r="G80" s="15">
        <v>28603.488000000001</v>
      </c>
      <c r="H80" s="25">
        <f t="shared" si="1"/>
        <v>62665.104000000007</v>
      </c>
      <c r="I80" s="15"/>
      <c r="J80" s="27"/>
      <c r="K80" s="15">
        <v>161.76</v>
      </c>
      <c r="L80" s="26">
        <f t="shared" si="3"/>
        <v>0.5206929421524521</v>
      </c>
      <c r="M80" s="27">
        <v>7377.3</v>
      </c>
      <c r="N80" s="28">
        <v>670.68</v>
      </c>
      <c r="O80" s="27"/>
      <c r="P80" s="27"/>
      <c r="Q80" s="27"/>
      <c r="R80" s="29">
        <f t="shared" si="5"/>
        <v>6706.62</v>
      </c>
      <c r="S80" s="30">
        <f t="shared" si="4"/>
        <v>0.10702320066364207</v>
      </c>
      <c r="T80" s="33" t="s">
        <v>119</v>
      </c>
    </row>
    <row r="81" spans="1:20" ht="15">
      <c r="A81" s="23">
        <v>44986</v>
      </c>
      <c r="B81" s="23">
        <v>45016</v>
      </c>
      <c r="C81" s="24">
        <f t="shared" ref="C81:C144" si="6">IF(B81=""," ",B81-A81+1)</f>
        <v>31</v>
      </c>
      <c r="D81" s="12">
        <v>3120160063</v>
      </c>
      <c r="E81" s="15">
        <v>7453.04</v>
      </c>
      <c r="F81" s="15"/>
      <c r="G81" s="15">
        <v>5693.3879999999999</v>
      </c>
      <c r="H81" s="25">
        <f t="shared" ref="H81:H144" si="7">E81+F81+G81</f>
        <v>13146.428</v>
      </c>
      <c r="I81" s="15"/>
      <c r="J81" s="27"/>
      <c r="K81" s="15">
        <v>48.25</v>
      </c>
      <c r="L81" s="26">
        <f t="shared" ref="L81:L144" si="8">IFERROR(((H81/K81)/C81)/24,FALSE)</f>
        <v>0.3662161680316452</v>
      </c>
      <c r="M81" s="27">
        <v>2294.86</v>
      </c>
      <c r="N81" s="28">
        <v>208.16</v>
      </c>
      <c r="O81" s="27"/>
      <c r="P81" s="27"/>
      <c r="Q81" s="27"/>
      <c r="R81" s="29">
        <f t="shared" ref="R81:R144" si="9">IFERROR((M81-N81)-O81-P81-Q81,FALSE)</f>
        <v>2086.7000000000003</v>
      </c>
      <c r="S81" s="30">
        <f t="shared" ref="S81:S144" si="10">IFERROR(R81/H81,FALSE)</f>
        <v>0.15872752659505687</v>
      </c>
      <c r="T81" s="33" t="s">
        <v>120</v>
      </c>
    </row>
    <row r="82" spans="1:20" ht="15">
      <c r="A82" s="23">
        <v>44986</v>
      </c>
      <c r="B82" s="23">
        <v>45016</v>
      </c>
      <c r="C82" s="24">
        <f t="shared" si="6"/>
        <v>31</v>
      </c>
      <c r="D82" s="12">
        <v>3115218287</v>
      </c>
      <c r="E82" s="15">
        <v>9354.6640000000007</v>
      </c>
      <c r="F82" s="15"/>
      <c r="G82" s="15">
        <v>8294.1679999999997</v>
      </c>
      <c r="H82" s="25">
        <f t="shared" si="7"/>
        <v>17648.832000000002</v>
      </c>
      <c r="I82" s="15"/>
      <c r="J82" s="27"/>
      <c r="K82" s="15">
        <v>52.15</v>
      </c>
      <c r="L82" s="26">
        <f t="shared" si="8"/>
        <v>0.45487149352055184</v>
      </c>
      <c r="M82" s="27">
        <v>2347.9299999999998</v>
      </c>
      <c r="N82" s="28">
        <v>213.45</v>
      </c>
      <c r="O82" s="27"/>
      <c r="P82" s="27"/>
      <c r="Q82" s="27"/>
      <c r="R82" s="29">
        <f t="shared" si="9"/>
        <v>2134.48</v>
      </c>
      <c r="S82" s="30">
        <f t="shared" si="10"/>
        <v>0.1209417144431994</v>
      </c>
      <c r="T82" s="33" t="s">
        <v>121</v>
      </c>
    </row>
    <row r="83" spans="1:20" ht="15">
      <c r="A83" s="23">
        <v>44986</v>
      </c>
      <c r="B83" s="23">
        <v>45016</v>
      </c>
      <c r="C83" s="24">
        <f t="shared" si="6"/>
        <v>31</v>
      </c>
      <c r="D83" s="12">
        <v>3116889894</v>
      </c>
      <c r="E83" s="15">
        <v>20521.712</v>
      </c>
      <c r="F83" s="15"/>
      <c r="G83" s="15">
        <v>17102.632000000001</v>
      </c>
      <c r="H83" s="25">
        <f t="shared" si="7"/>
        <v>37624.343999999997</v>
      </c>
      <c r="I83" s="15"/>
      <c r="J83" s="27"/>
      <c r="K83" s="15">
        <v>110.46</v>
      </c>
      <c r="L83" s="26">
        <f t="shared" si="8"/>
        <v>0.45781599528073219</v>
      </c>
      <c r="M83" s="27">
        <v>4777.8100000000004</v>
      </c>
      <c r="N83" s="28">
        <v>434.34</v>
      </c>
      <c r="O83" s="27"/>
      <c r="P83" s="27"/>
      <c r="Q83" s="27"/>
      <c r="R83" s="29">
        <f t="shared" si="9"/>
        <v>4343.47</v>
      </c>
      <c r="S83" s="30">
        <f t="shared" si="10"/>
        <v>0.11544307589788146</v>
      </c>
      <c r="T83" s="33" t="s">
        <v>122</v>
      </c>
    </row>
    <row r="84" spans="1:20" ht="15">
      <c r="A84" s="23">
        <v>44986</v>
      </c>
      <c r="B84" s="23">
        <v>45016</v>
      </c>
      <c r="C84" s="24">
        <f t="shared" si="6"/>
        <v>31</v>
      </c>
      <c r="D84" s="12">
        <v>3120086201</v>
      </c>
      <c r="E84" s="15">
        <v>9742.4439999999995</v>
      </c>
      <c r="F84" s="15"/>
      <c r="G84" s="15">
        <v>8005.3559999999998</v>
      </c>
      <c r="H84" s="25">
        <f t="shared" si="7"/>
        <v>17747.8</v>
      </c>
      <c r="I84" s="15"/>
      <c r="J84" s="27"/>
      <c r="K84" s="15">
        <v>56.99</v>
      </c>
      <c r="L84" s="26">
        <f t="shared" si="8"/>
        <v>0.41857466033467478</v>
      </c>
      <c r="M84" s="27">
        <v>2361.86</v>
      </c>
      <c r="N84" s="28">
        <v>214.73</v>
      </c>
      <c r="O84" s="27"/>
      <c r="P84" s="27"/>
      <c r="Q84" s="27"/>
      <c r="R84" s="29">
        <f t="shared" si="9"/>
        <v>2147.13</v>
      </c>
      <c r="S84" s="30">
        <f t="shared" si="10"/>
        <v>0.12098006513483363</v>
      </c>
      <c r="T84" s="33" t="s">
        <v>123</v>
      </c>
    </row>
    <row r="85" spans="1:20" ht="15">
      <c r="A85" s="23">
        <v>44986</v>
      </c>
      <c r="B85" s="23">
        <v>45016</v>
      </c>
      <c r="C85" s="24">
        <f t="shared" si="6"/>
        <v>31</v>
      </c>
      <c r="D85" s="12">
        <v>3120059147</v>
      </c>
      <c r="E85" s="15">
        <v>65289.894999999997</v>
      </c>
      <c r="F85" s="15"/>
      <c r="G85" s="15">
        <v>58934.728000000003</v>
      </c>
      <c r="H85" s="25">
        <f t="shared" si="7"/>
        <v>124224.62299999999</v>
      </c>
      <c r="I85" s="15"/>
      <c r="J85" s="27"/>
      <c r="K85" s="15">
        <v>367.44</v>
      </c>
      <c r="L85" s="26">
        <f t="shared" si="8"/>
        <v>0.45441045966981081</v>
      </c>
      <c r="M85" s="27">
        <v>31580.13</v>
      </c>
      <c r="N85" s="28">
        <v>2870.92</v>
      </c>
      <c r="O85" s="27"/>
      <c r="P85" s="27"/>
      <c r="Q85" s="27"/>
      <c r="R85" s="29">
        <f t="shared" si="9"/>
        <v>28709.21</v>
      </c>
      <c r="S85" s="30">
        <f t="shared" si="10"/>
        <v>0.23110724191934157</v>
      </c>
      <c r="T85" s="33" t="s">
        <v>124</v>
      </c>
    </row>
    <row r="86" spans="1:20" ht="15">
      <c r="A86" s="23">
        <v>44986</v>
      </c>
      <c r="B86" s="23">
        <v>45016</v>
      </c>
      <c r="C86" s="24">
        <f t="shared" si="6"/>
        <v>31</v>
      </c>
      <c r="D86" s="12">
        <v>3120075724</v>
      </c>
      <c r="E86" s="15">
        <v>18024.674999999999</v>
      </c>
      <c r="F86" s="15"/>
      <c r="G86" s="15">
        <v>17655.626</v>
      </c>
      <c r="H86" s="25">
        <f t="shared" si="7"/>
        <v>35680.300999999999</v>
      </c>
      <c r="I86" s="15"/>
      <c r="J86" s="27"/>
      <c r="K86" s="15">
        <v>119.9</v>
      </c>
      <c r="L86" s="26">
        <f t="shared" si="8"/>
        <v>0.39997826369644951</v>
      </c>
      <c r="M86" s="27">
        <v>7978.49</v>
      </c>
      <c r="N86" s="28">
        <v>725.32</v>
      </c>
      <c r="O86" s="27"/>
      <c r="P86" s="27"/>
      <c r="Q86" s="27"/>
      <c r="R86" s="29">
        <f t="shared" si="9"/>
        <v>7253.17</v>
      </c>
      <c r="S86" s="30">
        <f t="shared" si="10"/>
        <v>0.20328219764737973</v>
      </c>
      <c r="T86" s="33" t="s">
        <v>125</v>
      </c>
    </row>
    <row r="87" spans="1:20" ht="15">
      <c r="A87" s="23">
        <v>44986</v>
      </c>
      <c r="B87" s="23">
        <v>45016</v>
      </c>
      <c r="C87" s="24">
        <f t="shared" si="6"/>
        <v>31</v>
      </c>
      <c r="D87" s="12">
        <v>3120175064</v>
      </c>
      <c r="E87" s="15">
        <v>31327.69</v>
      </c>
      <c r="F87" s="15"/>
      <c r="G87" s="15">
        <v>32141.22</v>
      </c>
      <c r="H87" s="25">
        <f t="shared" si="7"/>
        <v>63468.91</v>
      </c>
      <c r="I87" s="15"/>
      <c r="J87" s="27"/>
      <c r="K87" s="15">
        <v>177.45</v>
      </c>
      <c r="L87" s="26">
        <f t="shared" si="8"/>
        <v>0.48074203849638097</v>
      </c>
      <c r="M87" s="27">
        <v>6668.29</v>
      </c>
      <c r="N87" s="28">
        <v>606.21</v>
      </c>
      <c r="O87" s="27"/>
      <c r="P87" s="27"/>
      <c r="Q87" s="27"/>
      <c r="R87" s="29">
        <f t="shared" si="9"/>
        <v>6062.08</v>
      </c>
      <c r="S87" s="30">
        <f t="shared" si="10"/>
        <v>9.551259033753691E-2</v>
      </c>
      <c r="T87" s="33" t="s">
        <v>126</v>
      </c>
    </row>
    <row r="88" spans="1:20" ht="15">
      <c r="A88" s="23">
        <v>44986</v>
      </c>
      <c r="B88" s="23">
        <v>45016</v>
      </c>
      <c r="C88" s="24">
        <f t="shared" si="6"/>
        <v>31</v>
      </c>
      <c r="D88" s="12" t="s">
        <v>306</v>
      </c>
      <c r="E88" s="15">
        <v>30236.6</v>
      </c>
      <c r="F88" s="15"/>
      <c r="G88" s="15">
        <v>27646</v>
      </c>
      <c r="H88" s="25">
        <f t="shared" si="7"/>
        <v>57882.6</v>
      </c>
      <c r="I88" s="15"/>
      <c r="J88" s="27"/>
      <c r="K88" s="15">
        <v>146.05000000000001</v>
      </c>
      <c r="L88" s="26">
        <f t="shared" si="8"/>
        <v>0.53268876102969587</v>
      </c>
      <c r="M88" s="27">
        <v>13665.22</v>
      </c>
      <c r="N88" s="28">
        <v>1242.29</v>
      </c>
      <c r="O88" s="27"/>
      <c r="P88" s="27"/>
      <c r="Q88" s="27"/>
      <c r="R88" s="29">
        <f t="shared" si="9"/>
        <v>12422.93</v>
      </c>
      <c r="S88" s="30">
        <f t="shared" si="10"/>
        <v>0.21462287457716137</v>
      </c>
      <c r="T88" s="33" t="s">
        <v>127</v>
      </c>
    </row>
    <row r="89" spans="1:20" ht="15">
      <c r="A89" s="23">
        <v>44986</v>
      </c>
      <c r="B89" s="23">
        <v>45016</v>
      </c>
      <c r="C89" s="24">
        <f t="shared" si="6"/>
        <v>31</v>
      </c>
      <c r="D89" s="12">
        <v>3051126966</v>
      </c>
      <c r="E89" s="15">
        <v>72072.03</v>
      </c>
      <c r="F89" s="15"/>
      <c r="G89" s="15">
        <v>55989.41</v>
      </c>
      <c r="H89" s="25">
        <f t="shared" si="7"/>
        <v>128061.44</v>
      </c>
      <c r="I89" s="15"/>
      <c r="J89" s="27"/>
      <c r="K89" s="15">
        <v>140.53</v>
      </c>
      <c r="L89" s="26">
        <f t="shared" si="8"/>
        <v>1.2248316473197856</v>
      </c>
      <c r="M89" s="27">
        <v>21582.16</v>
      </c>
      <c r="N89" s="28">
        <v>1962.01</v>
      </c>
      <c r="O89" s="27"/>
      <c r="P89" s="27"/>
      <c r="Q89" s="27"/>
      <c r="R89" s="29">
        <f t="shared" si="9"/>
        <v>19620.150000000001</v>
      </c>
      <c r="S89" s="30">
        <f t="shared" si="10"/>
        <v>0.15320888161182633</v>
      </c>
      <c r="T89" s="33" t="s">
        <v>128</v>
      </c>
    </row>
    <row r="90" spans="1:20" ht="15">
      <c r="A90" s="23">
        <v>44986</v>
      </c>
      <c r="B90" s="23">
        <v>45016</v>
      </c>
      <c r="C90" s="24">
        <f t="shared" si="6"/>
        <v>31</v>
      </c>
      <c r="D90" s="12">
        <v>3120378361</v>
      </c>
      <c r="E90" s="15">
        <v>9257.1360000000004</v>
      </c>
      <c r="F90" s="15"/>
      <c r="G90" s="15">
        <v>8743.616</v>
      </c>
      <c r="H90" s="25">
        <f t="shared" si="7"/>
        <v>18000.752</v>
      </c>
      <c r="I90" s="15"/>
      <c r="J90" s="27"/>
      <c r="K90" s="15">
        <v>50.59</v>
      </c>
      <c r="L90" s="26">
        <f t="shared" si="8"/>
        <v>0.47824785807046738</v>
      </c>
      <c r="M90" s="27">
        <v>2986.99</v>
      </c>
      <c r="N90" s="28">
        <v>271.54000000000002</v>
      </c>
      <c r="O90" s="27"/>
      <c r="P90" s="27"/>
      <c r="Q90" s="27"/>
      <c r="R90" s="29">
        <f t="shared" si="9"/>
        <v>2715.45</v>
      </c>
      <c r="S90" s="30">
        <f t="shared" si="10"/>
        <v>0.15085203107070191</v>
      </c>
      <c r="T90" s="33" t="s">
        <v>129</v>
      </c>
    </row>
    <row r="91" spans="1:20" ht="15">
      <c r="A91" s="23">
        <v>44986</v>
      </c>
      <c r="B91" s="23">
        <v>45016</v>
      </c>
      <c r="C91" s="24">
        <f t="shared" si="6"/>
        <v>31</v>
      </c>
      <c r="D91" s="12">
        <v>3120175406</v>
      </c>
      <c r="E91" s="15">
        <v>41538.061999999998</v>
      </c>
      <c r="F91" s="15"/>
      <c r="G91" s="15">
        <v>38885.589999999997</v>
      </c>
      <c r="H91" s="25">
        <f t="shared" si="7"/>
        <v>80423.652000000002</v>
      </c>
      <c r="I91" s="15"/>
      <c r="J91" s="27"/>
      <c r="K91" s="15">
        <v>277.70999999999998</v>
      </c>
      <c r="L91" s="26">
        <f t="shared" si="8"/>
        <v>0.3892416781952861</v>
      </c>
      <c r="M91" s="27">
        <v>18585.78</v>
      </c>
      <c r="N91" s="28">
        <v>1689.61</v>
      </c>
      <c r="O91" s="27"/>
      <c r="P91" s="27"/>
      <c r="Q91" s="27"/>
      <c r="R91" s="29">
        <f t="shared" si="9"/>
        <v>16896.169999999998</v>
      </c>
      <c r="S91" s="30">
        <f t="shared" si="10"/>
        <v>0.21008956419934771</v>
      </c>
      <c r="T91" s="33" t="s">
        <v>130</v>
      </c>
    </row>
    <row r="92" spans="1:20" ht="15">
      <c r="A92" s="23">
        <v>45017</v>
      </c>
      <c r="B92" s="23">
        <v>45046</v>
      </c>
      <c r="C92" s="24">
        <f t="shared" si="6"/>
        <v>30</v>
      </c>
      <c r="D92" s="12" t="s">
        <v>308</v>
      </c>
      <c r="E92" s="15">
        <v>52779.040000000001</v>
      </c>
      <c r="F92" s="15"/>
      <c r="G92" s="15">
        <v>22400.32</v>
      </c>
      <c r="H92" s="25">
        <f t="shared" si="7"/>
        <v>75179.360000000001</v>
      </c>
      <c r="I92" s="15"/>
      <c r="J92" s="27"/>
      <c r="K92" s="15">
        <v>297.77</v>
      </c>
      <c r="L92" s="26">
        <f t="shared" si="8"/>
        <v>0.35065915900788452</v>
      </c>
      <c r="M92" s="27">
        <v>12722.47</v>
      </c>
      <c r="N92" s="28">
        <v>1156.57</v>
      </c>
      <c r="O92" s="27"/>
      <c r="P92" s="27"/>
      <c r="Q92" s="27"/>
      <c r="R92" s="29">
        <f t="shared" si="9"/>
        <v>11565.9</v>
      </c>
      <c r="S92" s="30">
        <f t="shared" si="10"/>
        <v>0.15384408699408986</v>
      </c>
      <c r="T92" s="33" t="s">
        <v>131</v>
      </c>
    </row>
    <row r="93" spans="1:20" ht="15">
      <c r="A93" s="23">
        <v>45017</v>
      </c>
      <c r="B93" s="23">
        <v>45046</v>
      </c>
      <c r="C93" s="24">
        <f t="shared" si="6"/>
        <v>30</v>
      </c>
      <c r="D93" s="12">
        <v>3114838753</v>
      </c>
      <c r="E93" s="15">
        <v>49874.192000000003</v>
      </c>
      <c r="F93" s="15"/>
      <c r="G93" s="15">
        <v>50980.544000000002</v>
      </c>
      <c r="H93" s="25">
        <f t="shared" si="7"/>
        <v>100854.736</v>
      </c>
      <c r="I93" s="15"/>
      <c r="J93" s="27"/>
      <c r="K93" s="15">
        <v>228.43</v>
      </c>
      <c r="L93" s="26">
        <f t="shared" si="8"/>
        <v>0.61321202216093429</v>
      </c>
      <c r="M93" s="27">
        <v>23866.92</v>
      </c>
      <c r="N93" s="28">
        <v>2169.71</v>
      </c>
      <c r="O93" s="27"/>
      <c r="P93" s="27"/>
      <c r="Q93" s="27"/>
      <c r="R93" s="29">
        <f t="shared" si="9"/>
        <v>21697.21</v>
      </c>
      <c r="S93" s="30">
        <f t="shared" si="10"/>
        <v>0.21513327842135246</v>
      </c>
      <c r="T93" s="33" t="s">
        <v>132</v>
      </c>
    </row>
    <row r="94" spans="1:20" ht="15">
      <c r="A94" s="23">
        <v>45017</v>
      </c>
      <c r="B94" s="23">
        <v>45046</v>
      </c>
      <c r="C94" s="24">
        <f t="shared" si="6"/>
        <v>30</v>
      </c>
      <c r="D94" s="12">
        <v>3120669605</v>
      </c>
      <c r="E94" s="15">
        <v>35933.455999999998</v>
      </c>
      <c r="F94" s="15"/>
      <c r="G94" s="15">
        <v>36218.031999999999</v>
      </c>
      <c r="H94" s="25">
        <f t="shared" si="7"/>
        <v>72151.487999999998</v>
      </c>
      <c r="I94" s="15"/>
      <c r="J94" s="27"/>
      <c r="K94" s="15">
        <v>188</v>
      </c>
      <c r="L94" s="26">
        <f t="shared" si="8"/>
        <v>0.53303404255319142</v>
      </c>
      <c r="M94" s="27">
        <v>11196.83</v>
      </c>
      <c r="N94" s="28">
        <v>1017.92</v>
      </c>
      <c r="O94" s="27"/>
      <c r="P94" s="27"/>
      <c r="Q94" s="27"/>
      <c r="R94" s="29">
        <f t="shared" si="9"/>
        <v>10178.91</v>
      </c>
      <c r="S94" s="30">
        <f t="shared" si="10"/>
        <v>0.14107692415158507</v>
      </c>
      <c r="T94" s="33" t="s">
        <v>133</v>
      </c>
    </row>
    <row r="95" spans="1:20" ht="15">
      <c r="A95" s="23">
        <v>45017</v>
      </c>
      <c r="B95" s="23">
        <v>45046</v>
      </c>
      <c r="C95" s="24">
        <f t="shared" si="6"/>
        <v>30</v>
      </c>
      <c r="D95" s="12">
        <v>3120106909</v>
      </c>
      <c r="E95" s="15">
        <v>16512.928</v>
      </c>
      <c r="F95" s="15"/>
      <c r="G95" s="15">
        <v>15387.328</v>
      </c>
      <c r="H95" s="25">
        <f t="shared" si="7"/>
        <v>31900.256000000001</v>
      </c>
      <c r="I95" s="15"/>
      <c r="J95" s="27"/>
      <c r="K95" s="15">
        <v>93.66</v>
      </c>
      <c r="L95" s="26">
        <f t="shared" si="8"/>
        <v>0.47305051367831646</v>
      </c>
      <c r="M95" s="27">
        <v>2937.56</v>
      </c>
      <c r="N95" s="28">
        <v>267.07</v>
      </c>
      <c r="O95" s="27"/>
      <c r="P95" s="27"/>
      <c r="Q95" s="27"/>
      <c r="R95" s="29">
        <f t="shared" si="9"/>
        <v>2670.49</v>
      </c>
      <c r="S95" s="30">
        <f t="shared" si="10"/>
        <v>8.3713748253305548E-2</v>
      </c>
      <c r="T95" s="33" t="s">
        <v>134</v>
      </c>
    </row>
    <row r="96" spans="1:20" ht="15">
      <c r="A96" s="23">
        <v>45017</v>
      </c>
      <c r="B96" s="23">
        <v>45046</v>
      </c>
      <c r="C96" s="24">
        <f t="shared" si="6"/>
        <v>30</v>
      </c>
      <c r="D96" s="12">
        <v>3120643026</v>
      </c>
      <c r="E96" s="15">
        <v>27891.135999999999</v>
      </c>
      <c r="F96" s="15"/>
      <c r="G96" s="15">
        <v>28052.191999999999</v>
      </c>
      <c r="H96" s="25">
        <f t="shared" si="7"/>
        <v>55943.327999999994</v>
      </c>
      <c r="I96" s="15"/>
      <c r="J96" s="27"/>
      <c r="K96" s="15">
        <v>149.09</v>
      </c>
      <c r="L96" s="26">
        <f t="shared" si="8"/>
        <v>0.52115545419992393</v>
      </c>
      <c r="M96" s="27">
        <v>6448.37</v>
      </c>
      <c r="N96" s="28">
        <v>586.21</v>
      </c>
      <c r="O96" s="27"/>
      <c r="P96" s="27"/>
      <c r="Q96" s="27"/>
      <c r="R96" s="29">
        <f t="shared" si="9"/>
        <v>5862.16</v>
      </c>
      <c r="S96" s="30">
        <f t="shared" si="10"/>
        <v>0.10478747349460513</v>
      </c>
      <c r="T96" s="33" t="s">
        <v>135</v>
      </c>
    </row>
    <row r="97" spans="1:20" ht="15">
      <c r="A97" s="23">
        <v>45017</v>
      </c>
      <c r="B97" s="23">
        <v>45046</v>
      </c>
      <c r="C97" s="24">
        <f t="shared" si="6"/>
        <v>30</v>
      </c>
      <c r="D97" s="12">
        <v>3120160063</v>
      </c>
      <c r="E97" s="15">
        <v>4579.4719999999998</v>
      </c>
      <c r="F97" s="15"/>
      <c r="G97" s="15">
        <v>4235.1880000000001</v>
      </c>
      <c r="H97" s="25">
        <f t="shared" si="7"/>
        <v>8814.66</v>
      </c>
      <c r="I97" s="15"/>
      <c r="J97" s="27"/>
      <c r="K97" s="15">
        <v>34.020000000000003</v>
      </c>
      <c r="L97" s="26">
        <f t="shared" si="8"/>
        <v>0.35986429551244359</v>
      </c>
      <c r="M97" s="27">
        <v>1627.53</v>
      </c>
      <c r="N97" s="28">
        <v>147.97</v>
      </c>
      <c r="O97" s="27"/>
      <c r="P97" s="27"/>
      <c r="Q97" s="27"/>
      <c r="R97" s="29">
        <f t="shared" si="9"/>
        <v>1479.56</v>
      </c>
      <c r="S97" s="30">
        <f t="shared" si="10"/>
        <v>0.16785219168975321</v>
      </c>
      <c r="T97" s="33" t="s">
        <v>136</v>
      </c>
    </row>
    <row r="98" spans="1:20" ht="15">
      <c r="A98" s="23">
        <v>45017</v>
      </c>
      <c r="B98" s="23">
        <v>45046</v>
      </c>
      <c r="C98" s="24">
        <f t="shared" si="6"/>
        <v>30</v>
      </c>
      <c r="D98" s="12">
        <v>3115218287</v>
      </c>
      <c r="E98" s="15">
        <v>7246.5039999999999</v>
      </c>
      <c r="F98" s="15"/>
      <c r="G98" s="15">
        <v>7644.6319999999996</v>
      </c>
      <c r="H98" s="25">
        <f t="shared" si="7"/>
        <v>14891.135999999999</v>
      </c>
      <c r="I98" s="15"/>
      <c r="J98" s="27"/>
      <c r="K98" s="15">
        <v>45.3</v>
      </c>
      <c r="L98" s="26">
        <f t="shared" si="8"/>
        <v>0.45655923473142018</v>
      </c>
      <c r="M98" s="27">
        <v>1940.07</v>
      </c>
      <c r="N98" s="28">
        <v>175.69</v>
      </c>
      <c r="O98" s="27"/>
      <c r="P98" s="27"/>
      <c r="Q98" s="27"/>
      <c r="R98" s="29">
        <f t="shared" si="9"/>
        <v>1764.3799999999999</v>
      </c>
      <c r="S98" s="30">
        <f t="shared" si="10"/>
        <v>0.11848525189750467</v>
      </c>
      <c r="T98" s="33" t="s">
        <v>137</v>
      </c>
    </row>
    <row r="99" spans="1:20" ht="15">
      <c r="A99" s="23">
        <v>45017</v>
      </c>
      <c r="B99" s="23">
        <v>45046</v>
      </c>
      <c r="C99" s="24">
        <f t="shared" si="6"/>
        <v>30</v>
      </c>
      <c r="D99" s="12">
        <v>3116889894</v>
      </c>
      <c r="E99" s="15">
        <v>15214.208000000001</v>
      </c>
      <c r="F99" s="15"/>
      <c r="G99" s="15">
        <v>14463.472</v>
      </c>
      <c r="H99" s="25">
        <f t="shared" si="7"/>
        <v>29677.68</v>
      </c>
      <c r="I99" s="15"/>
      <c r="J99" s="27"/>
      <c r="K99" s="15">
        <v>82.43</v>
      </c>
      <c r="L99" s="26">
        <f t="shared" si="8"/>
        <v>0.50004852602207928</v>
      </c>
      <c r="M99" s="27">
        <v>3614.28</v>
      </c>
      <c r="N99" s="28">
        <v>328.57</v>
      </c>
      <c r="O99" s="27"/>
      <c r="P99" s="27"/>
      <c r="Q99" s="27"/>
      <c r="R99" s="29">
        <f t="shared" si="9"/>
        <v>3285.71</v>
      </c>
      <c r="S99" s="30">
        <f t="shared" si="10"/>
        <v>0.11071316895390745</v>
      </c>
      <c r="T99" s="33" t="s">
        <v>138</v>
      </c>
    </row>
    <row r="100" spans="1:20" ht="15">
      <c r="A100" s="23">
        <v>45017</v>
      </c>
      <c r="B100" s="23">
        <v>45046</v>
      </c>
      <c r="C100" s="24">
        <f t="shared" si="6"/>
        <v>30</v>
      </c>
      <c r="D100" s="12">
        <v>3120086201</v>
      </c>
      <c r="E100" s="15">
        <v>5248.6239999999998</v>
      </c>
      <c r="F100" s="15"/>
      <c r="G100" s="15">
        <v>5404.6040000000003</v>
      </c>
      <c r="H100" s="25">
        <f t="shared" si="7"/>
        <v>10653.227999999999</v>
      </c>
      <c r="I100" s="15"/>
      <c r="J100" s="27"/>
      <c r="K100" s="15">
        <v>32.369999999999997</v>
      </c>
      <c r="L100" s="26">
        <f t="shared" si="8"/>
        <v>0.45709453197405003</v>
      </c>
      <c r="M100" s="27">
        <v>1418.51</v>
      </c>
      <c r="N100" s="28">
        <v>128.96</v>
      </c>
      <c r="O100" s="27"/>
      <c r="P100" s="27"/>
      <c r="Q100" s="27"/>
      <c r="R100" s="29">
        <f t="shared" si="9"/>
        <v>1289.55</v>
      </c>
      <c r="S100" s="30">
        <f t="shared" si="10"/>
        <v>0.12104781761922302</v>
      </c>
      <c r="T100" s="33" t="s">
        <v>139</v>
      </c>
    </row>
    <row r="101" spans="1:20" ht="15">
      <c r="A101" s="23">
        <v>45017</v>
      </c>
      <c r="B101" s="23">
        <v>45046</v>
      </c>
      <c r="C101" s="24">
        <f t="shared" si="6"/>
        <v>30</v>
      </c>
      <c r="D101" s="12">
        <v>3120059147</v>
      </c>
      <c r="E101" s="15">
        <v>48399.45</v>
      </c>
      <c r="F101" s="15"/>
      <c r="G101" s="15">
        <v>51010.59</v>
      </c>
      <c r="H101" s="25">
        <f t="shared" si="7"/>
        <v>99410.04</v>
      </c>
      <c r="I101" s="15"/>
      <c r="J101" s="15"/>
      <c r="K101" s="15">
        <v>204.18</v>
      </c>
      <c r="L101" s="26">
        <f t="shared" si="8"/>
        <v>0.67621461455578402</v>
      </c>
      <c r="M101" s="27">
        <v>23380.89</v>
      </c>
      <c r="N101" s="27">
        <v>2125.54</v>
      </c>
      <c r="O101" s="27"/>
      <c r="P101" s="27"/>
      <c r="Q101" s="27"/>
      <c r="R101" s="29">
        <f t="shared" si="9"/>
        <v>21255.35</v>
      </c>
      <c r="S101" s="30">
        <f t="shared" si="10"/>
        <v>0.21381492251688058</v>
      </c>
      <c r="T101" s="33" t="s">
        <v>140</v>
      </c>
    </row>
    <row r="102" spans="1:20" ht="15">
      <c r="A102" s="23">
        <v>45017</v>
      </c>
      <c r="B102" s="23">
        <v>45046</v>
      </c>
      <c r="C102" s="24">
        <f t="shared" si="6"/>
        <v>30</v>
      </c>
      <c r="D102" s="12">
        <v>3120059147</v>
      </c>
      <c r="E102" s="15">
        <v>48399.45</v>
      </c>
      <c r="F102" s="15"/>
      <c r="G102" s="15">
        <v>51010.59</v>
      </c>
      <c r="H102" s="25">
        <f t="shared" si="7"/>
        <v>99410.04</v>
      </c>
      <c r="I102" s="15"/>
      <c r="J102" s="15"/>
      <c r="K102" s="15">
        <v>204.18</v>
      </c>
      <c r="L102" s="26">
        <f t="shared" si="8"/>
        <v>0.67621461455578402</v>
      </c>
      <c r="M102" s="27">
        <v>23380.89</v>
      </c>
      <c r="N102" s="27">
        <v>2125.54</v>
      </c>
      <c r="O102" s="27"/>
      <c r="P102" s="27"/>
      <c r="Q102" s="27"/>
      <c r="R102" s="29">
        <f t="shared" si="9"/>
        <v>21255.35</v>
      </c>
      <c r="S102" s="30">
        <f t="shared" si="10"/>
        <v>0.21381492251688058</v>
      </c>
      <c r="T102" s="33" t="s">
        <v>141</v>
      </c>
    </row>
    <row r="103" spans="1:20" ht="15">
      <c r="A103" s="23">
        <v>45017</v>
      </c>
      <c r="B103" s="23">
        <v>45046</v>
      </c>
      <c r="C103" s="24">
        <f t="shared" si="6"/>
        <v>30</v>
      </c>
      <c r="D103" s="12">
        <v>3120075724</v>
      </c>
      <c r="E103" s="15">
        <v>13982.592000000001</v>
      </c>
      <c r="F103" s="15"/>
      <c r="G103" s="15">
        <v>15696.528</v>
      </c>
      <c r="H103" s="25">
        <f t="shared" si="7"/>
        <v>29679.120000000003</v>
      </c>
      <c r="I103" s="15"/>
      <c r="J103" s="15"/>
      <c r="K103" s="15">
        <v>70.11</v>
      </c>
      <c r="L103" s="26">
        <f t="shared" si="8"/>
        <v>0.58794751105405796</v>
      </c>
      <c r="M103" s="27">
        <v>5862.65</v>
      </c>
      <c r="N103" s="27">
        <v>532.96</v>
      </c>
      <c r="O103" s="27"/>
      <c r="P103" s="27"/>
      <c r="Q103" s="27"/>
      <c r="R103" s="29">
        <f t="shared" si="9"/>
        <v>5329.69</v>
      </c>
      <c r="S103" s="30">
        <f t="shared" si="10"/>
        <v>0.1795770898867621</v>
      </c>
      <c r="T103" s="33" t="s">
        <v>142</v>
      </c>
    </row>
    <row r="104" spans="1:20" ht="15">
      <c r="A104" s="23">
        <v>45017</v>
      </c>
      <c r="B104" s="23">
        <v>45046</v>
      </c>
      <c r="C104" s="24">
        <f t="shared" si="6"/>
        <v>30</v>
      </c>
      <c r="D104" s="12">
        <v>3120175064</v>
      </c>
      <c r="E104" s="15">
        <v>21684.22</v>
      </c>
      <c r="F104" s="15"/>
      <c r="G104" s="15">
        <v>25856.75</v>
      </c>
      <c r="H104" s="25">
        <f t="shared" si="7"/>
        <v>47540.97</v>
      </c>
      <c r="I104" s="15"/>
      <c r="J104" s="15"/>
      <c r="K104" s="15">
        <v>108.98</v>
      </c>
      <c r="L104" s="26">
        <f t="shared" si="8"/>
        <v>0.60588296017617915</v>
      </c>
      <c r="M104" s="27">
        <v>4219.1499999999996</v>
      </c>
      <c r="N104" s="27">
        <v>383.56</v>
      </c>
      <c r="O104" s="27"/>
      <c r="P104" s="27"/>
      <c r="Q104" s="27"/>
      <c r="R104" s="29">
        <f t="shared" si="9"/>
        <v>3835.5899999999997</v>
      </c>
      <c r="S104" s="30">
        <f t="shared" si="10"/>
        <v>8.0679674815217262E-2</v>
      </c>
      <c r="T104" s="33" t="s">
        <v>143</v>
      </c>
    </row>
    <row r="105" spans="1:20" ht="15">
      <c r="A105" s="23">
        <v>45017</v>
      </c>
      <c r="B105" s="23">
        <v>45046</v>
      </c>
      <c r="C105" s="24">
        <f t="shared" si="6"/>
        <v>30</v>
      </c>
      <c r="D105" s="12" t="s">
        <v>306</v>
      </c>
      <c r="E105" s="15">
        <v>18272</v>
      </c>
      <c r="F105" s="15"/>
      <c r="G105" s="15">
        <v>20943.3</v>
      </c>
      <c r="H105" s="25">
        <f t="shared" si="7"/>
        <v>39215.300000000003</v>
      </c>
      <c r="I105" s="15"/>
      <c r="J105" s="15"/>
      <c r="K105" s="15">
        <v>118.66</v>
      </c>
      <c r="L105" s="26">
        <f t="shared" si="8"/>
        <v>0.45900635803509565</v>
      </c>
      <c r="M105" s="27">
        <v>9442.77</v>
      </c>
      <c r="N105" s="27">
        <v>858.44</v>
      </c>
      <c r="O105" s="27"/>
      <c r="P105" s="27"/>
      <c r="Q105" s="27"/>
      <c r="R105" s="29">
        <f t="shared" si="9"/>
        <v>8584.33</v>
      </c>
      <c r="S105" s="30">
        <f t="shared" si="10"/>
        <v>0.21890257119032622</v>
      </c>
      <c r="T105" s="33" t="s">
        <v>144</v>
      </c>
    </row>
    <row r="106" spans="1:20" ht="15">
      <c r="A106" s="23">
        <v>45017</v>
      </c>
      <c r="B106" s="23">
        <v>45046</v>
      </c>
      <c r="C106" s="24">
        <f t="shared" si="6"/>
        <v>30</v>
      </c>
      <c r="D106" s="12">
        <v>3051126966</v>
      </c>
      <c r="E106" s="15">
        <v>60918.78</v>
      </c>
      <c r="F106" s="15"/>
      <c r="G106" s="15">
        <v>61812.07</v>
      </c>
      <c r="H106" s="25">
        <f t="shared" si="7"/>
        <v>122730.85</v>
      </c>
      <c r="I106" s="15"/>
      <c r="J106" s="15"/>
      <c r="K106" s="15">
        <v>150.82</v>
      </c>
      <c r="L106" s="26">
        <f t="shared" si="8"/>
        <v>1.1302182329193005</v>
      </c>
      <c r="M106" s="27">
        <v>20694.71</v>
      </c>
      <c r="N106" s="27">
        <v>1881.35</v>
      </c>
      <c r="O106" s="27"/>
      <c r="P106" s="27"/>
      <c r="Q106" s="27"/>
      <c r="R106" s="29">
        <f t="shared" si="9"/>
        <v>18813.36</v>
      </c>
      <c r="S106" s="30">
        <f t="shared" si="10"/>
        <v>0.15328957633716381</v>
      </c>
      <c r="T106" s="33" t="s">
        <v>145</v>
      </c>
    </row>
    <row r="107" spans="1:20" s="58" customFormat="1" ht="15">
      <c r="A107" s="47">
        <v>45017</v>
      </c>
      <c r="B107" s="47">
        <v>45046</v>
      </c>
      <c r="C107" s="48">
        <f t="shared" si="6"/>
        <v>30</v>
      </c>
      <c r="D107" s="49">
        <v>3120378361</v>
      </c>
      <c r="E107" s="50">
        <v>6492.8639999999996</v>
      </c>
      <c r="F107" s="50"/>
      <c r="G107" s="50">
        <v>7199.7120000000004</v>
      </c>
      <c r="H107" s="51">
        <f t="shared" si="7"/>
        <v>13692.576000000001</v>
      </c>
      <c r="I107" s="50"/>
      <c r="J107" s="50"/>
      <c r="K107" s="50">
        <v>38.53</v>
      </c>
      <c r="L107" s="53">
        <f t="shared" si="8"/>
        <v>0.49357556882083231</v>
      </c>
      <c r="M107" s="52">
        <v>2201.46</v>
      </c>
      <c r="N107" s="52">
        <v>200.15</v>
      </c>
      <c r="P107" s="52">
        <v>-8.34</v>
      </c>
      <c r="Q107" s="52"/>
      <c r="R107" s="55" t="b">
        <f>IFERROR((M107-N107)-P107-#REF!-Q107,FALSE)</f>
        <v>0</v>
      </c>
      <c r="S107" s="56">
        <f t="shared" si="10"/>
        <v>0</v>
      </c>
      <c r="T107" s="57" t="s">
        <v>146</v>
      </c>
    </row>
    <row r="108" spans="1:20" ht="15">
      <c r="A108" s="23">
        <v>45017</v>
      </c>
      <c r="B108" s="23">
        <v>45046</v>
      </c>
      <c r="C108" s="24">
        <f t="shared" si="6"/>
        <v>30</v>
      </c>
      <c r="D108" s="12">
        <v>3120175406</v>
      </c>
      <c r="E108" s="15">
        <v>54632.02</v>
      </c>
      <c r="F108" s="15"/>
      <c r="G108" s="15">
        <v>54692.336000000003</v>
      </c>
      <c r="H108" s="25">
        <f t="shared" si="7"/>
        <v>109324.356</v>
      </c>
      <c r="I108" s="15"/>
      <c r="J108" s="15"/>
      <c r="K108" s="15">
        <v>260.54000000000002</v>
      </c>
      <c r="L108" s="26">
        <f t="shared" si="8"/>
        <v>0.58278722397072735</v>
      </c>
      <c r="M108" s="27">
        <v>22910.36</v>
      </c>
      <c r="N108" s="27">
        <v>2082.7600000000002</v>
      </c>
      <c r="O108" s="27"/>
      <c r="P108" s="27"/>
      <c r="Q108" s="27"/>
      <c r="R108" s="29">
        <f t="shared" si="9"/>
        <v>20827.599999999999</v>
      </c>
      <c r="S108" s="30">
        <f t="shared" si="10"/>
        <v>0.19051198435598377</v>
      </c>
      <c r="T108" s="33" t="s">
        <v>147</v>
      </c>
    </row>
    <row r="109" spans="1:20" ht="15">
      <c r="A109" s="23">
        <v>45047</v>
      </c>
      <c r="B109" s="23">
        <v>45077</v>
      </c>
      <c r="C109" s="24">
        <f t="shared" si="6"/>
        <v>31</v>
      </c>
      <c r="D109" s="12" t="s">
        <v>308</v>
      </c>
      <c r="E109" s="15">
        <v>48256.12</v>
      </c>
      <c r="F109" s="15"/>
      <c r="G109" s="15">
        <v>15425.92</v>
      </c>
      <c r="H109" s="25">
        <f t="shared" si="7"/>
        <v>63682.04</v>
      </c>
      <c r="I109" s="15"/>
      <c r="J109" s="15"/>
      <c r="K109" s="15">
        <v>228.42</v>
      </c>
      <c r="L109" s="26">
        <f t="shared" si="8"/>
        <v>0.37472261529177064</v>
      </c>
      <c r="M109" s="27">
        <v>10504.39</v>
      </c>
      <c r="N109" s="27">
        <v>954.94</v>
      </c>
      <c r="O109" s="27"/>
      <c r="P109" s="27"/>
      <c r="Q109" s="27"/>
      <c r="R109" s="29">
        <f t="shared" si="9"/>
        <v>9549.4499999999989</v>
      </c>
      <c r="S109" s="30">
        <f t="shared" si="10"/>
        <v>0.14995515219047628</v>
      </c>
      <c r="T109" s="33" t="s">
        <v>148</v>
      </c>
    </row>
    <row r="110" spans="1:20" ht="15">
      <c r="A110" s="23">
        <v>45047</v>
      </c>
      <c r="B110" s="23">
        <v>45077</v>
      </c>
      <c r="C110" s="24">
        <f t="shared" si="6"/>
        <v>31</v>
      </c>
      <c r="D110" s="12">
        <v>3114838753</v>
      </c>
      <c r="E110" s="15">
        <v>58963.004000000001</v>
      </c>
      <c r="F110" s="15"/>
      <c r="G110" s="15">
        <v>46887.26</v>
      </c>
      <c r="H110" s="25">
        <f t="shared" si="7"/>
        <v>105850.264</v>
      </c>
      <c r="I110" s="15"/>
      <c r="J110" s="15"/>
      <c r="K110" s="15">
        <v>259.60000000000002</v>
      </c>
      <c r="L110" s="26">
        <f t="shared" si="8"/>
        <v>0.54804260483456757</v>
      </c>
      <c r="M110" s="27">
        <v>25653.47</v>
      </c>
      <c r="N110" s="27">
        <v>2332.15</v>
      </c>
      <c r="O110" s="27"/>
      <c r="P110" s="27"/>
      <c r="Q110" s="27"/>
      <c r="R110" s="29">
        <f t="shared" si="9"/>
        <v>23321.32</v>
      </c>
      <c r="S110" s="30">
        <f t="shared" si="10"/>
        <v>0.22032368289605778</v>
      </c>
      <c r="T110" s="33" t="s">
        <v>149</v>
      </c>
    </row>
    <row r="111" spans="1:20" ht="15">
      <c r="A111" s="23">
        <v>45047</v>
      </c>
      <c r="B111" s="23">
        <v>45077</v>
      </c>
      <c r="C111" s="24">
        <f t="shared" si="6"/>
        <v>31</v>
      </c>
      <c r="D111" s="12">
        <v>3120669605</v>
      </c>
      <c r="E111" s="15">
        <v>31988.112000000001</v>
      </c>
      <c r="F111" s="15"/>
      <c r="G111" s="15">
        <v>25450.400000000001</v>
      </c>
      <c r="H111" s="25">
        <f t="shared" si="7"/>
        <v>57438.512000000002</v>
      </c>
      <c r="I111" s="15"/>
      <c r="J111" s="15"/>
      <c r="K111" s="15">
        <v>134.13999999999999</v>
      </c>
      <c r="L111" s="26">
        <f t="shared" si="8"/>
        <v>0.57553526968293445</v>
      </c>
      <c r="M111" s="27">
        <v>9017.93</v>
      </c>
      <c r="N111" s="27">
        <v>819.83</v>
      </c>
      <c r="O111" s="27"/>
      <c r="P111" s="27"/>
      <c r="Q111" s="27"/>
      <c r="R111" s="29">
        <f t="shared" si="9"/>
        <v>8198.1</v>
      </c>
      <c r="S111" s="30">
        <f t="shared" si="10"/>
        <v>0.14272827959052978</v>
      </c>
      <c r="T111" s="33" t="s">
        <v>150</v>
      </c>
    </row>
    <row r="112" spans="1:20" ht="15">
      <c r="A112" s="23">
        <v>45047</v>
      </c>
      <c r="B112" s="23">
        <v>45077</v>
      </c>
      <c r="C112" s="24">
        <f t="shared" si="6"/>
        <v>31</v>
      </c>
      <c r="D112" s="12">
        <v>3120106909</v>
      </c>
      <c r="E112" s="15">
        <v>19566.031999999999</v>
      </c>
      <c r="F112" s="15"/>
      <c r="G112" s="15">
        <v>13734.335999999999</v>
      </c>
      <c r="H112" s="25">
        <f t="shared" si="7"/>
        <v>33300.368000000002</v>
      </c>
      <c r="I112" s="15"/>
      <c r="J112" s="15"/>
      <c r="K112" s="15">
        <v>106.98</v>
      </c>
      <c r="L112" s="26">
        <f t="shared" si="8"/>
        <v>0.41838249336123529</v>
      </c>
      <c r="M112" s="27">
        <v>3193.39</v>
      </c>
      <c r="N112" s="27">
        <v>290.27</v>
      </c>
      <c r="O112" s="27"/>
      <c r="P112" s="27"/>
      <c r="Q112" s="27"/>
      <c r="R112" s="29">
        <f t="shared" si="9"/>
        <v>2903.12</v>
      </c>
      <c r="S112" s="30">
        <f t="shared" si="10"/>
        <v>8.7179817352168593E-2</v>
      </c>
      <c r="T112" s="33" t="s">
        <v>151</v>
      </c>
    </row>
    <row r="113" spans="1:20" ht="15">
      <c r="A113" s="23">
        <v>45047</v>
      </c>
      <c r="B113" s="23">
        <v>45077</v>
      </c>
      <c r="C113" s="24">
        <f t="shared" si="6"/>
        <v>31</v>
      </c>
      <c r="D113" s="12">
        <v>3120643026</v>
      </c>
      <c r="E113" s="15">
        <v>34443.328000000001</v>
      </c>
      <c r="F113" s="15"/>
      <c r="G113" s="15">
        <v>25865.072</v>
      </c>
      <c r="H113" s="25">
        <f t="shared" si="7"/>
        <v>60308.4</v>
      </c>
      <c r="I113" s="15"/>
      <c r="J113" s="15"/>
      <c r="K113" s="15">
        <v>196.77</v>
      </c>
      <c r="L113" s="26">
        <f t="shared" si="8"/>
        <v>0.41195140224299859</v>
      </c>
      <c r="M113" s="27">
        <v>7613.88</v>
      </c>
      <c r="N113" s="27">
        <v>692.17</v>
      </c>
      <c r="O113" s="27"/>
      <c r="P113" s="27">
        <v>-2.16</v>
      </c>
      <c r="Q113" s="27"/>
      <c r="R113" s="29" t="b">
        <f>IFERROR((M113-N113)-P113-#REF!-Q113,FALSE)</f>
        <v>0</v>
      </c>
      <c r="S113" s="30">
        <f t="shared" si="10"/>
        <v>0</v>
      </c>
      <c r="T113" s="33" t="s">
        <v>152</v>
      </c>
    </row>
    <row r="114" spans="1:20" ht="15">
      <c r="A114" s="23">
        <v>45047</v>
      </c>
      <c r="B114" s="23">
        <v>45077</v>
      </c>
      <c r="C114" s="24">
        <f t="shared" si="6"/>
        <v>31</v>
      </c>
      <c r="D114" s="12">
        <v>3120160063</v>
      </c>
      <c r="E114" s="15">
        <v>5983.3119999999999</v>
      </c>
      <c r="F114" s="15"/>
      <c r="G114" s="15">
        <v>4365.3760000000002</v>
      </c>
      <c r="H114" s="25">
        <f t="shared" si="7"/>
        <v>10348.688</v>
      </c>
      <c r="I114" s="15"/>
      <c r="J114" s="15"/>
      <c r="K114" s="15">
        <v>41.31</v>
      </c>
      <c r="L114" s="26">
        <f t="shared" si="8"/>
        <v>0.33671089038296853</v>
      </c>
      <c r="M114" s="27">
        <v>1910.49</v>
      </c>
      <c r="N114" s="27">
        <v>173.69</v>
      </c>
      <c r="O114" s="27"/>
      <c r="P114" s="27"/>
      <c r="Q114" s="27"/>
      <c r="R114" s="29">
        <f t="shared" si="9"/>
        <v>1736.8</v>
      </c>
      <c r="S114" s="30">
        <f t="shared" si="10"/>
        <v>0.16782803771840449</v>
      </c>
      <c r="T114" s="33" t="s">
        <v>153</v>
      </c>
    </row>
    <row r="115" spans="1:20" ht="15">
      <c r="A115" s="23">
        <v>45047</v>
      </c>
      <c r="B115" s="23">
        <v>45077</v>
      </c>
      <c r="C115" s="24">
        <f t="shared" si="6"/>
        <v>31</v>
      </c>
      <c r="D115" s="12">
        <v>3115218287</v>
      </c>
      <c r="E115" s="15">
        <v>9037.0400000000009</v>
      </c>
      <c r="F115" s="15"/>
      <c r="G115" s="15">
        <v>7605.6880000000001</v>
      </c>
      <c r="H115" s="25">
        <f t="shared" si="7"/>
        <v>16642.728000000003</v>
      </c>
      <c r="I115" s="15"/>
      <c r="J115" s="15"/>
      <c r="K115" s="15">
        <v>48.83</v>
      </c>
      <c r="L115" s="26">
        <f t="shared" si="8"/>
        <v>0.45810481393643521</v>
      </c>
      <c r="M115" s="27">
        <v>2196.06</v>
      </c>
      <c r="N115" s="27">
        <v>196.88</v>
      </c>
      <c r="O115" s="27"/>
      <c r="P115" s="27"/>
      <c r="Q115" s="27"/>
      <c r="R115" s="29">
        <f t="shared" si="9"/>
        <v>1999.1799999999998</v>
      </c>
      <c r="S115" s="30">
        <f t="shared" si="10"/>
        <v>0.12012333554931616</v>
      </c>
      <c r="T115" s="33" t="s">
        <v>154</v>
      </c>
    </row>
    <row r="116" spans="1:20" ht="15">
      <c r="A116" s="23">
        <v>45047</v>
      </c>
      <c r="B116" s="23">
        <v>45077</v>
      </c>
      <c r="C116" s="24">
        <f t="shared" si="6"/>
        <v>31</v>
      </c>
      <c r="D116" s="12">
        <v>3116889894</v>
      </c>
      <c r="E116" s="15">
        <v>16550.896000000001</v>
      </c>
      <c r="F116" s="15"/>
      <c r="G116" s="15">
        <v>12049.456</v>
      </c>
      <c r="H116" s="25">
        <f t="shared" si="7"/>
        <v>28600.351999999999</v>
      </c>
      <c r="I116" s="15"/>
      <c r="J116" s="15"/>
      <c r="K116" s="15">
        <v>88.1</v>
      </c>
      <c r="L116" s="26">
        <f t="shared" si="8"/>
        <v>0.43633749527052595</v>
      </c>
      <c r="M116" s="27">
        <v>3660.05</v>
      </c>
      <c r="N116" s="27">
        <v>332.72</v>
      </c>
      <c r="O116" s="27"/>
      <c r="P116" s="27"/>
      <c r="Q116" s="27"/>
      <c r="R116" s="29">
        <f t="shared" si="9"/>
        <v>3327.33</v>
      </c>
      <c r="S116" s="30">
        <f t="shared" si="10"/>
        <v>0.1163387779283276</v>
      </c>
      <c r="T116" s="33" t="s">
        <v>155</v>
      </c>
    </row>
    <row r="117" spans="1:20" ht="15">
      <c r="A117" s="23">
        <v>45047</v>
      </c>
      <c r="B117" s="23">
        <v>45077</v>
      </c>
      <c r="C117" s="24">
        <f t="shared" si="6"/>
        <v>31</v>
      </c>
      <c r="D117" s="12" t="s">
        <v>309</v>
      </c>
      <c r="E117" s="15">
        <v>7554.96</v>
      </c>
      <c r="F117" s="15"/>
      <c r="G117" s="15">
        <v>1970.848</v>
      </c>
      <c r="H117" s="25">
        <f t="shared" si="7"/>
        <v>9525.8080000000009</v>
      </c>
      <c r="I117" s="15"/>
      <c r="J117" s="15"/>
      <c r="K117" s="15">
        <v>55.6</v>
      </c>
      <c r="L117" s="26">
        <f t="shared" si="8"/>
        <v>0.23027887367525335</v>
      </c>
      <c r="M117" s="27">
        <v>4123.1499999999996</v>
      </c>
      <c r="N117" s="27">
        <v>374.84</v>
      </c>
      <c r="O117" s="27"/>
      <c r="P117" s="27"/>
      <c r="Q117" s="27"/>
      <c r="R117" s="29">
        <f t="shared" si="9"/>
        <v>3748.3099999999995</v>
      </c>
      <c r="S117" s="30">
        <f t="shared" si="10"/>
        <v>0.39348998006258357</v>
      </c>
      <c r="T117" s="33" t="s">
        <v>156</v>
      </c>
    </row>
    <row r="118" spans="1:20" ht="15">
      <c r="A118" s="23">
        <v>45047</v>
      </c>
      <c r="B118" s="23">
        <v>45077</v>
      </c>
      <c r="C118" s="24">
        <f t="shared" si="6"/>
        <v>31</v>
      </c>
      <c r="D118" s="12">
        <v>3120086201</v>
      </c>
      <c r="E118" s="15">
        <v>5637.7560000000003</v>
      </c>
      <c r="F118" s="15"/>
      <c r="G118" s="15">
        <v>4690.4120000000003</v>
      </c>
      <c r="H118" s="25">
        <f t="shared" si="7"/>
        <v>10328.168000000001</v>
      </c>
      <c r="I118" s="15"/>
      <c r="J118" s="15"/>
      <c r="K118" s="15">
        <v>31.06</v>
      </c>
      <c r="L118" s="26">
        <f t="shared" si="8"/>
        <v>0.44693967278039737</v>
      </c>
      <c r="M118" s="27">
        <v>1363.64</v>
      </c>
      <c r="N118" s="27">
        <v>123.97</v>
      </c>
      <c r="O118" s="27"/>
      <c r="P118" s="27"/>
      <c r="Q118" s="27"/>
      <c r="R118" s="29">
        <f t="shared" si="9"/>
        <v>1239.67</v>
      </c>
      <c r="S118" s="30">
        <f t="shared" si="10"/>
        <v>0.1200280630601671</v>
      </c>
      <c r="T118" s="33" t="s">
        <v>157</v>
      </c>
    </row>
    <row r="119" spans="1:20" ht="15">
      <c r="A119" s="23">
        <v>45047</v>
      </c>
      <c r="B119" s="23">
        <v>45077</v>
      </c>
      <c r="C119" s="24">
        <f t="shared" si="6"/>
        <v>31</v>
      </c>
      <c r="D119" s="12">
        <v>3120059147</v>
      </c>
      <c r="E119" s="15">
        <v>54112.92</v>
      </c>
      <c r="F119" s="15"/>
      <c r="G119" s="15">
        <v>45069.75</v>
      </c>
      <c r="H119" s="25">
        <f t="shared" si="7"/>
        <v>99182.67</v>
      </c>
      <c r="I119" s="15"/>
      <c r="J119" s="15"/>
      <c r="K119" s="15">
        <v>215.88</v>
      </c>
      <c r="L119" s="26">
        <f t="shared" si="8"/>
        <v>0.61751917881499285</v>
      </c>
      <c r="M119" s="27">
        <v>23964.560000000001</v>
      </c>
      <c r="N119" s="27">
        <v>2178.59</v>
      </c>
      <c r="O119" s="27"/>
      <c r="P119" s="27"/>
      <c r="Q119" s="27"/>
      <c r="R119" s="29">
        <f t="shared" si="9"/>
        <v>21785.97</v>
      </c>
      <c r="S119" s="30">
        <f t="shared" si="10"/>
        <v>0.21965500626268683</v>
      </c>
      <c r="T119" s="33" t="s">
        <v>158</v>
      </c>
    </row>
    <row r="120" spans="1:20" ht="15">
      <c r="A120" s="23">
        <v>45047</v>
      </c>
      <c r="B120" s="23">
        <v>45077</v>
      </c>
      <c r="C120" s="24">
        <f t="shared" si="6"/>
        <v>31</v>
      </c>
      <c r="D120" s="12">
        <v>3120075724</v>
      </c>
      <c r="E120" s="15">
        <v>13409.536</v>
      </c>
      <c r="F120" s="15"/>
      <c r="G120" s="15">
        <v>11761.552</v>
      </c>
      <c r="H120" s="25">
        <f t="shared" si="7"/>
        <v>25171.088</v>
      </c>
      <c r="I120" s="15"/>
      <c r="J120" s="15"/>
      <c r="K120" s="15">
        <v>63.78</v>
      </c>
      <c r="L120" s="26">
        <f t="shared" si="8"/>
        <v>0.53045010233430101</v>
      </c>
      <c r="M120" s="27">
        <v>5676.14</v>
      </c>
      <c r="N120" s="27">
        <v>516.03</v>
      </c>
      <c r="O120" s="27"/>
      <c r="P120" s="27"/>
      <c r="Q120" s="27"/>
      <c r="R120" s="29">
        <f t="shared" si="9"/>
        <v>5160.1100000000006</v>
      </c>
      <c r="S120" s="30">
        <f t="shared" si="10"/>
        <v>0.20500146835130847</v>
      </c>
      <c r="T120" s="33" t="s">
        <v>159</v>
      </c>
    </row>
    <row r="121" spans="1:20" ht="15">
      <c r="A121" s="23">
        <v>45047</v>
      </c>
      <c r="B121" s="23">
        <v>45077</v>
      </c>
      <c r="C121" s="24">
        <f t="shared" si="6"/>
        <v>31</v>
      </c>
      <c r="D121" s="12">
        <v>3120175064</v>
      </c>
      <c r="E121" s="15">
        <v>26599.43</v>
      </c>
      <c r="F121" s="15"/>
      <c r="G121" s="15">
        <v>24879.87</v>
      </c>
      <c r="H121" s="25">
        <f t="shared" si="7"/>
        <v>51479.3</v>
      </c>
      <c r="I121" s="15"/>
      <c r="J121" s="15"/>
      <c r="K121" s="15">
        <v>125.1</v>
      </c>
      <c r="L121" s="26">
        <f t="shared" si="8"/>
        <v>0.55309838150984592</v>
      </c>
      <c r="M121" s="27">
        <v>4811.13</v>
      </c>
      <c r="N121" s="27">
        <v>437.38</v>
      </c>
      <c r="O121" s="27"/>
      <c r="P121" s="27"/>
      <c r="Q121" s="27"/>
      <c r="R121" s="29">
        <f t="shared" si="9"/>
        <v>4373.75</v>
      </c>
      <c r="S121" s="30">
        <f t="shared" si="10"/>
        <v>8.4961333973072664E-2</v>
      </c>
      <c r="T121" s="33" t="s">
        <v>160</v>
      </c>
    </row>
    <row r="122" spans="1:20" ht="15">
      <c r="A122" s="23">
        <v>45047</v>
      </c>
      <c r="B122" s="23">
        <v>45077</v>
      </c>
      <c r="C122" s="24">
        <f t="shared" si="6"/>
        <v>31</v>
      </c>
      <c r="D122" s="12" t="s">
        <v>306</v>
      </c>
      <c r="E122" s="15">
        <v>20303.5</v>
      </c>
      <c r="F122" s="15"/>
      <c r="G122" s="15">
        <v>20016.7</v>
      </c>
      <c r="H122" s="25">
        <f t="shared" si="7"/>
        <v>40320.199999999997</v>
      </c>
      <c r="I122" s="15"/>
      <c r="J122" s="15"/>
      <c r="K122" s="15">
        <v>92.05</v>
      </c>
      <c r="L122" s="26">
        <f t="shared" si="8"/>
        <v>0.58874326131777377</v>
      </c>
      <c r="M122" s="27">
        <v>9310.2000000000007</v>
      </c>
      <c r="N122" s="27">
        <v>846.4</v>
      </c>
      <c r="O122" s="27"/>
      <c r="P122" s="27"/>
      <c r="Q122" s="27"/>
      <c r="R122" s="29">
        <f t="shared" si="9"/>
        <v>8463.8000000000011</v>
      </c>
      <c r="S122" s="30">
        <f t="shared" si="10"/>
        <v>0.20991463335995361</v>
      </c>
      <c r="T122" s="33" t="s">
        <v>161</v>
      </c>
    </row>
    <row r="123" spans="1:20" s="58" customFormat="1" ht="15">
      <c r="A123" s="47">
        <v>45047</v>
      </c>
      <c r="B123" s="47">
        <v>45077</v>
      </c>
      <c r="C123" s="48">
        <f t="shared" si="6"/>
        <v>31</v>
      </c>
      <c r="D123" s="49">
        <v>3051126966</v>
      </c>
      <c r="E123" s="50">
        <v>41862.129999999997</v>
      </c>
      <c r="F123" s="50"/>
      <c r="G123" s="50">
        <v>15691.39</v>
      </c>
      <c r="H123" s="51">
        <f t="shared" si="7"/>
        <v>57553.52</v>
      </c>
      <c r="I123" s="50"/>
      <c r="J123" s="50"/>
      <c r="K123" s="50">
        <v>139.71</v>
      </c>
      <c r="L123" s="53">
        <f t="shared" si="8"/>
        <v>0.55369609706127043</v>
      </c>
      <c r="M123" s="52">
        <v>20159.04</v>
      </c>
      <c r="N123" s="52">
        <v>1832.64</v>
      </c>
      <c r="O123" s="52"/>
      <c r="P123" s="52"/>
      <c r="Q123" s="52"/>
      <c r="R123" s="55">
        <f t="shared" si="9"/>
        <v>18326.400000000001</v>
      </c>
      <c r="S123" s="56">
        <f t="shared" si="10"/>
        <v>0.31842361683525183</v>
      </c>
      <c r="T123" s="57" t="s">
        <v>162</v>
      </c>
    </row>
    <row r="124" spans="1:20" ht="15">
      <c r="A124" s="23">
        <v>45047</v>
      </c>
      <c r="B124" s="23">
        <v>45077</v>
      </c>
      <c r="C124" s="24">
        <f t="shared" si="6"/>
        <v>31</v>
      </c>
      <c r="D124" s="12">
        <v>3120378361</v>
      </c>
      <c r="E124" s="15">
        <v>7206.768</v>
      </c>
      <c r="F124" s="15"/>
      <c r="G124" s="15">
        <v>6228.8320000000003</v>
      </c>
      <c r="H124" s="25">
        <f t="shared" si="7"/>
        <v>13435.6</v>
      </c>
      <c r="I124" s="15"/>
      <c r="J124" s="15"/>
      <c r="K124" s="15">
        <v>39.97</v>
      </c>
      <c r="L124" s="26">
        <f t="shared" si="8"/>
        <v>0.45180390669346099</v>
      </c>
      <c r="M124" s="27">
        <v>2268.9499999999998</v>
      </c>
      <c r="N124" s="27">
        <v>206.27</v>
      </c>
      <c r="O124" s="27"/>
      <c r="P124" s="27"/>
      <c r="Q124" s="27"/>
      <c r="R124" s="29">
        <f t="shared" si="9"/>
        <v>2062.6799999999998</v>
      </c>
      <c r="S124" s="30">
        <f t="shared" si="10"/>
        <v>0.15352347494715529</v>
      </c>
      <c r="T124" s="33" t="s">
        <v>163</v>
      </c>
    </row>
    <row r="125" spans="1:20" ht="15">
      <c r="A125" s="23">
        <v>45047</v>
      </c>
      <c r="B125" s="23">
        <v>45077</v>
      </c>
      <c r="C125" s="24">
        <f t="shared" si="6"/>
        <v>31</v>
      </c>
      <c r="D125" s="12">
        <v>3120175406</v>
      </c>
      <c r="E125" s="15">
        <v>51578.016000000003</v>
      </c>
      <c r="F125" s="15"/>
      <c r="G125" s="15">
        <v>43501.792000000001</v>
      </c>
      <c r="H125" s="25">
        <f t="shared" si="7"/>
        <v>95079.808000000005</v>
      </c>
      <c r="I125" s="15"/>
      <c r="J125" s="15"/>
      <c r="K125" s="15">
        <v>189.75</v>
      </c>
      <c r="L125" s="26">
        <f t="shared" si="8"/>
        <v>0.67349375947412415</v>
      </c>
      <c r="M125" s="27">
        <v>19602.47</v>
      </c>
      <c r="N125" s="27">
        <v>1782.05</v>
      </c>
      <c r="O125" s="27"/>
      <c r="P125" s="27"/>
      <c r="Q125" s="27"/>
      <c r="R125" s="29">
        <f t="shared" si="9"/>
        <v>17820.420000000002</v>
      </c>
      <c r="S125" s="30">
        <f t="shared" si="10"/>
        <v>0.18742591486932747</v>
      </c>
      <c r="T125" s="33" t="s">
        <v>164</v>
      </c>
    </row>
    <row r="126" spans="1:20" ht="15">
      <c r="A126" s="23">
        <v>45078</v>
      </c>
      <c r="B126" s="23">
        <v>45107</v>
      </c>
      <c r="C126" s="24">
        <f t="shared" si="6"/>
        <v>30</v>
      </c>
      <c r="D126" s="12">
        <v>3120154981</v>
      </c>
      <c r="E126" s="15">
        <v>21938.576000000001</v>
      </c>
      <c r="F126" s="15"/>
      <c r="G126" s="15">
        <v>13308.544</v>
      </c>
      <c r="H126" s="25">
        <f t="shared" si="7"/>
        <v>35247.120000000003</v>
      </c>
      <c r="I126" s="15"/>
      <c r="J126" s="15"/>
      <c r="K126" s="15">
        <v>107.1</v>
      </c>
      <c r="L126" s="26">
        <f t="shared" si="8"/>
        <v>0.45708994708994721</v>
      </c>
      <c r="M126" s="27">
        <v>8937.64</v>
      </c>
      <c r="N126" s="27">
        <v>812.53</v>
      </c>
      <c r="O126" s="27"/>
      <c r="P126" s="27"/>
      <c r="Q126" s="27"/>
      <c r="R126" s="29">
        <f t="shared" si="9"/>
        <v>8125.11</v>
      </c>
      <c r="S126" s="30">
        <f t="shared" si="10"/>
        <v>0.23051840831250892</v>
      </c>
      <c r="T126" s="33" t="s">
        <v>165</v>
      </c>
    </row>
    <row r="127" spans="1:20" ht="15">
      <c r="A127" s="23">
        <v>45078</v>
      </c>
      <c r="B127" s="23">
        <v>45107</v>
      </c>
      <c r="C127" s="24">
        <f t="shared" si="6"/>
        <v>30</v>
      </c>
      <c r="D127" s="12" t="s">
        <v>308</v>
      </c>
      <c r="E127" s="15">
        <v>38915.24</v>
      </c>
      <c r="F127" s="15"/>
      <c r="G127" s="15">
        <v>10572.28</v>
      </c>
      <c r="H127" s="25">
        <f t="shared" si="7"/>
        <v>49487.519999999997</v>
      </c>
      <c r="I127" s="15"/>
      <c r="J127" s="15"/>
      <c r="K127" s="15">
        <v>201.5</v>
      </c>
      <c r="L127" s="26">
        <f t="shared" si="8"/>
        <v>0.34110504549214221</v>
      </c>
      <c r="M127" s="27">
        <v>8608.3799999999992</v>
      </c>
      <c r="N127" s="27">
        <v>782.59</v>
      </c>
      <c r="O127" s="27"/>
      <c r="P127" s="27"/>
      <c r="Q127" s="27"/>
      <c r="R127" s="29">
        <f t="shared" si="9"/>
        <v>7825.7899999999991</v>
      </c>
      <c r="S127" s="30">
        <f t="shared" si="10"/>
        <v>0.15813663727743882</v>
      </c>
      <c r="T127" s="33" t="s">
        <v>166</v>
      </c>
    </row>
    <row r="128" spans="1:20" ht="15">
      <c r="A128" s="23">
        <v>45078</v>
      </c>
      <c r="B128" s="23">
        <v>45107</v>
      </c>
      <c r="C128" s="24">
        <f t="shared" si="6"/>
        <v>30</v>
      </c>
      <c r="D128" s="12">
        <v>3114838753</v>
      </c>
      <c r="E128" s="15">
        <v>55773.279999999999</v>
      </c>
      <c r="F128" s="15"/>
      <c r="G128" s="15">
        <v>43300.480000000003</v>
      </c>
      <c r="H128" s="25">
        <f t="shared" si="7"/>
        <v>99073.760000000009</v>
      </c>
      <c r="I128" s="15"/>
      <c r="J128" s="15"/>
      <c r="K128" s="15">
        <v>256.75</v>
      </c>
      <c r="L128" s="26">
        <f t="shared" si="8"/>
        <v>0.53593941361029973</v>
      </c>
      <c r="M128" s="27">
        <v>24286.55</v>
      </c>
      <c r="N128" s="27">
        <v>2207.87</v>
      </c>
      <c r="O128" s="27"/>
      <c r="P128" s="27"/>
      <c r="Q128" s="27"/>
      <c r="R128" s="29">
        <f t="shared" si="9"/>
        <v>22078.68</v>
      </c>
      <c r="S128" s="30">
        <f t="shared" si="10"/>
        <v>0.2228509344956727</v>
      </c>
      <c r="T128" s="33" t="s">
        <v>167</v>
      </c>
    </row>
    <row r="129" spans="1:20" ht="15">
      <c r="A129" s="23">
        <v>45078</v>
      </c>
      <c r="B129" s="23">
        <v>45107</v>
      </c>
      <c r="C129" s="24">
        <f t="shared" si="6"/>
        <v>30</v>
      </c>
      <c r="D129" s="12">
        <v>3120669605</v>
      </c>
      <c r="E129" s="15">
        <v>28588.752</v>
      </c>
      <c r="F129" s="15"/>
      <c r="G129" s="15">
        <v>22806.096000000001</v>
      </c>
      <c r="H129" s="25">
        <f t="shared" si="7"/>
        <v>51394.847999999998</v>
      </c>
      <c r="I129" s="15"/>
      <c r="J129" s="15"/>
      <c r="K129" s="15">
        <v>131.9</v>
      </c>
      <c r="L129" s="26">
        <f t="shared" si="8"/>
        <v>0.54118069244377043</v>
      </c>
      <c r="M129" s="27">
        <v>8241.17</v>
      </c>
      <c r="N129" s="27">
        <v>749.21</v>
      </c>
      <c r="O129" s="27"/>
      <c r="P129" s="27"/>
      <c r="Q129" s="27"/>
      <c r="R129" s="29">
        <f t="shared" si="9"/>
        <v>7491.96</v>
      </c>
      <c r="S129" s="30">
        <f t="shared" si="10"/>
        <v>0.14577258794500181</v>
      </c>
      <c r="T129" s="33" t="s">
        <v>168</v>
      </c>
    </row>
    <row r="130" spans="1:20" ht="15">
      <c r="A130" s="23">
        <v>45078</v>
      </c>
      <c r="B130" s="23">
        <v>45107</v>
      </c>
      <c r="C130" s="24">
        <f t="shared" si="6"/>
        <v>30</v>
      </c>
      <c r="D130" s="12">
        <v>3120106909</v>
      </c>
      <c r="E130" s="15">
        <v>18308.112000000001</v>
      </c>
      <c r="F130" s="15"/>
      <c r="G130" s="15">
        <v>13315.584000000001</v>
      </c>
      <c r="H130" s="25">
        <f t="shared" si="7"/>
        <v>31623.696000000004</v>
      </c>
      <c r="I130" s="15"/>
      <c r="J130" s="15"/>
      <c r="K130" s="15">
        <v>111.9</v>
      </c>
      <c r="L130" s="26">
        <f t="shared" si="8"/>
        <v>0.39250938337801605</v>
      </c>
      <c r="M130" s="27">
        <v>2788.42</v>
      </c>
      <c r="N130" s="27">
        <v>252.82</v>
      </c>
      <c r="O130" s="27"/>
      <c r="P130" s="27">
        <v>-273.32</v>
      </c>
      <c r="Q130" s="27"/>
      <c r="R130" s="29">
        <f t="shared" si="9"/>
        <v>2808.92</v>
      </c>
      <c r="S130" s="30">
        <f t="shared" si="10"/>
        <v>8.8823267210764986E-2</v>
      </c>
      <c r="T130" s="33" t="s">
        <v>169</v>
      </c>
    </row>
    <row r="131" spans="1:20" ht="15">
      <c r="A131" s="23">
        <v>45078</v>
      </c>
      <c r="B131" s="23">
        <v>45107</v>
      </c>
      <c r="C131" s="24">
        <f t="shared" si="6"/>
        <v>30</v>
      </c>
      <c r="D131" s="12">
        <v>3120643026</v>
      </c>
      <c r="E131" s="15">
        <v>33892.864000000001</v>
      </c>
      <c r="F131" s="15"/>
      <c r="G131" s="15">
        <v>25409.792000000001</v>
      </c>
      <c r="H131" s="25">
        <f t="shared" si="7"/>
        <v>59302.656000000003</v>
      </c>
      <c r="I131" s="15"/>
      <c r="J131" s="15"/>
      <c r="K131" s="15">
        <v>199.97</v>
      </c>
      <c r="L131" s="26">
        <f t="shared" si="8"/>
        <v>0.41188578286743022</v>
      </c>
      <c r="M131" s="27">
        <v>7611.89</v>
      </c>
      <c r="N131" s="27">
        <v>691.99</v>
      </c>
      <c r="O131" s="27"/>
      <c r="P131" s="27"/>
      <c r="Q131" s="27"/>
      <c r="R131" s="29">
        <f t="shared" si="9"/>
        <v>6919.9000000000005</v>
      </c>
      <c r="S131" s="30">
        <f t="shared" si="10"/>
        <v>0.11668785964662359</v>
      </c>
      <c r="T131" s="33" t="s">
        <v>170</v>
      </c>
    </row>
    <row r="132" spans="1:20" ht="15">
      <c r="A132" s="23">
        <v>45078</v>
      </c>
      <c r="B132" s="23">
        <v>45107</v>
      </c>
      <c r="C132" s="24">
        <f t="shared" si="6"/>
        <v>30</v>
      </c>
      <c r="D132" s="12">
        <v>3120160063</v>
      </c>
      <c r="E132" s="15">
        <v>5984.5280000000002</v>
      </c>
      <c r="F132" s="15"/>
      <c r="G132" s="15">
        <v>4349.6000000000004</v>
      </c>
      <c r="H132" s="25">
        <f t="shared" si="7"/>
        <v>10334.128000000001</v>
      </c>
      <c r="I132" s="15"/>
      <c r="J132" s="15"/>
      <c r="K132" s="15">
        <v>43.18</v>
      </c>
      <c r="L132" s="26">
        <f t="shared" si="8"/>
        <v>0.33239822963306059</v>
      </c>
      <c r="M132" s="27">
        <v>1928.89</v>
      </c>
      <c r="N132" s="27">
        <v>175.34</v>
      </c>
      <c r="O132" s="27"/>
      <c r="P132" s="27"/>
      <c r="Q132" s="27"/>
      <c r="R132" s="29">
        <f t="shared" si="9"/>
        <v>1753.5500000000002</v>
      </c>
      <c r="S132" s="30">
        <f t="shared" si="10"/>
        <v>0.1696853377469294</v>
      </c>
      <c r="T132" s="33" t="s">
        <v>171</v>
      </c>
    </row>
    <row r="133" spans="1:20" ht="15">
      <c r="A133" s="23">
        <v>45078</v>
      </c>
      <c r="B133" s="23">
        <v>45107</v>
      </c>
      <c r="C133" s="24">
        <f t="shared" si="6"/>
        <v>30</v>
      </c>
      <c r="D133" s="12">
        <v>3115218287</v>
      </c>
      <c r="E133" s="15">
        <v>9023.0120000000006</v>
      </c>
      <c r="F133" s="15"/>
      <c r="G133" s="15">
        <v>7585.42</v>
      </c>
      <c r="H133" s="25">
        <f t="shared" si="7"/>
        <v>16608.432000000001</v>
      </c>
      <c r="I133" s="15"/>
      <c r="J133" s="15"/>
      <c r="K133" s="15">
        <v>52.42</v>
      </c>
      <c r="L133" s="26">
        <f t="shared" si="8"/>
        <v>0.44004705583110765</v>
      </c>
      <c r="M133" s="27">
        <v>2270.0300000000002</v>
      </c>
      <c r="N133" s="27">
        <v>201.63</v>
      </c>
      <c r="O133" s="27"/>
      <c r="P133" s="27"/>
      <c r="Q133" s="27"/>
      <c r="R133" s="29">
        <f t="shared" si="9"/>
        <v>2068.4</v>
      </c>
      <c r="S133" s="30">
        <f t="shared" si="10"/>
        <v>0.12453914975236675</v>
      </c>
      <c r="T133" s="33" t="s">
        <v>172</v>
      </c>
    </row>
    <row r="134" spans="1:20" ht="15">
      <c r="A134" s="23">
        <v>45078</v>
      </c>
      <c r="B134" s="23">
        <v>45107</v>
      </c>
      <c r="C134" s="24">
        <f t="shared" si="6"/>
        <v>30</v>
      </c>
      <c r="D134" s="12">
        <v>3116889894</v>
      </c>
      <c r="E134" s="15">
        <v>17684.608</v>
      </c>
      <c r="F134" s="15"/>
      <c r="G134" s="15">
        <v>12847.008</v>
      </c>
      <c r="H134" s="25">
        <f t="shared" si="7"/>
        <v>30531.616000000002</v>
      </c>
      <c r="I134" s="15"/>
      <c r="J134" s="15"/>
      <c r="K134" s="15">
        <v>91.01</v>
      </c>
      <c r="L134" s="26">
        <f t="shared" si="8"/>
        <v>0.4659380532053865</v>
      </c>
      <c r="M134" s="27">
        <v>3845.51</v>
      </c>
      <c r="N134" s="27">
        <v>349.59</v>
      </c>
      <c r="O134" s="27"/>
      <c r="P134" s="27"/>
      <c r="Q134" s="27"/>
      <c r="R134" s="29">
        <f t="shared" si="9"/>
        <v>3495.92</v>
      </c>
      <c r="S134" s="30">
        <f t="shared" si="10"/>
        <v>0.11450163659859995</v>
      </c>
      <c r="T134" s="33" t="s">
        <v>173</v>
      </c>
    </row>
    <row r="135" spans="1:20" ht="15">
      <c r="A135" s="23">
        <v>45078</v>
      </c>
      <c r="B135" s="23">
        <v>45107</v>
      </c>
      <c r="C135" s="24">
        <f t="shared" si="6"/>
        <v>30</v>
      </c>
      <c r="D135" s="12" t="s">
        <v>309</v>
      </c>
      <c r="E135" s="15">
        <v>7455.1319999999996</v>
      </c>
      <c r="F135" s="15"/>
      <c r="G135" s="15">
        <v>1959.28</v>
      </c>
      <c r="H135" s="25">
        <f t="shared" si="7"/>
        <v>9414.4120000000003</v>
      </c>
      <c r="I135" s="15"/>
      <c r="J135" s="15"/>
      <c r="K135" s="15">
        <v>55.32</v>
      </c>
      <c r="L135" s="26">
        <f t="shared" si="8"/>
        <v>0.23636247690206477</v>
      </c>
      <c r="M135" s="27">
        <v>4136.45</v>
      </c>
      <c r="N135" s="27">
        <v>376.05</v>
      </c>
      <c r="O135" s="27"/>
      <c r="P135" s="27"/>
      <c r="Q135" s="27"/>
      <c r="R135" s="29">
        <f t="shared" si="9"/>
        <v>3760.3999999999996</v>
      </c>
      <c r="S135" s="30">
        <f t="shared" si="10"/>
        <v>0.3994301502844787</v>
      </c>
      <c r="T135" s="33" t="s">
        <v>174</v>
      </c>
    </row>
    <row r="136" spans="1:20" ht="15">
      <c r="A136" s="23">
        <v>45078</v>
      </c>
      <c r="B136" s="23">
        <v>45107</v>
      </c>
      <c r="C136" s="24">
        <f t="shared" si="6"/>
        <v>30</v>
      </c>
      <c r="D136" s="12">
        <v>3120086201</v>
      </c>
      <c r="E136" s="15">
        <v>5303.7719999999999</v>
      </c>
      <c r="F136" s="15"/>
      <c r="G136" s="15">
        <v>4698.1279999999997</v>
      </c>
      <c r="H136" s="25">
        <f t="shared" si="7"/>
        <v>10001.9</v>
      </c>
      <c r="I136" s="15"/>
      <c r="J136" s="15"/>
      <c r="K136" s="15">
        <v>30.72</v>
      </c>
      <c r="L136" s="26">
        <f t="shared" si="8"/>
        <v>0.45219816984953703</v>
      </c>
      <c r="M136" s="27">
        <v>1425.57</v>
      </c>
      <c r="N136" s="27">
        <v>129.6</v>
      </c>
      <c r="O136" s="27"/>
      <c r="P136" s="27"/>
      <c r="Q136" s="27"/>
      <c r="R136" s="29">
        <f t="shared" si="9"/>
        <v>1295.97</v>
      </c>
      <c r="S136" s="30">
        <f t="shared" si="10"/>
        <v>0.12957238124756296</v>
      </c>
      <c r="T136" s="33" t="s">
        <v>175</v>
      </c>
    </row>
    <row r="137" spans="1:20" ht="15">
      <c r="A137" s="23">
        <v>45078</v>
      </c>
      <c r="B137" s="23">
        <v>45107</v>
      </c>
      <c r="C137" s="24">
        <f t="shared" si="6"/>
        <v>30</v>
      </c>
      <c r="D137" s="12">
        <v>3120059147</v>
      </c>
      <c r="E137" s="15">
        <v>54959.88</v>
      </c>
      <c r="F137" s="15"/>
      <c r="G137" s="15">
        <v>45561.06</v>
      </c>
      <c r="H137" s="25">
        <f t="shared" si="7"/>
        <v>100520.94</v>
      </c>
      <c r="I137" s="15"/>
      <c r="J137" s="15"/>
      <c r="K137" s="15">
        <v>241.44</v>
      </c>
      <c r="L137" s="26">
        <f t="shared" si="8"/>
        <v>0.57824890932184669</v>
      </c>
      <c r="M137" s="27">
        <v>24624.400000000001</v>
      </c>
      <c r="N137" s="27">
        <v>2236.84</v>
      </c>
      <c r="O137" s="27"/>
      <c r="P137" s="27"/>
      <c r="Q137" s="27"/>
      <c r="R137" s="29">
        <f t="shared" si="9"/>
        <v>22387.56</v>
      </c>
      <c r="S137" s="30">
        <f t="shared" si="10"/>
        <v>0.22271538646574535</v>
      </c>
      <c r="T137" s="33" t="s">
        <v>176</v>
      </c>
    </row>
    <row r="138" spans="1:20" ht="15">
      <c r="A138" s="23">
        <v>45078</v>
      </c>
      <c r="B138" s="23">
        <v>45107</v>
      </c>
      <c r="C138" s="24">
        <f t="shared" si="6"/>
        <v>30</v>
      </c>
      <c r="D138" s="12">
        <v>3120075724</v>
      </c>
      <c r="E138" s="15">
        <v>14814.704</v>
      </c>
      <c r="F138" s="15"/>
      <c r="G138" s="15">
        <v>12739.103999999999</v>
      </c>
      <c r="H138" s="25">
        <f t="shared" si="7"/>
        <v>27553.807999999997</v>
      </c>
      <c r="I138" s="15"/>
      <c r="J138" s="15"/>
      <c r="K138" s="15">
        <v>72.510000000000005</v>
      </c>
      <c r="L138" s="26">
        <f t="shared" si="8"/>
        <v>0.52777793101334669</v>
      </c>
      <c r="M138" s="27">
        <v>5633.89</v>
      </c>
      <c r="N138" s="27">
        <v>512.16</v>
      </c>
      <c r="O138" s="27"/>
      <c r="P138" s="27"/>
      <c r="Q138" s="27"/>
      <c r="R138" s="29">
        <f t="shared" si="9"/>
        <v>5121.7300000000005</v>
      </c>
      <c r="S138" s="30">
        <f t="shared" si="10"/>
        <v>0.18588102232548043</v>
      </c>
      <c r="T138" s="33" t="s">
        <v>177</v>
      </c>
    </row>
    <row r="139" spans="1:20" ht="15">
      <c r="A139" s="23">
        <v>45078</v>
      </c>
      <c r="B139" s="23">
        <v>45107</v>
      </c>
      <c r="C139" s="24">
        <f t="shared" si="6"/>
        <v>30</v>
      </c>
      <c r="D139" s="12">
        <v>3120175064</v>
      </c>
      <c r="E139" s="15">
        <v>25932.82</v>
      </c>
      <c r="F139" s="15"/>
      <c r="G139" s="15">
        <v>24602.880000000001</v>
      </c>
      <c r="H139" s="25">
        <f t="shared" si="7"/>
        <v>50535.7</v>
      </c>
      <c r="I139" s="15"/>
      <c r="J139" s="15"/>
      <c r="K139" s="15">
        <v>123.42</v>
      </c>
      <c r="L139" s="26">
        <f t="shared" si="8"/>
        <v>0.56869609643673813</v>
      </c>
      <c r="M139" s="27">
        <v>4723.97</v>
      </c>
      <c r="N139" s="27">
        <v>429.45</v>
      </c>
      <c r="O139" s="27"/>
      <c r="P139" s="27"/>
      <c r="Q139" s="27"/>
      <c r="R139" s="29">
        <f t="shared" si="9"/>
        <v>4294.5200000000004</v>
      </c>
      <c r="S139" s="30">
        <f t="shared" si="10"/>
        <v>8.4979925082664345E-2</v>
      </c>
      <c r="T139" s="33" t="s">
        <v>178</v>
      </c>
    </row>
    <row r="140" spans="1:20" ht="15">
      <c r="A140" s="23">
        <v>45078</v>
      </c>
      <c r="B140" s="23">
        <v>45107</v>
      </c>
      <c r="C140" s="24">
        <f t="shared" si="6"/>
        <v>30</v>
      </c>
      <c r="D140" s="12" t="s">
        <v>306</v>
      </c>
      <c r="E140" s="15">
        <v>21111.9</v>
      </c>
      <c r="F140" s="15"/>
      <c r="G140" s="15">
        <v>21451.4</v>
      </c>
      <c r="H140" s="25">
        <f t="shared" si="7"/>
        <v>42563.3</v>
      </c>
      <c r="I140" s="15"/>
      <c r="J140" s="15"/>
      <c r="K140" s="15">
        <v>98.05</v>
      </c>
      <c r="L140" s="26">
        <f t="shared" si="8"/>
        <v>0.60291376281942322</v>
      </c>
      <c r="M140" s="27">
        <v>9789.39</v>
      </c>
      <c r="N140" s="27">
        <v>889.95</v>
      </c>
      <c r="O140" s="27"/>
      <c r="P140" s="27"/>
      <c r="Q140" s="27"/>
      <c r="R140" s="29">
        <f t="shared" si="9"/>
        <v>8899.4399999999987</v>
      </c>
      <c r="S140" s="30">
        <f t="shared" si="10"/>
        <v>0.20908717134244756</v>
      </c>
      <c r="T140" s="33" t="s">
        <v>179</v>
      </c>
    </row>
    <row r="141" spans="1:20" ht="15">
      <c r="A141" s="23">
        <v>45078</v>
      </c>
      <c r="B141" s="23">
        <v>45107</v>
      </c>
      <c r="C141" s="24">
        <f t="shared" si="6"/>
        <v>30</v>
      </c>
      <c r="D141" s="12">
        <v>3051126966</v>
      </c>
      <c r="E141" s="15">
        <v>59621.68</v>
      </c>
      <c r="F141" s="15"/>
      <c r="G141" s="15">
        <v>53180.23</v>
      </c>
      <c r="H141" s="25">
        <f t="shared" si="7"/>
        <v>112801.91</v>
      </c>
      <c r="I141" s="15"/>
      <c r="J141" s="15"/>
      <c r="K141" s="15">
        <v>276.95999999999998</v>
      </c>
      <c r="L141" s="26">
        <f t="shared" si="8"/>
        <v>0.56567489689646322</v>
      </c>
      <c r="M141" s="27">
        <v>19509.98</v>
      </c>
      <c r="N141" s="27">
        <v>1773.64</v>
      </c>
      <c r="O141" s="27"/>
      <c r="P141" s="27"/>
      <c r="Q141" s="27"/>
      <c r="R141" s="29">
        <f t="shared" si="9"/>
        <v>17736.34</v>
      </c>
      <c r="S141" s="30">
        <f t="shared" si="10"/>
        <v>0.15723439434669145</v>
      </c>
      <c r="T141" s="33" t="s">
        <v>180</v>
      </c>
    </row>
    <row r="142" spans="1:20" ht="15">
      <c r="A142" s="23">
        <v>45078</v>
      </c>
      <c r="B142" s="23">
        <v>45107</v>
      </c>
      <c r="C142" s="24">
        <f t="shared" si="6"/>
        <v>30</v>
      </c>
      <c r="D142" s="12">
        <v>3120378361</v>
      </c>
      <c r="E142" s="15">
        <v>7042.24</v>
      </c>
      <c r="F142" s="15"/>
      <c r="G142" s="15">
        <v>6374.8159999999998</v>
      </c>
      <c r="H142" s="25">
        <f t="shared" si="7"/>
        <v>13417.056</v>
      </c>
      <c r="I142" s="15"/>
      <c r="J142" s="15"/>
      <c r="K142" s="15">
        <v>41.34</v>
      </c>
      <c r="L142" s="26">
        <f t="shared" si="8"/>
        <v>0.45076923076923081</v>
      </c>
      <c r="M142" s="27">
        <v>2347.65</v>
      </c>
      <c r="N142" s="27">
        <v>213.43</v>
      </c>
      <c r="O142" s="27"/>
      <c r="P142" s="27"/>
      <c r="Q142" s="27"/>
      <c r="R142" s="29">
        <f t="shared" si="9"/>
        <v>2134.2200000000003</v>
      </c>
      <c r="S142" s="30">
        <f t="shared" si="10"/>
        <v>0.15906768220986781</v>
      </c>
      <c r="T142" s="33" t="s">
        <v>181</v>
      </c>
    </row>
    <row r="143" spans="1:20" ht="15">
      <c r="A143" s="23">
        <v>45078</v>
      </c>
      <c r="B143" s="23">
        <v>45107</v>
      </c>
      <c r="C143" s="24">
        <f t="shared" si="6"/>
        <v>30</v>
      </c>
      <c r="D143" s="12">
        <v>3120175406</v>
      </c>
      <c r="E143" s="15">
        <v>49459.64</v>
      </c>
      <c r="F143" s="15"/>
      <c r="G143" s="15">
        <v>42986.02</v>
      </c>
      <c r="H143" s="25">
        <f t="shared" si="7"/>
        <v>92445.66</v>
      </c>
      <c r="I143" s="15"/>
      <c r="J143" s="15"/>
      <c r="K143" s="15">
        <v>201.03</v>
      </c>
      <c r="L143" s="26">
        <f t="shared" si="8"/>
        <v>0.63869447346167241</v>
      </c>
      <c r="M143" s="27">
        <v>19253.11</v>
      </c>
      <c r="N143" s="27">
        <v>1750.3</v>
      </c>
      <c r="O143" s="27"/>
      <c r="P143" s="27"/>
      <c r="Q143" s="27"/>
      <c r="R143" s="29">
        <f t="shared" si="9"/>
        <v>17502.810000000001</v>
      </c>
      <c r="S143" s="30">
        <f t="shared" si="10"/>
        <v>0.18933079173213757</v>
      </c>
      <c r="T143" s="33" t="s">
        <v>182</v>
      </c>
    </row>
    <row r="144" spans="1:20" ht="15">
      <c r="A144" s="23">
        <v>45108</v>
      </c>
      <c r="B144" s="23">
        <v>45138</v>
      </c>
      <c r="C144" s="24">
        <f t="shared" si="6"/>
        <v>31</v>
      </c>
      <c r="D144" s="12">
        <v>3120154981</v>
      </c>
      <c r="E144" s="15">
        <v>18380.096000000001</v>
      </c>
      <c r="F144" s="15"/>
      <c r="G144" s="15">
        <v>13776.912</v>
      </c>
      <c r="H144" s="25">
        <f t="shared" si="7"/>
        <v>32157.008000000002</v>
      </c>
      <c r="I144" s="15"/>
      <c r="J144" s="15"/>
      <c r="K144" s="15">
        <v>86.63</v>
      </c>
      <c r="L144" s="26">
        <f t="shared" si="8"/>
        <v>0.4989239864508434</v>
      </c>
      <c r="M144" s="27">
        <v>7996.09</v>
      </c>
      <c r="N144" s="27">
        <v>726.92</v>
      </c>
      <c r="O144" s="27"/>
      <c r="P144" s="27"/>
      <c r="Q144" s="27"/>
      <c r="R144" s="29">
        <f t="shared" si="9"/>
        <v>7269.17</v>
      </c>
      <c r="S144" s="30">
        <f t="shared" si="10"/>
        <v>0.22605243622167834</v>
      </c>
      <c r="T144" s="33" t="s">
        <v>183</v>
      </c>
    </row>
    <row r="145" spans="1:20" ht="15">
      <c r="A145" s="23">
        <v>45108</v>
      </c>
      <c r="B145" s="23">
        <v>45138</v>
      </c>
      <c r="C145" s="24">
        <f t="shared" ref="C145:C208" si="11">IF(B145=""," ",B145-A145+1)</f>
        <v>31</v>
      </c>
      <c r="D145" s="12" t="s">
        <v>308</v>
      </c>
      <c r="E145" s="15">
        <v>32497.64</v>
      </c>
      <c r="F145" s="15"/>
      <c r="G145" s="15">
        <v>10749.44</v>
      </c>
      <c r="H145" s="25">
        <f t="shared" ref="H145:H208" si="12">E145+F145+G145</f>
        <v>43247.08</v>
      </c>
      <c r="I145" s="15"/>
      <c r="J145" s="15"/>
      <c r="K145" s="15">
        <v>163.47999999999999</v>
      </c>
      <c r="L145" s="26">
        <f t="shared" ref="L145:L208" si="13">IFERROR(((H145/K145)/C145)/24,FALSE)</f>
        <v>0.35556518044363067</v>
      </c>
      <c r="M145" s="27">
        <v>7404.71</v>
      </c>
      <c r="N145" s="27">
        <v>673.17</v>
      </c>
      <c r="O145" s="27"/>
      <c r="P145" s="27"/>
      <c r="Q145" s="27"/>
      <c r="R145" s="29">
        <f t="shared" ref="R145:R208" si="14">IFERROR((M145-N145)-O145-P145-Q145,FALSE)</f>
        <v>6731.54</v>
      </c>
      <c r="S145" s="30">
        <f t="shared" ref="S145:S208" si="15">IFERROR(R145/H145,FALSE)</f>
        <v>0.15565305218294506</v>
      </c>
      <c r="T145" s="33" t="s">
        <v>184</v>
      </c>
    </row>
    <row r="146" spans="1:20" ht="15">
      <c r="A146" s="23">
        <v>45108</v>
      </c>
      <c r="B146" s="23">
        <v>45138</v>
      </c>
      <c r="C146" s="24">
        <f t="shared" si="11"/>
        <v>31</v>
      </c>
      <c r="D146" s="12">
        <v>3114838753</v>
      </c>
      <c r="E146" s="15">
        <v>54810.144</v>
      </c>
      <c r="F146" s="15"/>
      <c r="G146" s="15">
        <v>50108.792000000001</v>
      </c>
      <c r="H146" s="25">
        <f t="shared" si="12"/>
        <v>104918.936</v>
      </c>
      <c r="I146" s="15"/>
      <c r="J146" s="15"/>
      <c r="K146" s="15">
        <v>286.86</v>
      </c>
      <c r="L146" s="26">
        <f t="shared" si="13"/>
        <v>0.49159895164476475</v>
      </c>
      <c r="M146" s="27">
        <v>-100881.85</v>
      </c>
      <c r="N146" s="27">
        <v>1501.65</v>
      </c>
      <c r="O146" s="27"/>
      <c r="P146" s="27">
        <v>-123775.91</v>
      </c>
      <c r="Q146" s="27"/>
      <c r="R146" s="29">
        <f t="shared" si="14"/>
        <v>21392.410000000003</v>
      </c>
      <c r="S146" s="30">
        <f t="shared" si="15"/>
        <v>0.20389465253441003</v>
      </c>
      <c r="T146" s="33" t="s">
        <v>185</v>
      </c>
    </row>
    <row r="147" spans="1:20" ht="15">
      <c r="A147" s="23">
        <v>45108</v>
      </c>
      <c r="B147" s="23">
        <v>45138</v>
      </c>
      <c r="C147" s="24">
        <f t="shared" si="11"/>
        <v>31</v>
      </c>
      <c r="D147" s="12">
        <v>3120669605</v>
      </c>
      <c r="E147" s="15">
        <v>27182.799999999999</v>
      </c>
      <c r="F147" s="15"/>
      <c r="G147" s="15">
        <v>26076.576000000001</v>
      </c>
      <c r="H147" s="25">
        <f t="shared" si="12"/>
        <v>53259.376000000004</v>
      </c>
      <c r="I147" s="15"/>
      <c r="J147" s="15"/>
      <c r="K147" s="15">
        <v>137.57</v>
      </c>
      <c r="L147" s="26">
        <f t="shared" si="13"/>
        <v>0.52035460344333018</v>
      </c>
      <c r="M147" s="27">
        <v>8629.8799999999992</v>
      </c>
      <c r="N147" s="27">
        <v>784.55</v>
      </c>
      <c r="O147" s="27"/>
      <c r="P147" s="27"/>
      <c r="Q147" s="27"/>
      <c r="R147" s="29">
        <f t="shared" si="14"/>
        <v>7845.329999999999</v>
      </c>
      <c r="S147" s="30">
        <f t="shared" si="15"/>
        <v>0.14730420424001961</v>
      </c>
      <c r="T147" s="33" t="s">
        <v>186</v>
      </c>
    </row>
    <row r="148" spans="1:20" ht="15">
      <c r="A148" s="23">
        <v>45108</v>
      </c>
      <c r="B148" s="23">
        <v>45138</v>
      </c>
      <c r="C148" s="24">
        <f t="shared" si="11"/>
        <v>31</v>
      </c>
      <c r="D148" s="12">
        <v>3120106909</v>
      </c>
      <c r="E148" s="15">
        <v>18355.792000000001</v>
      </c>
      <c r="F148" s="15"/>
      <c r="G148" s="15">
        <v>15871.28</v>
      </c>
      <c r="H148" s="25">
        <f t="shared" si="12"/>
        <v>34227.072</v>
      </c>
      <c r="I148" s="15"/>
      <c r="J148" s="15"/>
      <c r="K148" s="15">
        <v>107.2</v>
      </c>
      <c r="L148" s="26">
        <f t="shared" si="13"/>
        <v>0.42914299470389983</v>
      </c>
      <c r="M148" s="27">
        <v>2716.68</v>
      </c>
      <c r="N148" s="27">
        <v>246.64</v>
      </c>
      <c r="O148" s="27"/>
      <c r="P148" s="27">
        <v>-460.44</v>
      </c>
      <c r="Q148" s="27"/>
      <c r="R148" s="29">
        <f t="shared" si="14"/>
        <v>2930.48</v>
      </c>
      <c r="S148" s="30">
        <f t="shared" si="15"/>
        <v>8.5618775687268833E-2</v>
      </c>
      <c r="T148" s="33" t="s">
        <v>187</v>
      </c>
    </row>
    <row r="149" spans="1:20" ht="15">
      <c r="A149" s="23">
        <v>45108</v>
      </c>
      <c r="B149" s="23">
        <v>45138</v>
      </c>
      <c r="C149" s="24">
        <f t="shared" si="11"/>
        <v>31</v>
      </c>
      <c r="D149" s="12">
        <v>3120160063</v>
      </c>
      <c r="E149" s="15">
        <v>5868.9080000000004</v>
      </c>
      <c r="F149" s="15"/>
      <c r="G149" s="15">
        <v>5040.0640000000003</v>
      </c>
      <c r="H149" s="25">
        <f t="shared" si="12"/>
        <v>10908.972000000002</v>
      </c>
      <c r="I149" s="15"/>
      <c r="J149" s="15"/>
      <c r="K149" s="15">
        <v>38.06</v>
      </c>
      <c r="L149" s="26">
        <f t="shared" si="13"/>
        <v>0.38524952112962557</v>
      </c>
      <c r="M149" s="27">
        <v>1903.43</v>
      </c>
      <c r="N149" s="27">
        <v>173.05</v>
      </c>
      <c r="O149" s="27"/>
      <c r="P149" s="27"/>
      <c r="Q149" s="27"/>
      <c r="R149" s="29">
        <f t="shared" si="14"/>
        <v>1730.38</v>
      </c>
      <c r="S149" s="30">
        <f t="shared" si="15"/>
        <v>0.15861989562352896</v>
      </c>
      <c r="T149" s="33" t="s">
        <v>188</v>
      </c>
    </row>
    <row r="150" spans="1:20" ht="15">
      <c r="A150" s="23">
        <v>45108</v>
      </c>
      <c r="B150" s="23">
        <v>45138</v>
      </c>
      <c r="C150" s="24">
        <f t="shared" si="11"/>
        <v>31</v>
      </c>
      <c r="D150" s="12">
        <v>3115218287</v>
      </c>
      <c r="E150" s="15">
        <v>9268.7199999999993</v>
      </c>
      <c r="F150" s="15"/>
      <c r="G150" s="15">
        <v>8775.8240000000005</v>
      </c>
      <c r="H150" s="25">
        <f t="shared" si="12"/>
        <v>18044.544000000002</v>
      </c>
      <c r="I150" s="15"/>
      <c r="J150" s="15"/>
      <c r="K150" s="15">
        <v>50.81</v>
      </c>
      <c r="L150" s="26">
        <f t="shared" si="13"/>
        <v>0.47733555116785498</v>
      </c>
      <c r="M150" s="27">
        <v>2370.4899999999998</v>
      </c>
      <c r="N150" s="27">
        <v>210.69</v>
      </c>
      <c r="O150" s="27"/>
      <c r="P150" s="27"/>
      <c r="Q150" s="27"/>
      <c r="R150" s="29">
        <f t="shared" si="14"/>
        <v>2159.7999999999997</v>
      </c>
      <c r="S150" s="30">
        <f t="shared" si="15"/>
        <v>0.1196926893802359</v>
      </c>
      <c r="T150" s="33" t="s">
        <v>189</v>
      </c>
    </row>
    <row r="151" spans="1:20" ht="15">
      <c r="A151" s="23">
        <v>45108</v>
      </c>
      <c r="B151" s="23">
        <v>45138</v>
      </c>
      <c r="C151" s="24">
        <f t="shared" si="11"/>
        <v>31</v>
      </c>
      <c r="D151" s="12">
        <v>3116889894</v>
      </c>
      <c r="E151" s="15">
        <v>17811.599999999999</v>
      </c>
      <c r="F151" s="15"/>
      <c r="G151" s="15">
        <v>15029.808000000001</v>
      </c>
      <c r="H151" s="25">
        <f t="shared" si="12"/>
        <v>32841.407999999996</v>
      </c>
      <c r="I151" s="15"/>
      <c r="J151" s="15"/>
      <c r="K151" s="15">
        <v>107.23</v>
      </c>
      <c r="L151" s="26">
        <f t="shared" si="13"/>
        <v>0.41165417718320274</v>
      </c>
      <c r="M151" s="27">
        <v>4303.9399999999996</v>
      </c>
      <c r="N151" s="27">
        <v>390.91</v>
      </c>
      <c r="O151" s="27"/>
      <c r="P151" s="27"/>
      <c r="Q151" s="27"/>
      <c r="R151" s="29">
        <f t="shared" si="14"/>
        <v>3913.0299999999997</v>
      </c>
      <c r="S151" s="30">
        <f t="shared" si="15"/>
        <v>0.11914927642566361</v>
      </c>
      <c r="T151" s="33" t="s">
        <v>190</v>
      </c>
    </row>
    <row r="152" spans="1:20" ht="15">
      <c r="A152" s="23">
        <v>45108</v>
      </c>
      <c r="B152" s="23">
        <v>45138</v>
      </c>
      <c r="C152" s="24">
        <f t="shared" si="11"/>
        <v>31</v>
      </c>
      <c r="D152" s="12" t="s">
        <v>309</v>
      </c>
      <c r="E152" s="15">
        <v>9060.1200000000008</v>
      </c>
      <c r="F152" s="15"/>
      <c r="G152" s="15">
        <v>9171.41</v>
      </c>
      <c r="H152" s="25">
        <f t="shared" si="12"/>
        <v>18231.53</v>
      </c>
      <c r="I152" s="15"/>
      <c r="J152" s="15"/>
      <c r="K152" s="15">
        <v>55.29</v>
      </c>
      <c r="L152" s="26">
        <f t="shared" si="13"/>
        <v>0.44320391795362474</v>
      </c>
      <c r="M152" s="27">
        <v>3462.54</v>
      </c>
      <c r="N152" s="27">
        <v>314.02999999999997</v>
      </c>
      <c r="O152" s="27"/>
      <c r="P152" s="27">
        <v>-443.94</v>
      </c>
      <c r="Q152" s="27"/>
      <c r="R152" s="29">
        <f t="shared" si="14"/>
        <v>3592.4500000000003</v>
      </c>
      <c r="S152" s="30">
        <f t="shared" si="15"/>
        <v>0.19704599668815512</v>
      </c>
      <c r="T152" s="33" t="s">
        <v>191</v>
      </c>
    </row>
    <row r="153" spans="1:20" ht="15">
      <c r="A153" s="23">
        <v>45108</v>
      </c>
      <c r="B153" s="23">
        <v>45138</v>
      </c>
      <c r="C153" s="24">
        <f t="shared" si="11"/>
        <v>31</v>
      </c>
      <c r="D153" s="12">
        <v>3120086201</v>
      </c>
      <c r="E153" s="15">
        <v>5064.808</v>
      </c>
      <c r="F153" s="15"/>
      <c r="G153" s="15">
        <v>5740.0879999999997</v>
      </c>
      <c r="H153" s="25">
        <f t="shared" si="12"/>
        <v>10804.896000000001</v>
      </c>
      <c r="I153" s="15"/>
      <c r="J153" s="15"/>
      <c r="K153" s="15">
        <v>30.7</v>
      </c>
      <c r="L153" s="26">
        <f t="shared" si="13"/>
        <v>0.47305243248922985</v>
      </c>
      <c r="M153" s="27">
        <v>1441.29</v>
      </c>
      <c r="N153" s="27">
        <v>131.05000000000001</v>
      </c>
      <c r="O153" s="27"/>
      <c r="P153" s="27"/>
      <c r="Q153" s="27"/>
      <c r="R153" s="29">
        <f t="shared" si="14"/>
        <v>1310.24</v>
      </c>
      <c r="S153" s="30">
        <f t="shared" si="15"/>
        <v>0.12126354571112946</v>
      </c>
      <c r="T153" s="33" t="s">
        <v>192</v>
      </c>
    </row>
    <row r="154" spans="1:20" ht="15">
      <c r="A154" s="23">
        <v>45108</v>
      </c>
      <c r="B154" s="23">
        <v>45138</v>
      </c>
      <c r="C154" s="24">
        <f t="shared" si="11"/>
        <v>31</v>
      </c>
      <c r="D154" s="12">
        <v>3120059147</v>
      </c>
      <c r="E154" s="15">
        <v>52953.21</v>
      </c>
      <c r="F154" s="15"/>
      <c r="G154" s="15">
        <v>52175.28</v>
      </c>
      <c r="H154" s="25">
        <f t="shared" si="12"/>
        <v>105128.48999999999</v>
      </c>
      <c r="I154" s="15"/>
      <c r="J154" s="15"/>
      <c r="K154" s="15">
        <v>252.42</v>
      </c>
      <c r="L154" s="26">
        <f t="shared" si="13"/>
        <v>0.55978818584489243</v>
      </c>
      <c r="M154" s="27">
        <v>25661.919999999998</v>
      </c>
      <c r="N154" s="27">
        <v>2320.2399999999998</v>
      </c>
      <c r="O154" s="27"/>
      <c r="P154" s="27"/>
      <c r="Q154" s="27"/>
      <c r="R154" s="29">
        <f t="shared" si="14"/>
        <v>23341.68</v>
      </c>
      <c r="S154" s="30">
        <f t="shared" si="15"/>
        <v>0.22203001298696484</v>
      </c>
      <c r="T154" s="33" t="s">
        <v>193</v>
      </c>
    </row>
    <row r="155" spans="1:20" ht="15">
      <c r="A155" s="23">
        <v>45108</v>
      </c>
      <c r="B155" s="23">
        <v>45138</v>
      </c>
      <c r="C155" s="24">
        <f t="shared" si="11"/>
        <v>31</v>
      </c>
      <c r="D155" s="12">
        <v>3120075724</v>
      </c>
      <c r="E155" s="15">
        <v>14102.528</v>
      </c>
      <c r="F155" s="15"/>
      <c r="G155" s="15">
        <v>14510.048000000001</v>
      </c>
      <c r="H155" s="25">
        <f t="shared" si="12"/>
        <v>28612.576000000001</v>
      </c>
      <c r="I155" s="15"/>
      <c r="J155" s="15"/>
      <c r="K155" s="15">
        <v>68.13</v>
      </c>
      <c r="L155" s="26">
        <f t="shared" si="13"/>
        <v>0.5644761990438899</v>
      </c>
      <c r="M155" s="27">
        <v>5620.56</v>
      </c>
      <c r="N155" s="27">
        <v>510.99</v>
      </c>
      <c r="O155" s="27"/>
      <c r="P155" s="27"/>
      <c r="Q155" s="27"/>
      <c r="R155" s="29">
        <f t="shared" si="14"/>
        <v>5109.5700000000006</v>
      </c>
      <c r="S155" s="30">
        <f t="shared" si="15"/>
        <v>0.17857776943956394</v>
      </c>
      <c r="T155" s="33" t="s">
        <v>194</v>
      </c>
    </row>
    <row r="156" spans="1:20" ht="15">
      <c r="A156" s="23">
        <v>45108</v>
      </c>
      <c r="B156" s="23">
        <v>45138</v>
      </c>
      <c r="C156" s="24">
        <f t="shared" si="11"/>
        <v>31</v>
      </c>
      <c r="D156" s="12">
        <v>3120175064</v>
      </c>
      <c r="E156" s="15">
        <v>26471.919999999998</v>
      </c>
      <c r="F156" s="15"/>
      <c r="G156" s="15">
        <v>28678.03</v>
      </c>
      <c r="H156" s="25">
        <f t="shared" si="12"/>
        <v>55149.95</v>
      </c>
      <c r="I156" s="15"/>
      <c r="J156" s="15"/>
      <c r="K156" s="15">
        <v>137.1</v>
      </c>
      <c r="L156" s="26">
        <f t="shared" si="13"/>
        <v>0.54067306259460568</v>
      </c>
      <c r="M156" s="27">
        <v>5269.32</v>
      </c>
      <c r="N156" s="27">
        <v>479.04</v>
      </c>
      <c r="O156" s="27"/>
      <c r="P156" s="27"/>
      <c r="Q156" s="27"/>
      <c r="R156" s="29">
        <f t="shared" si="14"/>
        <v>4790.28</v>
      </c>
      <c r="S156" s="30">
        <f t="shared" si="15"/>
        <v>8.6859190262185193E-2</v>
      </c>
      <c r="T156" s="33" t="s">
        <v>195</v>
      </c>
    </row>
    <row r="157" spans="1:20" ht="15">
      <c r="A157" s="23">
        <v>45108</v>
      </c>
      <c r="B157" s="23">
        <v>45138</v>
      </c>
      <c r="C157" s="24">
        <f t="shared" si="11"/>
        <v>31</v>
      </c>
      <c r="D157" s="12" t="s">
        <v>306</v>
      </c>
      <c r="E157" s="15">
        <v>21869.3</v>
      </c>
      <c r="F157" s="15"/>
      <c r="G157" s="15">
        <v>27142.799999999999</v>
      </c>
      <c r="H157" s="25">
        <f t="shared" si="12"/>
        <v>49012.1</v>
      </c>
      <c r="I157" s="15"/>
      <c r="J157" s="15"/>
      <c r="K157" s="15">
        <v>100.68</v>
      </c>
      <c r="L157" s="26">
        <f t="shared" si="13"/>
        <v>0.65431543995454555</v>
      </c>
      <c r="M157" s="27">
        <v>11006.03</v>
      </c>
      <c r="N157" s="27">
        <v>1000.57</v>
      </c>
      <c r="O157" s="27"/>
      <c r="P157" s="27"/>
      <c r="Q157" s="27"/>
      <c r="R157" s="29">
        <f t="shared" si="14"/>
        <v>10005.460000000001</v>
      </c>
      <c r="S157" s="30">
        <f t="shared" si="15"/>
        <v>0.20414265048834881</v>
      </c>
      <c r="T157" s="33" t="s">
        <v>196</v>
      </c>
    </row>
    <row r="158" spans="1:20" ht="15">
      <c r="A158" s="23">
        <v>45108</v>
      </c>
      <c r="B158" s="23">
        <v>45138</v>
      </c>
      <c r="C158" s="24">
        <f t="shared" si="11"/>
        <v>31</v>
      </c>
      <c r="D158" s="12">
        <v>3051126966</v>
      </c>
      <c r="E158" s="15">
        <v>58704.78</v>
      </c>
      <c r="F158" s="15"/>
      <c r="G158" s="15">
        <v>58270.96</v>
      </c>
      <c r="H158" s="25">
        <f t="shared" si="12"/>
        <v>116975.73999999999</v>
      </c>
      <c r="I158" s="15"/>
      <c r="J158" s="15"/>
      <c r="K158" s="15">
        <v>275.01</v>
      </c>
      <c r="L158" s="26">
        <f t="shared" si="13"/>
        <v>0.5717081451192586</v>
      </c>
      <c r="M158" s="27">
        <v>20119.88</v>
      </c>
      <c r="N158" s="27">
        <v>1829.08</v>
      </c>
      <c r="O158" s="27"/>
      <c r="P158" s="27"/>
      <c r="Q158" s="27"/>
      <c r="R158" s="29">
        <f t="shared" si="14"/>
        <v>18290.800000000003</v>
      </c>
      <c r="S158" s="30">
        <f t="shared" si="15"/>
        <v>0.1563640460834016</v>
      </c>
      <c r="T158" s="33" t="s">
        <v>197</v>
      </c>
    </row>
    <row r="159" spans="1:20" ht="15">
      <c r="A159" s="23">
        <v>45108</v>
      </c>
      <c r="B159" s="23">
        <v>45138</v>
      </c>
      <c r="C159" s="24">
        <f t="shared" si="11"/>
        <v>31</v>
      </c>
      <c r="D159" s="12">
        <v>3120378361</v>
      </c>
      <c r="E159" s="15">
        <v>6783.04</v>
      </c>
      <c r="F159" s="15"/>
      <c r="G159" s="15">
        <v>7173.7759999999998</v>
      </c>
      <c r="H159" s="25">
        <f t="shared" si="12"/>
        <v>13956.815999999999</v>
      </c>
      <c r="I159" s="15"/>
      <c r="J159" s="15"/>
      <c r="K159" s="15">
        <v>41.25</v>
      </c>
      <c r="L159" s="26">
        <f t="shared" si="13"/>
        <v>0.45476754643206246</v>
      </c>
      <c r="M159" s="27">
        <v>2400.29</v>
      </c>
      <c r="N159" s="27">
        <v>218.21</v>
      </c>
      <c r="O159" s="27"/>
      <c r="P159" s="27"/>
      <c r="Q159" s="27"/>
      <c r="R159" s="29">
        <f t="shared" si="14"/>
        <v>2182.08</v>
      </c>
      <c r="S159" s="30">
        <f t="shared" si="15"/>
        <v>0.15634511481701843</v>
      </c>
      <c r="T159" s="33" t="s">
        <v>198</v>
      </c>
    </row>
    <row r="160" spans="1:20" ht="15">
      <c r="A160" s="23">
        <v>45108</v>
      </c>
      <c r="B160" s="23">
        <v>45138</v>
      </c>
      <c r="C160" s="24">
        <f t="shared" si="11"/>
        <v>31</v>
      </c>
      <c r="D160" s="12">
        <v>3120175406</v>
      </c>
      <c r="E160" s="15">
        <v>48968.572</v>
      </c>
      <c r="F160" s="15"/>
      <c r="G160" s="15">
        <v>49982.264000000003</v>
      </c>
      <c r="H160" s="25">
        <f t="shared" si="12"/>
        <v>98950.83600000001</v>
      </c>
      <c r="I160" s="15"/>
      <c r="J160" s="15"/>
      <c r="K160" s="15">
        <v>210.31</v>
      </c>
      <c r="L160" s="26">
        <f t="shared" si="13"/>
        <v>0.63239235168974839</v>
      </c>
      <c r="M160" s="27">
        <v>16614.63</v>
      </c>
      <c r="N160" s="27">
        <v>1510.42</v>
      </c>
      <c r="O160" s="27"/>
      <c r="P160" s="27"/>
      <c r="Q160" s="27"/>
      <c r="R160" s="29">
        <f t="shared" si="14"/>
        <v>15104.210000000001</v>
      </c>
      <c r="S160" s="30">
        <f t="shared" si="15"/>
        <v>0.152643581505466</v>
      </c>
      <c r="T160" s="33" t="s">
        <v>199</v>
      </c>
    </row>
    <row r="161" spans="1:20" ht="15">
      <c r="A161" s="23">
        <v>45108</v>
      </c>
      <c r="B161" s="23">
        <v>45138</v>
      </c>
      <c r="C161" s="24">
        <f t="shared" si="11"/>
        <v>31</v>
      </c>
      <c r="D161" s="12">
        <v>3116870204</v>
      </c>
      <c r="E161" s="15">
        <v>19040.3</v>
      </c>
      <c r="F161" s="15"/>
      <c r="G161" s="15">
        <v>6654.2</v>
      </c>
      <c r="H161" s="25">
        <f t="shared" si="12"/>
        <v>25694.5</v>
      </c>
      <c r="I161" s="15"/>
      <c r="J161" s="15"/>
      <c r="K161" s="15">
        <v>97.21</v>
      </c>
      <c r="L161" s="26">
        <f t="shared" si="13"/>
        <v>0.35526816458769567</v>
      </c>
      <c r="M161" s="27">
        <v>7817.43</v>
      </c>
      <c r="N161" s="27">
        <v>710.69</v>
      </c>
      <c r="O161" s="27"/>
      <c r="P161" s="27"/>
      <c r="Q161" s="27"/>
      <c r="R161" s="29">
        <f t="shared" si="14"/>
        <v>7106.74</v>
      </c>
      <c r="S161" s="30">
        <f t="shared" si="15"/>
        <v>0.27658603981396795</v>
      </c>
      <c r="T161" s="33" t="s">
        <v>200</v>
      </c>
    </row>
    <row r="162" spans="1:20" ht="15">
      <c r="A162" s="23">
        <v>45139</v>
      </c>
      <c r="B162" s="23">
        <v>45169</v>
      </c>
      <c r="C162" s="24">
        <f t="shared" si="11"/>
        <v>31</v>
      </c>
      <c r="D162" s="12">
        <v>3120378361</v>
      </c>
      <c r="E162" s="15">
        <v>7101.4880000000003</v>
      </c>
      <c r="F162" s="15"/>
      <c r="G162" s="15">
        <v>6422.4160000000002</v>
      </c>
      <c r="H162" s="25">
        <f t="shared" si="12"/>
        <v>13523.904</v>
      </c>
      <c r="I162" s="15"/>
      <c r="J162" s="15"/>
      <c r="K162" s="15">
        <v>39.200000000000003</v>
      </c>
      <c r="L162" s="26">
        <f t="shared" si="13"/>
        <v>0.46370638578011847</v>
      </c>
      <c r="M162" s="27">
        <v>2336.4</v>
      </c>
      <c r="N162" s="27">
        <v>212.41</v>
      </c>
      <c r="O162" s="27"/>
      <c r="P162" s="27"/>
      <c r="Q162" s="27"/>
      <c r="R162" s="29">
        <f t="shared" si="14"/>
        <v>2123.9900000000002</v>
      </c>
      <c r="S162" s="30">
        <f t="shared" si="15"/>
        <v>0.15705450142207458</v>
      </c>
      <c r="T162" s="33" t="s">
        <v>201</v>
      </c>
    </row>
    <row r="163" spans="1:20" ht="15">
      <c r="A163" s="23">
        <v>45139</v>
      </c>
      <c r="B163" s="23">
        <v>45169</v>
      </c>
      <c r="C163" s="24">
        <f t="shared" si="11"/>
        <v>31</v>
      </c>
      <c r="D163" s="12">
        <v>3120154981</v>
      </c>
      <c r="E163" s="15">
        <v>21028.655999999999</v>
      </c>
      <c r="F163" s="15"/>
      <c r="G163" s="15">
        <v>12109.712</v>
      </c>
      <c r="H163" s="25">
        <f t="shared" si="12"/>
        <v>33138.368000000002</v>
      </c>
      <c r="I163" s="15"/>
      <c r="J163" s="15"/>
      <c r="K163" s="15">
        <v>101.41</v>
      </c>
      <c r="L163" s="26">
        <f t="shared" si="13"/>
        <v>0.4392152371985118</v>
      </c>
      <c r="M163" s="27">
        <v>-2550.2800000000002</v>
      </c>
      <c r="N163" s="27">
        <v>772.71</v>
      </c>
      <c r="O163" s="27"/>
      <c r="P163" s="27">
        <v>-11050</v>
      </c>
      <c r="Q163" s="27"/>
      <c r="R163" s="29">
        <f t="shared" si="14"/>
        <v>7727.01</v>
      </c>
      <c r="S163" s="30">
        <f t="shared" si="15"/>
        <v>0.23317412613680913</v>
      </c>
      <c r="T163" s="33" t="s">
        <v>202</v>
      </c>
    </row>
    <row r="164" spans="1:20" ht="15">
      <c r="A164" s="23">
        <v>45139</v>
      </c>
      <c r="B164" s="23">
        <v>45169</v>
      </c>
      <c r="C164" s="24">
        <f t="shared" si="11"/>
        <v>31</v>
      </c>
      <c r="D164" s="12" t="s">
        <v>308</v>
      </c>
      <c r="E164" s="15">
        <v>38582.76</v>
      </c>
      <c r="F164" s="15"/>
      <c r="G164" s="15">
        <v>9765.32</v>
      </c>
      <c r="H164" s="25">
        <f t="shared" si="12"/>
        <v>48348.08</v>
      </c>
      <c r="I164" s="15"/>
      <c r="J164" s="15"/>
      <c r="K164" s="15">
        <v>184.25</v>
      </c>
      <c r="L164" s="26">
        <f t="shared" si="13"/>
        <v>0.35269459155833732</v>
      </c>
      <c r="M164" s="27">
        <v>-22908.66</v>
      </c>
      <c r="N164" s="27">
        <v>753.78</v>
      </c>
      <c r="O164" s="27"/>
      <c r="P164" s="27">
        <v>-31200</v>
      </c>
      <c r="Q164" s="27"/>
      <c r="R164" s="29">
        <f t="shared" si="14"/>
        <v>7537.5600000000013</v>
      </c>
      <c r="S164" s="30">
        <f t="shared" si="15"/>
        <v>0.15590195101853063</v>
      </c>
      <c r="T164" s="33" t="s">
        <v>203</v>
      </c>
    </row>
    <row r="165" spans="1:20" ht="15">
      <c r="A165" s="23">
        <v>45139</v>
      </c>
      <c r="B165" s="23">
        <v>45169</v>
      </c>
      <c r="C165" s="24">
        <f t="shared" si="11"/>
        <v>31</v>
      </c>
      <c r="D165" s="12">
        <v>3120106909</v>
      </c>
      <c r="E165" s="15">
        <v>18034.175999999999</v>
      </c>
      <c r="F165" s="15"/>
      <c r="G165" s="15">
        <v>12805.92</v>
      </c>
      <c r="H165" s="25">
        <f t="shared" si="12"/>
        <v>30840.095999999998</v>
      </c>
      <c r="I165" s="15"/>
      <c r="J165" s="15"/>
      <c r="K165" s="15">
        <v>105.22</v>
      </c>
      <c r="L165" s="26">
        <f t="shared" si="13"/>
        <v>0.39395306914544642</v>
      </c>
      <c r="M165" s="27">
        <v>2495.54</v>
      </c>
      <c r="N165" s="27">
        <v>226.86</v>
      </c>
      <c r="O165" s="27"/>
      <c r="P165" s="27">
        <v>-282.74</v>
      </c>
      <c r="Q165" s="27"/>
      <c r="R165" s="29">
        <f t="shared" si="14"/>
        <v>2551.42</v>
      </c>
      <c r="S165" s="30">
        <f t="shared" si="15"/>
        <v>8.2730611474101781E-2</v>
      </c>
      <c r="T165" s="33" t="s">
        <v>204</v>
      </c>
    </row>
    <row r="166" spans="1:20" ht="15">
      <c r="A166" s="23">
        <v>45139</v>
      </c>
      <c r="B166" s="23">
        <v>45169</v>
      </c>
      <c r="C166" s="24">
        <f t="shared" si="11"/>
        <v>31</v>
      </c>
      <c r="D166" s="12">
        <v>3120160063</v>
      </c>
      <c r="E166" s="15">
        <v>5956.7280000000001</v>
      </c>
      <c r="F166" s="15"/>
      <c r="G166" s="15">
        <v>4326.6959999999999</v>
      </c>
      <c r="H166" s="25">
        <f t="shared" si="12"/>
        <v>10283.423999999999</v>
      </c>
      <c r="I166" s="15"/>
      <c r="J166" s="15"/>
      <c r="K166" s="15">
        <v>40.99</v>
      </c>
      <c r="L166" s="26">
        <f t="shared" si="13"/>
        <v>0.33719947430136377</v>
      </c>
      <c r="M166" s="27">
        <v>1886.48</v>
      </c>
      <c r="N166" s="27">
        <v>171.5</v>
      </c>
      <c r="O166" s="27"/>
      <c r="P166" s="27"/>
      <c r="Q166" s="27"/>
      <c r="R166" s="29">
        <f t="shared" si="14"/>
        <v>1714.98</v>
      </c>
      <c r="S166" s="30">
        <f t="shared" si="15"/>
        <v>0.16677130107637303</v>
      </c>
      <c r="T166" s="33" t="s">
        <v>205</v>
      </c>
    </row>
    <row r="167" spans="1:20" ht="15">
      <c r="A167" s="23">
        <v>45139</v>
      </c>
      <c r="B167" s="23">
        <v>45169</v>
      </c>
      <c r="C167" s="24">
        <f t="shared" si="11"/>
        <v>31</v>
      </c>
      <c r="D167" s="12">
        <v>3115218287</v>
      </c>
      <c r="E167" s="15">
        <v>8530.1280000000006</v>
      </c>
      <c r="F167" s="15"/>
      <c r="G167" s="15">
        <v>7101.6760000000004</v>
      </c>
      <c r="H167" s="25">
        <f t="shared" si="12"/>
        <v>15631.804</v>
      </c>
      <c r="I167" s="15"/>
      <c r="J167" s="15"/>
      <c r="K167" s="15">
        <v>49.69</v>
      </c>
      <c r="L167" s="26">
        <f t="shared" si="13"/>
        <v>0.42283133924958399</v>
      </c>
      <c r="M167" s="27">
        <v>2106.34</v>
      </c>
      <c r="N167" s="27">
        <v>190.38</v>
      </c>
      <c r="O167" s="27"/>
      <c r="P167" s="27"/>
      <c r="Q167" s="27"/>
      <c r="R167" s="29">
        <f t="shared" si="14"/>
        <v>1915.96</v>
      </c>
      <c r="S167" s="30">
        <f t="shared" si="15"/>
        <v>0.12256806699981652</v>
      </c>
      <c r="T167" s="33" t="s">
        <v>206</v>
      </c>
    </row>
    <row r="168" spans="1:20" ht="15">
      <c r="A168" s="23">
        <v>45139</v>
      </c>
      <c r="B168" s="23">
        <v>45169</v>
      </c>
      <c r="C168" s="24">
        <f t="shared" si="11"/>
        <v>31</v>
      </c>
      <c r="D168" s="12">
        <v>3116889894</v>
      </c>
      <c r="E168" s="15">
        <v>17781.488000000001</v>
      </c>
      <c r="F168" s="15"/>
      <c r="G168" s="15">
        <v>12769.343999999999</v>
      </c>
      <c r="H168" s="25">
        <f t="shared" si="12"/>
        <v>30550.832000000002</v>
      </c>
      <c r="I168" s="15"/>
      <c r="J168" s="15"/>
      <c r="K168" s="15">
        <v>88.19</v>
      </c>
      <c r="L168" s="26">
        <f t="shared" si="13"/>
        <v>0.46561907513957529</v>
      </c>
      <c r="M168" s="27">
        <v>3822.4</v>
      </c>
      <c r="N168" s="27">
        <v>347.51</v>
      </c>
      <c r="O168" s="27"/>
      <c r="P168" s="27"/>
      <c r="Q168" s="27"/>
      <c r="R168" s="29">
        <f t="shared" si="14"/>
        <v>3474.8900000000003</v>
      </c>
      <c r="S168" s="30">
        <f t="shared" si="15"/>
        <v>0.11374125588461879</v>
      </c>
      <c r="T168" s="33" t="s">
        <v>207</v>
      </c>
    </row>
    <row r="169" spans="1:20" ht="15">
      <c r="A169" s="23">
        <v>45139</v>
      </c>
      <c r="B169" s="23">
        <v>45169</v>
      </c>
      <c r="C169" s="24">
        <f t="shared" si="11"/>
        <v>31</v>
      </c>
      <c r="D169" s="12" t="s">
        <v>309</v>
      </c>
      <c r="E169" s="15">
        <v>8817.98</v>
      </c>
      <c r="F169" s="15"/>
      <c r="G169" s="15">
        <v>7325.74</v>
      </c>
      <c r="H169" s="25">
        <f t="shared" si="12"/>
        <v>16143.72</v>
      </c>
      <c r="I169" s="15"/>
      <c r="J169" s="15"/>
      <c r="K169" s="15">
        <v>55.73</v>
      </c>
      <c r="L169" s="26">
        <f t="shared" si="13"/>
        <v>0.3893513078610582</v>
      </c>
      <c r="M169" s="27">
        <v>3656.79</v>
      </c>
      <c r="N169" s="27">
        <v>332.44</v>
      </c>
      <c r="O169" s="27"/>
      <c r="P169" s="27"/>
      <c r="Q169" s="27"/>
      <c r="R169" s="29">
        <f t="shared" si="14"/>
        <v>3324.35</v>
      </c>
      <c r="S169" s="30">
        <f t="shared" si="15"/>
        <v>0.20592217902689094</v>
      </c>
      <c r="T169" s="33" t="s">
        <v>208</v>
      </c>
    </row>
    <row r="170" spans="1:20" ht="15">
      <c r="A170" s="23">
        <v>45139</v>
      </c>
      <c r="B170" s="23">
        <v>45169</v>
      </c>
      <c r="C170" s="24">
        <f t="shared" si="11"/>
        <v>31</v>
      </c>
      <c r="D170" s="12">
        <v>3120086201</v>
      </c>
      <c r="E170" s="15">
        <v>5168.0640000000003</v>
      </c>
      <c r="F170" s="15"/>
      <c r="G170" s="15">
        <v>4474.7479999999996</v>
      </c>
      <c r="H170" s="25">
        <f t="shared" si="12"/>
        <v>9642.8119999999999</v>
      </c>
      <c r="I170" s="15"/>
      <c r="J170" s="15"/>
      <c r="K170" s="15">
        <v>30.7</v>
      </c>
      <c r="L170" s="26">
        <f t="shared" si="13"/>
        <v>0.42217488003922804</v>
      </c>
      <c r="M170" s="27">
        <v>1403.36</v>
      </c>
      <c r="N170" s="27">
        <v>127.59</v>
      </c>
      <c r="O170" s="27"/>
      <c r="P170" s="27"/>
      <c r="Q170" s="27"/>
      <c r="R170" s="29">
        <f t="shared" si="14"/>
        <v>1275.77</v>
      </c>
      <c r="S170" s="30">
        <f t="shared" si="15"/>
        <v>0.13230269344668338</v>
      </c>
      <c r="T170" s="33" t="s">
        <v>209</v>
      </c>
    </row>
    <row r="171" spans="1:20" ht="15">
      <c r="A171" s="23">
        <v>45139</v>
      </c>
      <c r="B171" s="23">
        <v>45169</v>
      </c>
      <c r="C171" s="24">
        <f t="shared" si="11"/>
        <v>31</v>
      </c>
      <c r="D171" s="12">
        <v>3120059147</v>
      </c>
      <c r="E171" s="15">
        <v>52936.11</v>
      </c>
      <c r="F171" s="15"/>
      <c r="G171" s="15">
        <v>43095.12</v>
      </c>
      <c r="H171" s="25">
        <f t="shared" si="12"/>
        <v>96031.23000000001</v>
      </c>
      <c r="I171" s="15"/>
      <c r="J171" s="15"/>
      <c r="K171" s="15">
        <v>223.26</v>
      </c>
      <c r="L171" s="26">
        <f t="shared" si="13"/>
        <v>0.57813416586476651</v>
      </c>
      <c r="M171" s="27">
        <v>23553.23</v>
      </c>
      <c r="N171" s="27">
        <v>2139.6799999999998</v>
      </c>
      <c r="O171" s="27"/>
      <c r="P171" s="27"/>
      <c r="Q171" s="27"/>
      <c r="R171" s="29">
        <f t="shared" si="14"/>
        <v>21413.55</v>
      </c>
      <c r="S171" s="30">
        <f t="shared" si="15"/>
        <v>0.22298527260350615</v>
      </c>
      <c r="T171" s="33" t="s">
        <v>210</v>
      </c>
    </row>
    <row r="172" spans="1:20" ht="15">
      <c r="A172" s="23">
        <v>45139</v>
      </c>
      <c r="B172" s="23">
        <v>45169</v>
      </c>
      <c r="C172" s="24">
        <f t="shared" si="11"/>
        <v>31</v>
      </c>
      <c r="D172" s="12">
        <v>3120075724</v>
      </c>
      <c r="E172" s="15">
        <v>14285.456</v>
      </c>
      <c r="F172" s="15"/>
      <c r="G172" s="15">
        <v>12398.688</v>
      </c>
      <c r="H172" s="25">
        <f t="shared" si="12"/>
        <v>26684.144</v>
      </c>
      <c r="I172" s="15"/>
      <c r="J172" s="15"/>
      <c r="K172" s="15">
        <v>60.03</v>
      </c>
      <c r="L172" s="26">
        <f t="shared" si="13"/>
        <v>0.59746435026214495</v>
      </c>
      <c r="M172" s="27">
        <v>5185.7</v>
      </c>
      <c r="N172" s="27">
        <v>471.45</v>
      </c>
      <c r="O172" s="27"/>
      <c r="P172" s="27">
        <v>-16.68</v>
      </c>
      <c r="Q172" s="27"/>
      <c r="R172" s="29" t="b">
        <f>IFERROR((M172-N172)-P172-#REF!-Q172,FALSE)</f>
        <v>0</v>
      </c>
      <c r="S172" s="30">
        <f t="shared" si="15"/>
        <v>0</v>
      </c>
      <c r="T172" s="33" t="s">
        <v>211</v>
      </c>
    </row>
    <row r="173" spans="1:20" ht="15">
      <c r="A173" s="23">
        <v>45139</v>
      </c>
      <c r="B173" s="23">
        <v>45169</v>
      </c>
      <c r="C173" s="24">
        <f t="shared" si="11"/>
        <v>31</v>
      </c>
      <c r="D173" s="12">
        <v>3120175064</v>
      </c>
      <c r="E173" s="15">
        <v>25340.36</v>
      </c>
      <c r="F173" s="15"/>
      <c r="G173" s="15">
        <v>24161.18</v>
      </c>
      <c r="H173" s="25">
        <f t="shared" si="12"/>
        <v>49501.54</v>
      </c>
      <c r="I173" s="15"/>
      <c r="J173" s="15"/>
      <c r="K173" s="15">
        <v>110</v>
      </c>
      <c r="L173" s="26">
        <f t="shared" si="13"/>
        <v>0.60485752688172045</v>
      </c>
      <c r="M173" s="27">
        <v>4424.92</v>
      </c>
      <c r="N173" s="27">
        <v>402.27</v>
      </c>
      <c r="O173" s="27"/>
      <c r="P173" s="27"/>
      <c r="Q173" s="27"/>
      <c r="R173" s="29">
        <f t="shared" si="14"/>
        <v>4022.65</v>
      </c>
      <c r="S173" s="30">
        <f t="shared" si="15"/>
        <v>8.1263128379440316E-2</v>
      </c>
      <c r="T173" s="33" t="s">
        <v>212</v>
      </c>
    </row>
    <row r="174" spans="1:20" ht="15">
      <c r="A174" s="23">
        <v>45139</v>
      </c>
      <c r="B174" s="23">
        <v>45169</v>
      </c>
      <c r="C174" s="24">
        <f t="shared" si="11"/>
        <v>31</v>
      </c>
      <c r="D174" s="12" t="s">
        <v>306</v>
      </c>
      <c r="E174" s="15">
        <v>20490.5</v>
      </c>
      <c r="F174" s="15"/>
      <c r="G174" s="15">
        <v>22193.9</v>
      </c>
      <c r="H174" s="25">
        <f t="shared" si="12"/>
        <v>42684.4</v>
      </c>
      <c r="I174" s="15"/>
      <c r="J174" s="15"/>
      <c r="K174" s="15">
        <v>91.66</v>
      </c>
      <c r="L174" s="26">
        <f t="shared" si="13"/>
        <v>0.62591648894113128</v>
      </c>
      <c r="M174" s="27">
        <v>9735.2800000000007</v>
      </c>
      <c r="N174" s="27">
        <v>885.03</v>
      </c>
      <c r="O174" s="27"/>
      <c r="P174" s="27"/>
      <c r="Q174" s="27"/>
      <c r="R174" s="29">
        <f t="shared" si="14"/>
        <v>8850.25</v>
      </c>
      <c r="S174" s="30">
        <f t="shared" si="15"/>
        <v>0.20734155803993964</v>
      </c>
      <c r="T174" s="33" t="s">
        <v>213</v>
      </c>
    </row>
    <row r="175" spans="1:20" ht="15">
      <c r="A175" s="23">
        <v>45139</v>
      </c>
      <c r="B175" s="23">
        <v>45169</v>
      </c>
      <c r="C175" s="24">
        <f t="shared" si="11"/>
        <v>31</v>
      </c>
      <c r="D175" s="12">
        <v>3051126966</v>
      </c>
      <c r="E175" s="15">
        <v>60883.37</v>
      </c>
      <c r="F175" s="15"/>
      <c r="G175" s="15">
        <v>50462.9</v>
      </c>
      <c r="H175" s="25">
        <f t="shared" si="12"/>
        <v>111346.27</v>
      </c>
      <c r="I175" s="15"/>
      <c r="J175" s="15"/>
      <c r="K175" s="15">
        <v>133.72999999999999</v>
      </c>
      <c r="L175" s="26">
        <f t="shared" si="13"/>
        <v>1.1191128770938719</v>
      </c>
      <c r="M175" s="27">
        <v>19601.77</v>
      </c>
      <c r="N175" s="27">
        <v>1772.27</v>
      </c>
      <c r="O175" s="27"/>
      <c r="P175" s="27"/>
      <c r="Q175" s="27"/>
      <c r="R175" s="29">
        <f t="shared" si="14"/>
        <v>17829.5</v>
      </c>
      <c r="S175" s="30">
        <f t="shared" si="15"/>
        <v>0.16012660325307709</v>
      </c>
      <c r="T175" s="33" t="s">
        <v>214</v>
      </c>
    </row>
    <row r="176" spans="1:20" ht="15">
      <c r="A176" s="23">
        <v>45139</v>
      </c>
      <c r="B176" s="23">
        <v>45169</v>
      </c>
      <c r="C176" s="24">
        <f t="shared" si="11"/>
        <v>31</v>
      </c>
      <c r="D176" s="12">
        <v>3120175406</v>
      </c>
      <c r="E176" s="15">
        <v>51188.696000000004</v>
      </c>
      <c r="F176" s="15"/>
      <c r="G176" s="15">
        <v>43855.14</v>
      </c>
      <c r="H176" s="25">
        <f t="shared" si="12"/>
        <v>95043.83600000001</v>
      </c>
      <c r="I176" s="15"/>
      <c r="J176" s="15"/>
      <c r="K176" s="15">
        <v>199.94</v>
      </c>
      <c r="L176" s="26">
        <f t="shared" si="13"/>
        <v>0.63892713512978638</v>
      </c>
      <c r="M176" s="27">
        <v>16090.75</v>
      </c>
      <c r="N176" s="27">
        <v>1462.79</v>
      </c>
      <c r="O176" s="27"/>
      <c r="P176" s="27"/>
      <c r="Q176" s="27"/>
      <c r="R176" s="29">
        <f t="shared" si="14"/>
        <v>14627.96</v>
      </c>
      <c r="S176" s="30">
        <f t="shared" si="15"/>
        <v>0.15390750853111607</v>
      </c>
      <c r="T176" s="33" t="s">
        <v>215</v>
      </c>
    </row>
    <row r="177" spans="1:20" ht="15">
      <c r="A177" s="23">
        <v>45139</v>
      </c>
      <c r="B177" s="23">
        <v>45169</v>
      </c>
      <c r="C177" s="24">
        <f t="shared" si="11"/>
        <v>31</v>
      </c>
      <c r="D177" s="12">
        <v>3116870204</v>
      </c>
      <c r="E177" s="15">
        <v>21423.552</v>
      </c>
      <c r="F177" s="15"/>
      <c r="G177" s="15">
        <v>6865.8720000000003</v>
      </c>
      <c r="H177" s="25">
        <f t="shared" si="12"/>
        <v>28289.423999999999</v>
      </c>
      <c r="I177" s="15"/>
      <c r="J177" s="15"/>
      <c r="K177" s="15">
        <v>100.15</v>
      </c>
      <c r="L177" s="26">
        <f t="shared" si="13"/>
        <v>0.3796646965036316</v>
      </c>
      <c r="M177" s="27">
        <v>-7752.94</v>
      </c>
      <c r="N177" s="27">
        <v>772.46</v>
      </c>
      <c r="O177" s="27"/>
      <c r="P177" s="27">
        <v>-16241.86</v>
      </c>
      <c r="Q177" s="27"/>
      <c r="R177" s="29">
        <f t="shared" si="14"/>
        <v>7716.4600000000009</v>
      </c>
      <c r="S177" s="30">
        <f t="shared" si="15"/>
        <v>0.2727683674294677</v>
      </c>
      <c r="T177" s="33" t="s">
        <v>216</v>
      </c>
    </row>
    <row r="178" spans="1:20" ht="15">
      <c r="A178" s="23">
        <v>45170</v>
      </c>
      <c r="B178" s="23">
        <v>45199</v>
      </c>
      <c r="C178" s="24">
        <f t="shared" si="11"/>
        <v>30</v>
      </c>
      <c r="D178" s="12">
        <v>3120154981</v>
      </c>
      <c r="E178" s="15">
        <v>20272.671999999999</v>
      </c>
      <c r="F178" s="15"/>
      <c r="G178" s="15">
        <v>12317.647999999999</v>
      </c>
      <c r="H178" s="25">
        <f t="shared" si="12"/>
        <v>32590.32</v>
      </c>
      <c r="I178" s="15"/>
      <c r="J178" s="15"/>
      <c r="K178" s="15">
        <v>109.81</v>
      </c>
      <c r="L178" s="26">
        <f t="shared" si="13"/>
        <v>0.41220593145736578</v>
      </c>
      <c r="M178" s="27">
        <v>8512.4599999999991</v>
      </c>
      <c r="N178" s="27">
        <v>773.88</v>
      </c>
      <c r="O178" s="27"/>
      <c r="P178" s="27"/>
      <c r="Q178" s="27"/>
      <c r="R178" s="29">
        <f t="shared" si="14"/>
        <v>7738.579999999999</v>
      </c>
      <c r="S178" s="30">
        <f t="shared" si="15"/>
        <v>0.23745026130458366</v>
      </c>
      <c r="T178" s="33" t="s">
        <v>217</v>
      </c>
    </row>
    <row r="179" spans="1:20" ht="15">
      <c r="A179" s="23">
        <v>45170</v>
      </c>
      <c r="B179" s="23">
        <v>45199</v>
      </c>
      <c r="C179" s="24">
        <f t="shared" si="11"/>
        <v>30</v>
      </c>
      <c r="D179" s="12" t="s">
        <v>308</v>
      </c>
      <c r="E179" s="15">
        <v>37660.76</v>
      </c>
      <c r="F179" s="15"/>
      <c r="G179" s="15">
        <v>10121.120000000001</v>
      </c>
      <c r="H179" s="25">
        <f t="shared" si="12"/>
        <v>47781.880000000005</v>
      </c>
      <c r="I179" s="15"/>
      <c r="J179" s="15"/>
      <c r="K179" s="15">
        <v>209.24</v>
      </c>
      <c r="L179" s="26">
        <f t="shared" si="13"/>
        <v>0.31716556214023239</v>
      </c>
      <c r="M179" s="27">
        <v>39880.800000000003</v>
      </c>
      <c r="N179" s="27">
        <v>785.93</v>
      </c>
      <c r="O179" s="27"/>
      <c r="P179" s="27">
        <v>31235.73</v>
      </c>
      <c r="Q179" s="27"/>
      <c r="R179" s="29" t="b">
        <f>IFERROR((M179-N179)-P179-#REF!-Q179,FALSE)</f>
        <v>0</v>
      </c>
      <c r="S179" s="30">
        <f t="shared" si="15"/>
        <v>0</v>
      </c>
      <c r="T179" s="33" t="s">
        <v>218</v>
      </c>
    </row>
    <row r="180" spans="1:20" ht="15">
      <c r="A180" s="23">
        <v>45170</v>
      </c>
      <c r="B180" s="23">
        <v>45199</v>
      </c>
      <c r="C180" s="24">
        <f t="shared" si="11"/>
        <v>30</v>
      </c>
      <c r="D180" s="12">
        <v>3114838753</v>
      </c>
      <c r="E180" s="15">
        <v>49144.396000000001</v>
      </c>
      <c r="F180" s="15"/>
      <c r="G180" s="15">
        <v>43555.775999999998</v>
      </c>
      <c r="H180" s="25">
        <f t="shared" si="12"/>
        <v>92700.171999999991</v>
      </c>
      <c r="I180" s="15"/>
      <c r="J180" s="15"/>
      <c r="K180" s="15">
        <v>235.15</v>
      </c>
      <c r="L180" s="26">
        <f t="shared" si="13"/>
        <v>0.54752387365038857</v>
      </c>
      <c r="M180" s="27">
        <v>19835.61</v>
      </c>
      <c r="N180" s="27">
        <v>1803.24</v>
      </c>
      <c r="O180" s="27"/>
      <c r="P180" s="27"/>
      <c r="Q180" s="27"/>
      <c r="R180" s="29">
        <f t="shared" si="14"/>
        <v>18032.37</v>
      </c>
      <c r="S180" s="30">
        <f t="shared" si="15"/>
        <v>0.19452358729172586</v>
      </c>
      <c r="T180" s="33" t="s">
        <v>219</v>
      </c>
    </row>
    <row r="181" spans="1:20" ht="15">
      <c r="A181" s="23">
        <v>45170</v>
      </c>
      <c r="B181" s="23">
        <v>45199</v>
      </c>
      <c r="C181" s="24">
        <f t="shared" si="11"/>
        <v>30</v>
      </c>
      <c r="D181" s="12">
        <v>3120106909</v>
      </c>
      <c r="E181" s="15">
        <v>15317.28</v>
      </c>
      <c r="F181" s="15"/>
      <c r="G181" s="15">
        <v>12734.304</v>
      </c>
      <c r="H181" s="25">
        <f t="shared" si="12"/>
        <v>28051.584000000003</v>
      </c>
      <c r="I181" s="15"/>
      <c r="J181" s="15"/>
      <c r="K181" s="15">
        <v>93.95</v>
      </c>
      <c r="L181" s="26">
        <f t="shared" si="13"/>
        <v>0.41469434096150443</v>
      </c>
      <c r="M181" s="27">
        <v>2469.0100000000002</v>
      </c>
      <c r="N181" s="27">
        <v>224.46</v>
      </c>
      <c r="O181" s="27"/>
      <c r="P181" s="27"/>
      <c r="Q181" s="27"/>
      <c r="R181" s="29">
        <f t="shared" si="14"/>
        <v>2244.5500000000002</v>
      </c>
      <c r="S181" s="30">
        <f t="shared" si="15"/>
        <v>8.0015089343974305E-2</v>
      </c>
      <c r="T181" s="33" t="s">
        <v>220</v>
      </c>
    </row>
    <row r="182" spans="1:20" ht="15">
      <c r="A182" s="23">
        <v>45170</v>
      </c>
      <c r="B182" s="23">
        <v>45199</v>
      </c>
      <c r="C182" s="24">
        <f t="shared" si="11"/>
        <v>30</v>
      </c>
      <c r="D182" s="12" t="s">
        <v>307</v>
      </c>
      <c r="E182" s="15">
        <v>20558.77</v>
      </c>
      <c r="F182" s="15"/>
      <c r="G182" s="15">
        <v>19718.77</v>
      </c>
      <c r="H182" s="25">
        <f t="shared" si="12"/>
        <v>40277.54</v>
      </c>
      <c r="I182" s="15"/>
      <c r="J182" s="15"/>
      <c r="K182" s="15">
        <v>101.09</v>
      </c>
      <c r="L182" s="26">
        <f t="shared" si="13"/>
        <v>0.55337845264395857</v>
      </c>
      <c r="M182" s="27">
        <v>5972.26</v>
      </c>
      <c r="N182" s="27">
        <v>542.95000000000005</v>
      </c>
      <c r="O182" s="27"/>
      <c r="P182" s="27">
        <v>-63.04</v>
      </c>
      <c r="Q182" s="27"/>
      <c r="R182" s="29" t="b">
        <f>IFERROR((M182-N182)-P182-#REF!-Q182,FALSE)</f>
        <v>0</v>
      </c>
      <c r="S182" s="30">
        <f t="shared" si="15"/>
        <v>0</v>
      </c>
      <c r="T182" s="33" t="s">
        <v>221</v>
      </c>
    </row>
    <row r="183" spans="1:20" ht="15">
      <c r="A183" s="23">
        <v>45170</v>
      </c>
      <c r="B183" s="23">
        <v>45199</v>
      </c>
      <c r="C183" s="24">
        <f t="shared" si="11"/>
        <v>30</v>
      </c>
      <c r="D183" s="12">
        <v>3115218287</v>
      </c>
      <c r="E183" s="15">
        <v>7921.116</v>
      </c>
      <c r="F183" s="15"/>
      <c r="G183" s="15">
        <v>7134.74</v>
      </c>
      <c r="H183" s="25">
        <f t="shared" si="12"/>
        <v>15055.856</v>
      </c>
      <c r="I183" s="15"/>
      <c r="J183" s="15"/>
      <c r="K183" s="15">
        <v>41.16</v>
      </c>
      <c r="L183" s="26">
        <f t="shared" si="13"/>
        <v>0.50803962854983264</v>
      </c>
      <c r="M183" s="27">
        <v>1929.33</v>
      </c>
      <c r="N183" s="27">
        <v>172.83</v>
      </c>
      <c r="O183" s="27"/>
      <c r="P183" s="27"/>
      <c r="Q183" s="27"/>
      <c r="R183" s="29">
        <f t="shared" si="14"/>
        <v>1756.5</v>
      </c>
      <c r="S183" s="30">
        <f t="shared" si="15"/>
        <v>0.11666556853359915</v>
      </c>
      <c r="T183" s="33" t="s">
        <v>222</v>
      </c>
    </row>
    <row r="184" spans="1:20" ht="15">
      <c r="A184" s="23">
        <v>45170</v>
      </c>
      <c r="B184" s="23">
        <v>45199</v>
      </c>
      <c r="C184" s="24">
        <f t="shared" si="11"/>
        <v>30</v>
      </c>
      <c r="D184" s="12">
        <v>3116889894</v>
      </c>
      <c r="E184" s="15">
        <v>16360.96</v>
      </c>
      <c r="F184" s="15"/>
      <c r="G184" s="15">
        <v>13518.8</v>
      </c>
      <c r="H184" s="25">
        <f t="shared" si="12"/>
        <v>29879.759999999998</v>
      </c>
      <c r="I184" s="15"/>
      <c r="J184" s="15"/>
      <c r="K184" s="15">
        <v>94.82</v>
      </c>
      <c r="L184" s="26">
        <f t="shared" si="13"/>
        <v>0.43766786191380164</v>
      </c>
      <c r="M184" s="27">
        <v>3871.82</v>
      </c>
      <c r="N184" s="27">
        <v>351.99</v>
      </c>
      <c r="O184" s="27"/>
      <c r="P184" s="27"/>
      <c r="Q184" s="27"/>
      <c r="R184" s="29">
        <f t="shared" si="14"/>
        <v>3519.83</v>
      </c>
      <c r="S184" s="30">
        <f t="shared" si="15"/>
        <v>0.11779980829832637</v>
      </c>
      <c r="T184" s="33" t="s">
        <v>223</v>
      </c>
    </row>
    <row r="185" spans="1:20" ht="15">
      <c r="A185" s="23">
        <v>45170</v>
      </c>
      <c r="B185" s="23">
        <v>45199</v>
      </c>
      <c r="C185" s="24">
        <f t="shared" si="11"/>
        <v>30</v>
      </c>
      <c r="D185" s="12">
        <v>3120001010</v>
      </c>
      <c r="E185" s="15">
        <v>6167.5039999999999</v>
      </c>
      <c r="F185" s="15"/>
      <c r="G185" s="15">
        <v>5869.3760000000002</v>
      </c>
      <c r="H185" s="25">
        <f t="shared" si="12"/>
        <v>12036.880000000001</v>
      </c>
      <c r="I185" s="15"/>
      <c r="J185" s="15"/>
      <c r="K185" s="15">
        <v>55.49</v>
      </c>
      <c r="L185" s="26">
        <f t="shared" si="13"/>
        <v>0.30127750745880139</v>
      </c>
      <c r="M185" s="27">
        <v>3304.75</v>
      </c>
      <c r="N185" s="27">
        <v>300.44</v>
      </c>
      <c r="O185" s="27"/>
      <c r="P185" s="27"/>
      <c r="Q185" s="27"/>
      <c r="R185" s="29">
        <f t="shared" si="14"/>
        <v>3004.31</v>
      </c>
      <c r="S185" s="30">
        <f t="shared" si="15"/>
        <v>0.24959208698599636</v>
      </c>
      <c r="T185" s="33" t="s">
        <v>224</v>
      </c>
    </row>
    <row r="186" spans="1:20" ht="15">
      <c r="A186" s="23">
        <v>45170</v>
      </c>
      <c r="B186" s="23">
        <v>45199</v>
      </c>
      <c r="C186" s="24">
        <f t="shared" si="11"/>
        <v>30</v>
      </c>
      <c r="D186" s="12" t="s">
        <v>309</v>
      </c>
      <c r="E186" s="15">
        <v>8148.72</v>
      </c>
      <c r="F186" s="15"/>
      <c r="G186" s="15">
        <v>7551.63</v>
      </c>
      <c r="H186" s="25">
        <f t="shared" si="12"/>
        <v>15700.35</v>
      </c>
      <c r="I186" s="15"/>
      <c r="J186" s="15"/>
      <c r="K186" s="15">
        <v>39.6</v>
      </c>
      <c r="L186" s="26">
        <f t="shared" si="13"/>
        <v>0.5506576178451178</v>
      </c>
      <c r="M186" s="27">
        <v>3296.61</v>
      </c>
      <c r="N186" s="27">
        <v>299.70999999999998</v>
      </c>
      <c r="O186" s="27"/>
      <c r="P186" s="27"/>
      <c r="Q186" s="27"/>
      <c r="R186" s="29">
        <f t="shared" si="14"/>
        <v>2996.9</v>
      </c>
      <c r="S186" s="30">
        <f t="shared" si="15"/>
        <v>0.19088109500743614</v>
      </c>
      <c r="T186" s="33" t="s">
        <v>225</v>
      </c>
    </row>
    <row r="187" spans="1:20" ht="15">
      <c r="A187" s="23">
        <v>45170</v>
      </c>
      <c r="B187" s="23">
        <v>45199</v>
      </c>
      <c r="C187" s="24">
        <f t="shared" si="11"/>
        <v>30</v>
      </c>
      <c r="D187" s="12">
        <v>3120086201</v>
      </c>
      <c r="E187" s="15">
        <v>4761.8559999999998</v>
      </c>
      <c r="F187" s="15"/>
      <c r="G187" s="15">
        <v>4494.6719999999996</v>
      </c>
      <c r="H187" s="25">
        <f t="shared" si="12"/>
        <v>9256.5279999999984</v>
      </c>
      <c r="I187" s="15"/>
      <c r="J187" s="15"/>
      <c r="K187" s="15">
        <v>25.34</v>
      </c>
      <c r="L187" s="26">
        <f t="shared" si="13"/>
        <v>0.50735157414715426</v>
      </c>
      <c r="M187" s="27">
        <v>1268.9100000000001</v>
      </c>
      <c r="N187" s="27">
        <v>115.37</v>
      </c>
      <c r="O187" s="27"/>
      <c r="P187" s="27"/>
      <c r="Q187" s="27"/>
      <c r="R187" s="29">
        <f t="shared" si="14"/>
        <v>1153.54</v>
      </c>
      <c r="S187" s="30">
        <f t="shared" si="15"/>
        <v>0.1246190796376352</v>
      </c>
      <c r="T187" s="33" t="s">
        <v>226</v>
      </c>
    </row>
    <row r="188" spans="1:20" ht="15">
      <c r="A188" s="23">
        <v>45170</v>
      </c>
      <c r="B188" s="23">
        <v>45199</v>
      </c>
      <c r="C188" s="24">
        <f t="shared" si="11"/>
        <v>30</v>
      </c>
      <c r="D188" s="12">
        <v>3120059147</v>
      </c>
      <c r="E188" s="15">
        <v>47088.18</v>
      </c>
      <c r="F188" s="15"/>
      <c r="G188" s="15">
        <v>44405.58</v>
      </c>
      <c r="H188" s="25">
        <f t="shared" si="12"/>
        <v>91493.760000000009</v>
      </c>
      <c r="I188" s="15"/>
      <c r="J188" s="15"/>
      <c r="K188" s="15">
        <v>200.34</v>
      </c>
      <c r="L188" s="26">
        <f t="shared" si="13"/>
        <v>0.63429503177930857</v>
      </c>
      <c r="M188" s="27">
        <v>22007.02</v>
      </c>
      <c r="N188" s="27">
        <v>2000.65</v>
      </c>
      <c r="O188" s="27"/>
      <c r="P188" s="27"/>
      <c r="Q188" s="27"/>
      <c r="R188" s="29">
        <f t="shared" si="14"/>
        <v>20006.37</v>
      </c>
      <c r="S188" s="30">
        <f t="shared" si="15"/>
        <v>0.21866376461083245</v>
      </c>
      <c r="T188" s="33" t="s">
        <v>227</v>
      </c>
    </row>
    <row r="189" spans="1:20" ht="15">
      <c r="A189" s="23">
        <v>45170</v>
      </c>
      <c r="B189" s="23">
        <v>45199</v>
      </c>
      <c r="C189" s="24">
        <f t="shared" si="11"/>
        <v>30</v>
      </c>
      <c r="D189" s="12">
        <v>3120075724</v>
      </c>
      <c r="E189" s="15">
        <v>13075.567999999999</v>
      </c>
      <c r="F189" s="15"/>
      <c r="G189" s="15">
        <v>12841.696</v>
      </c>
      <c r="H189" s="25">
        <f t="shared" si="12"/>
        <v>25917.263999999999</v>
      </c>
      <c r="I189" s="15"/>
      <c r="J189" s="15"/>
      <c r="K189" s="15">
        <v>60.64</v>
      </c>
      <c r="L189" s="26">
        <f t="shared" si="13"/>
        <v>0.5936048812664908</v>
      </c>
      <c r="M189" s="27">
        <v>5099.01</v>
      </c>
      <c r="N189" s="27">
        <v>463.55</v>
      </c>
      <c r="O189" s="27"/>
      <c r="P189" s="27"/>
      <c r="Q189" s="27"/>
      <c r="R189" s="29">
        <f t="shared" si="14"/>
        <v>4635.46</v>
      </c>
      <c r="S189" s="30">
        <f t="shared" si="15"/>
        <v>0.17885607060992242</v>
      </c>
      <c r="T189" s="33" t="s">
        <v>228</v>
      </c>
    </row>
    <row r="190" spans="1:20" ht="15">
      <c r="A190" s="23">
        <v>45170</v>
      </c>
      <c r="B190" s="23">
        <v>45199</v>
      </c>
      <c r="C190" s="24">
        <f t="shared" si="11"/>
        <v>30</v>
      </c>
      <c r="D190" s="12">
        <v>3120175064</v>
      </c>
      <c r="E190" s="15">
        <v>21580.38</v>
      </c>
      <c r="F190" s="15"/>
      <c r="G190" s="15">
        <v>22545.87</v>
      </c>
      <c r="H190" s="25">
        <f t="shared" si="12"/>
        <v>44126.25</v>
      </c>
      <c r="I190" s="15"/>
      <c r="J190" s="15"/>
      <c r="K190" s="15">
        <v>105.48</v>
      </c>
      <c r="L190" s="26">
        <f t="shared" si="13"/>
        <v>0.58102444381241303</v>
      </c>
      <c r="M190" s="27">
        <v>3915.89</v>
      </c>
      <c r="N190" s="27">
        <v>356.01</v>
      </c>
      <c r="O190" s="27"/>
      <c r="P190" s="27"/>
      <c r="Q190" s="27"/>
      <c r="R190" s="29">
        <f t="shared" si="14"/>
        <v>3559.88</v>
      </c>
      <c r="S190" s="30">
        <f t="shared" si="15"/>
        <v>8.0674881731395712E-2</v>
      </c>
      <c r="T190" s="33" t="s">
        <v>229</v>
      </c>
    </row>
    <row r="191" spans="1:20" ht="15">
      <c r="A191" s="23">
        <v>45170</v>
      </c>
      <c r="B191" s="23">
        <v>45199</v>
      </c>
      <c r="C191" s="24">
        <f t="shared" si="11"/>
        <v>30</v>
      </c>
      <c r="D191" s="12" t="s">
        <v>306</v>
      </c>
      <c r="E191" s="15">
        <v>17658.900000000001</v>
      </c>
      <c r="F191" s="15"/>
      <c r="G191" s="15">
        <v>20244.7</v>
      </c>
      <c r="H191" s="25">
        <f t="shared" si="12"/>
        <v>37903.600000000006</v>
      </c>
      <c r="I191" s="15"/>
      <c r="J191" s="15"/>
      <c r="K191" s="15">
        <v>106.05</v>
      </c>
      <c r="L191" s="26">
        <f t="shared" si="13"/>
        <v>0.49640630729739649</v>
      </c>
      <c r="M191" s="27">
        <v>9059.69</v>
      </c>
      <c r="N191" s="27">
        <v>823.63</v>
      </c>
      <c r="O191" s="27"/>
      <c r="P191" s="27"/>
      <c r="Q191" s="27"/>
      <c r="R191" s="29">
        <f t="shared" si="14"/>
        <v>8236.0600000000013</v>
      </c>
      <c r="S191" s="30">
        <f t="shared" si="15"/>
        <v>0.21728965058727931</v>
      </c>
      <c r="T191" s="33" t="s">
        <v>230</v>
      </c>
    </row>
    <row r="192" spans="1:20" ht="15">
      <c r="A192" s="23">
        <v>45170</v>
      </c>
      <c r="B192" s="23">
        <v>45199</v>
      </c>
      <c r="C192" s="24">
        <f t="shared" si="11"/>
        <v>30</v>
      </c>
      <c r="D192" s="12">
        <v>3051126966</v>
      </c>
      <c r="E192" s="15">
        <v>60720.66</v>
      </c>
      <c r="F192" s="15"/>
      <c r="G192" s="15">
        <v>59062.41</v>
      </c>
      <c r="H192" s="25">
        <f t="shared" si="12"/>
        <v>119783.07</v>
      </c>
      <c r="I192" s="15"/>
      <c r="J192" s="15"/>
      <c r="K192" s="15">
        <v>286.93</v>
      </c>
      <c r="L192" s="26">
        <f t="shared" si="13"/>
        <v>0.57981171365838358</v>
      </c>
      <c r="M192" s="27">
        <v>12867.6</v>
      </c>
      <c r="N192" s="27">
        <v>1878.88</v>
      </c>
      <c r="O192" s="27"/>
      <c r="P192" s="27">
        <v>-7800</v>
      </c>
      <c r="Q192" s="27"/>
      <c r="R192" s="29">
        <f t="shared" si="14"/>
        <v>18788.72</v>
      </c>
      <c r="S192" s="30">
        <f t="shared" si="15"/>
        <v>0.15685622350470729</v>
      </c>
      <c r="T192" s="33" t="s">
        <v>231</v>
      </c>
    </row>
    <row r="193" spans="1:20" ht="15">
      <c r="A193" s="23">
        <v>45170</v>
      </c>
      <c r="B193" s="23">
        <v>45199</v>
      </c>
      <c r="C193" s="24">
        <f t="shared" si="11"/>
        <v>30</v>
      </c>
      <c r="D193" s="12">
        <v>3120378361</v>
      </c>
      <c r="E193" s="15">
        <v>6551.76</v>
      </c>
      <c r="F193" s="15"/>
      <c r="G193" s="15">
        <v>6543.7439999999997</v>
      </c>
      <c r="H193" s="25">
        <f t="shared" si="12"/>
        <v>13095.504000000001</v>
      </c>
      <c r="I193" s="15"/>
      <c r="J193" s="15"/>
      <c r="K193" s="15">
        <v>40.26</v>
      </c>
      <c r="L193" s="26">
        <f t="shared" si="13"/>
        <v>0.45176850471932445</v>
      </c>
      <c r="M193" s="27">
        <v>2293.5</v>
      </c>
      <c r="N193" s="27">
        <v>208.53</v>
      </c>
      <c r="O193" s="27"/>
      <c r="P193" s="27"/>
      <c r="Q193" s="27"/>
      <c r="R193" s="29">
        <f t="shared" si="14"/>
        <v>2084.9699999999998</v>
      </c>
      <c r="S193" s="30">
        <f t="shared" si="15"/>
        <v>0.15921265802370033</v>
      </c>
      <c r="T193" s="33" t="s">
        <v>232</v>
      </c>
    </row>
    <row r="194" spans="1:20" ht="15">
      <c r="A194" s="23">
        <v>45170</v>
      </c>
      <c r="B194" s="23">
        <v>45199</v>
      </c>
      <c r="C194" s="24">
        <f t="shared" si="11"/>
        <v>30</v>
      </c>
      <c r="D194" s="12">
        <v>3120175406</v>
      </c>
      <c r="E194" s="15">
        <v>50565.775999999998</v>
      </c>
      <c r="F194" s="15"/>
      <c r="G194" s="15">
        <v>47401.603999999999</v>
      </c>
      <c r="H194" s="25">
        <f t="shared" si="12"/>
        <v>97967.38</v>
      </c>
      <c r="I194" s="15"/>
      <c r="J194" s="15"/>
      <c r="K194" s="15">
        <v>209.58</v>
      </c>
      <c r="L194" s="26">
        <f t="shared" si="13"/>
        <v>0.64923086914569883</v>
      </c>
      <c r="M194" s="27">
        <v>16568.78</v>
      </c>
      <c r="N194" s="27">
        <v>1506.27</v>
      </c>
      <c r="O194" s="27"/>
      <c r="P194" s="27"/>
      <c r="Q194" s="27"/>
      <c r="R194" s="29">
        <f t="shared" si="14"/>
        <v>15062.509999999998</v>
      </c>
      <c r="S194" s="30">
        <f t="shared" si="15"/>
        <v>0.15375025850441237</v>
      </c>
      <c r="T194" s="33" t="s">
        <v>233</v>
      </c>
    </row>
    <row r="195" spans="1:20" ht="15">
      <c r="A195" s="23">
        <v>45170</v>
      </c>
      <c r="B195" s="23">
        <v>45199</v>
      </c>
      <c r="C195" s="24">
        <f t="shared" si="11"/>
        <v>30</v>
      </c>
      <c r="D195" s="12">
        <v>3116870204</v>
      </c>
      <c r="E195" s="15">
        <v>21218.464</v>
      </c>
      <c r="F195" s="15"/>
      <c r="G195" s="15">
        <v>7583.2160000000003</v>
      </c>
      <c r="H195" s="25">
        <f t="shared" si="12"/>
        <v>28801.68</v>
      </c>
      <c r="I195" s="15"/>
      <c r="J195" s="15"/>
      <c r="K195" s="15">
        <v>116.43</v>
      </c>
      <c r="L195" s="26">
        <f t="shared" si="13"/>
        <v>0.34357410747516393</v>
      </c>
      <c r="M195" s="27">
        <v>8845.7999999999993</v>
      </c>
      <c r="N195" s="27">
        <v>804.18</v>
      </c>
      <c r="O195" s="27"/>
      <c r="P195" s="27"/>
      <c r="Q195" s="27"/>
      <c r="R195" s="29">
        <f t="shared" si="14"/>
        <v>8041.619999999999</v>
      </c>
      <c r="S195" s="30">
        <f t="shared" si="15"/>
        <v>0.27920662961327253</v>
      </c>
      <c r="T195" s="33" t="s">
        <v>234</v>
      </c>
    </row>
    <row r="196" spans="1:20" ht="15">
      <c r="A196" s="23">
        <v>45200</v>
      </c>
      <c r="B196" s="23">
        <v>45230</v>
      </c>
      <c r="C196" s="24">
        <f t="shared" si="11"/>
        <v>31</v>
      </c>
      <c r="D196" s="12">
        <v>3120154981</v>
      </c>
      <c r="E196" s="15">
        <v>23265.567999999999</v>
      </c>
      <c r="F196" s="15"/>
      <c r="G196" s="15">
        <v>13111.12</v>
      </c>
      <c r="H196" s="25">
        <f t="shared" si="12"/>
        <v>36376.688000000002</v>
      </c>
      <c r="I196" s="15"/>
      <c r="J196" s="15"/>
      <c r="K196" s="15">
        <v>117.78</v>
      </c>
      <c r="L196" s="26">
        <f t="shared" si="13"/>
        <v>0.41512479070693131</v>
      </c>
      <c r="M196" s="27">
        <v>9408.5400000000009</v>
      </c>
      <c r="N196" s="27">
        <v>855.34</v>
      </c>
      <c r="O196" s="27"/>
      <c r="P196" s="27"/>
      <c r="Q196" s="27"/>
      <c r="R196" s="29">
        <f t="shared" si="14"/>
        <v>8553.2000000000007</v>
      </c>
      <c r="S196" s="30">
        <f t="shared" si="15"/>
        <v>0.23512860764014581</v>
      </c>
      <c r="T196" s="33" t="s">
        <v>235</v>
      </c>
    </row>
    <row r="197" spans="1:20" ht="15">
      <c r="A197" s="23">
        <v>45200</v>
      </c>
      <c r="B197" s="23">
        <v>45230</v>
      </c>
      <c r="C197" s="24">
        <f t="shared" si="11"/>
        <v>31</v>
      </c>
      <c r="D197" s="12" t="s">
        <v>308</v>
      </c>
      <c r="E197" s="15">
        <v>44768.959999999999</v>
      </c>
      <c r="F197" s="15"/>
      <c r="G197" s="15">
        <v>10758.8</v>
      </c>
      <c r="H197" s="25">
        <f t="shared" si="12"/>
        <v>55527.759999999995</v>
      </c>
      <c r="I197" s="15"/>
      <c r="J197" s="15"/>
      <c r="K197" s="15">
        <v>253.55</v>
      </c>
      <c r="L197" s="26">
        <f t="shared" si="13"/>
        <v>0.2943564820410387</v>
      </c>
      <c r="M197" s="27">
        <v>-14497.11</v>
      </c>
      <c r="N197" s="27">
        <v>927.55</v>
      </c>
      <c r="O197" s="27"/>
      <c r="P197" s="27">
        <v>-24700</v>
      </c>
      <c r="Q197" s="27"/>
      <c r="R197" s="29">
        <f t="shared" si="14"/>
        <v>9275.34</v>
      </c>
      <c r="S197" s="30">
        <f t="shared" si="15"/>
        <v>0.16703969329935156</v>
      </c>
      <c r="T197" s="33" t="s">
        <v>236</v>
      </c>
    </row>
    <row r="198" spans="1:20" ht="15">
      <c r="A198" s="23">
        <v>45200</v>
      </c>
      <c r="B198" s="23">
        <v>45230</v>
      </c>
      <c r="C198" s="24">
        <f t="shared" si="11"/>
        <v>31</v>
      </c>
      <c r="D198" s="12">
        <v>3114838753</v>
      </c>
      <c r="E198" s="15">
        <v>49632.86</v>
      </c>
      <c r="F198" s="15"/>
      <c r="G198" s="15">
        <v>44974.38</v>
      </c>
      <c r="H198" s="25">
        <f t="shared" si="12"/>
        <v>94607.239999999991</v>
      </c>
      <c r="I198" s="15"/>
      <c r="J198" s="15"/>
      <c r="K198" s="15">
        <v>218.88</v>
      </c>
      <c r="L198" s="26">
        <f t="shared" si="13"/>
        <v>0.58095883048795816</v>
      </c>
      <c r="M198" s="27">
        <v>20234.900000000001</v>
      </c>
      <c r="N198" s="27">
        <v>1839.56</v>
      </c>
      <c r="O198" s="27"/>
      <c r="P198" s="27">
        <v>169.64</v>
      </c>
      <c r="Q198" s="27"/>
      <c r="R198" s="29">
        <f t="shared" si="14"/>
        <v>18225.7</v>
      </c>
      <c r="S198" s="30">
        <f t="shared" si="15"/>
        <v>0.19264593280598824</v>
      </c>
      <c r="T198" s="33" t="s">
        <v>237</v>
      </c>
    </row>
    <row r="199" spans="1:20" ht="15">
      <c r="A199" s="23">
        <v>45200</v>
      </c>
      <c r="B199" s="23">
        <v>45230</v>
      </c>
      <c r="C199" s="24">
        <f t="shared" si="11"/>
        <v>31</v>
      </c>
      <c r="D199" s="12">
        <v>3120106909</v>
      </c>
      <c r="E199" s="15">
        <v>16036.128000000001</v>
      </c>
      <c r="F199" s="15"/>
      <c r="G199" s="15">
        <v>13237.968000000001</v>
      </c>
      <c r="H199" s="25">
        <f t="shared" si="12"/>
        <v>29274.096000000001</v>
      </c>
      <c r="I199" s="15"/>
      <c r="J199" s="15"/>
      <c r="K199" s="15">
        <v>86.82</v>
      </c>
      <c r="L199" s="26">
        <f t="shared" si="13"/>
        <v>0.45320091252944555</v>
      </c>
      <c r="M199" s="27">
        <v>2788.9</v>
      </c>
      <c r="N199" s="27">
        <v>253.55</v>
      </c>
      <c r="O199" s="27"/>
      <c r="P199" s="27"/>
      <c r="Q199" s="27"/>
      <c r="R199" s="29">
        <f t="shared" si="14"/>
        <v>2535.35</v>
      </c>
      <c r="S199" s="30">
        <f t="shared" si="15"/>
        <v>8.6607285840696838E-2</v>
      </c>
      <c r="T199" s="33" t="s">
        <v>238</v>
      </c>
    </row>
    <row r="200" spans="1:20" ht="15">
      <c r="A200" s="23">
        <v>45200</v>
      </c>
      <c r="B200" s="23">
        <v>45230</v>
      </c>
      <c r="C200" s="24">
        <f t="shared" si="11"/>
        <v>31</v>
      </c>
      <c r="D200" s="12">
        <v>3120160063</v>
      </c>
      <c r="E200" s="15">
        <v>5359.3040000000001</v>
      </c>
      <c r="F200" s="15"/>
      <c r="G200" s="15">
        <v>4231.1880000000001</v>
      </c>
      <c r="H200" s="25">
        <f t="shared" si="12"/>
        <v>9590.4920000000002</v>
      </c>
      <c r="I200" s="15"/>
      <c r="J200" s="15"/>
      <c r="K200" s="15">
        <v>32.58</v>
      </c>
      <c r="L200" s="26">
        <f t="shared" si="13"/>
        <v>0.39565519449230019</v>
      </c>
      <c r="M200" s="27">
        <v>1682.32</v>
      </c>
      <c r="N200" s="27">
        <v>152.94999999999999</v>
      </c>
      <c r="O200" s="27"/>
      <c r="P200" s="27"/>
      <c r="Q200" s="27"/>
      <c r="R200" s="29">
        <f t="shared" si="14"/>
        <v>1529.37</v>
      </c>
      <c r="S200" s="30">
        <f t="shared" si="15"/>
        <v>0.15946731408565898</v>
      </c>
      <c r="T200" s="33" t="s">
        <v>239</v>
      </c>
    </row>
    <row r="201" spans="1:20" ht="15">
      <c r="A201" s="23">
        <v>45200</v>
      </c>
      <c r="B201" s="23">
        <v>45230</v>
      </c>
      <c r="C201" s="24">
        <f t="shared" si="11"/>
        <v>31</v>
      </c>
      <c r="D201" s="12">
        <v>3115218287</v>
      </c>
      <c r="E201" s="15">
        <v>7835.34</v>
      </c>
      <c r="F201" s="15"/>
      <c r="G201" s="15">
        <v>7058.8720000000003</v>
      </c>
      <c r="H201" s="25">
        <f t="shared" si="12"/>
        <v>14894.212</v>
      </c>
      <c r="I201" s="15"/>
      <c r="J201" s="15"/>
      <c r="K201" s="15">
        <v>42.26</v>
      </c>
      <c r="L201" s="26">
        <f t="shared" si="13"/>
        <v>0.47371278160287827</v>
      </c>
      <c r="M201" s="27">
        <v>1955.05</v>
      </c>
      <c r="N201" s="27">
        <v>173.07</v>
      </c>
      <c r="O201" s="27"/>
      <c r="P201" s="27"/>
      <c r="Q201" s="27"/>
      <c r="R201" s="29">
        <f t="shared" si="14"/>
        <v>1781.98</v>
      </c>
      <c r="S201" s="30">
        <f t="shared" si="15"/>
        <v>0.11964244902650775</v>
      </c>
      <c r="T201" s="33" t="s">
        <v>240</v>
      </c>
    </row>
    <row r="202" spans="1:20" ht="15">
      <c r="A202" s="23">
        <v>45200</v>
      </c>
      <c r="B202" s="23">
        <v>45230</v>
      </c>
      <c r="C202" s="24">
        <f t="shared" si="11"/>
        <v>31</v>
      </c>
      <c r="D202" s="12">
        <v>3116889894</v>
      </c>
      <c r="E202" s="15">
        <v>16938.64</v>
      </c>
      <c r="F202" s="15"/>
      <c r="G202" s="15">
        <v>14252.704</v>
      </c>
      <c r="H202" s="25">
        <f t="shared" si="12"/>
        <v>31191.343999999997</v>
      </c>
      <c r="I202" s="15"/>
      <c r="J202" s="15"/>
      <c r="K202" s="15">
        <v>89.79</v>
      </c>
      <c r="L202" s="26">
        <f t="shared" si="13"/>
        <v>0.4669100062631204</v>
      </c>
      <c r="M202" s="27">
        <v>3895.03</v>
      </c>
      <c r="N202" s="27">
        <v>353.87</v>
      </c>
      <c r="O202" s="27"/>
      <c r="P202" s="27"/>
      <c r="Q202" s="27"/>
      <c r="R202" s="29">
        <f t="shared" si="14"/>
        <v>3541.1600000000003</v>
      </c>
      <c r="S202" s="30">
        <f t="shared" si="15"/>
        <v>0.11353021530588744</v>
      </c>
      <c r="T202" s="33" t="s">
        <v>241</v>
      </c>
    </row>
    <row r="203" spans="1:20" ht="15">
      <c r="A203" s="23">
        <v>45200</v>
      </c>
      <c r="B203" s="23">
        <v>45230</v>
      </c>
      <c r="C203" s="24">
        <f t="shared" si="11"/>
        <v>31</v>
      </c>
      <c r="D203" s="12">
        <v>3120001010</v>
      </c>
      <c r="E203" s="15">
        <v>5890.5280000000002</v>
      </c>
      <c r="F203" s="15"/>
      <c r="G203" s="15">
        <v>5427.6639999999998</v>
      </c>
      <c r="H203" s="25">
        <f t="shared" si="12"/>
        <v>11318.191999999999</v>
      </c>
      <c r="I203" s="15"/>
      <c r="J203" s="15"/>
      <c r="K203" s="15">
        <v>46.59</v>
      </c>
      <c r="L203" s="26">
        <f t="shared" si="13"/>
        <v>0.32652122034586767</v>
      </c>
      <c r="M203" s="27">
        <v>3044.43</v>
      </c>
      <c r="N203" s="27">
        <v>276.79000000000002</v>
      </c>
      <c r="O203" s="27"/>
      <c r="P203" s="27"/>
      <c r="Q203" s="27"/>
      <c r="R203" s="29">
        <f t="shared" si="14"/>
        <v>2767.64</v>
      </c>
      <c r="S203" s="30">
        <f t="shared" si="15"/>
        <v>0.24453022178807357</v>
      </c>
      <c r="T203" s="33" t="s">
        <v>242</v>
      </c>
    </row>
    <row r="204" spans="1:20" ht="15">
      <c r="A204" s="23">
        <v>45200</v>
      </c>
      <c r="B204" s="23">
        <v>45230</v>
      </c>
      <c r="C204" s="24">
        <f t="shared" si="11"/>
        <v>31</v>
      </c>
      <c r="D204" s="12" t="s">
        <v>309</v>
      </c>
      <c r="E204" s="15">
        <v>9819.8700000000008</v>
      </c>
      <c r="F204" s="15"/>
      <c r="G204" s="15">
        <v>9508.5</v>
      </c>
      <c r="H204" s="25">
        <f t="shared" si="12"/>
        <v>19328.370000000003</v>
      </c>
      <c r="I204" s="15"/>
      <c r="J204" s="15"/>
      <c r="K204" s="15">
        <v>52.85</v>
      </c>
      <c r="L204" s="26">
        <f t="shared" si="13"/>
        <v>0.49156086916714997</v>
      </c>
      <c r="M204" s="27">
        <v>4108.22</v>
      </c>
      <c r="N204" s="27">
        <v>373.5</v>
      </c>
      <c r="O204" s="27"/>
      <c r="P204" s="27"/>
      <c r="Q204" s="27"/>
      <c r="R204" s="29">
        <f t="shared" si="14"/>
        <v>3734.7200000000003</v>
      </c>
      <c r="S204" s="30">
        <f t="shared" si="15"/>
        <v>0.19322477787832082</v>
      </c>
      <c r="T204" s="33" t="s">
        <v>243</v>
      </c>
    </row>
    <row r="205" spans="1:20" ht="15">
      <c r="A205" s="23">
        <v>45200</v>
      </c>
      <c r="B205" s="23">
        <v>45230</v>
      </c>
      <c r="C205" s="24">
        <f t="shared" si="11"/>
        <v>31</v>
      </c>
      <c r="D205" s="12">
        <v>3120059147</v>
      </c>
      <c r="E205" s="15">
        <v>55636.56</v>
      </c>
      <c r="F205" s="15"/>
      <c r="G205" s="15">
        <v>50226.21</v>
      </c>
      <c r="H205" s="25">
        <f t="shared" si="12"/>
        <v>105862.76999999999</v>
      </c>
      <c r="I205" s="15"/>
      <c r="J205" s="15"/>
      <c r="K205" s="15">
        <v>215.82</v>
      </c>
      <c r="L205" s="26">
        <f t="shared" si="13"/>
        <v>0.65929325064794131</v>
      </c>
      <c r="M205" s="27">
        <v>25264.560000000001</v>
      </c>
      <c r="N205" s="27">
        <v>2296.79</v>
      </c>
      <c r="O205" s="27"/>
      <c r="P205" s="27"/>
      <c r="Q205" s="27"/>
      <c r="R205" s="29">
        <f t="shared" si="14"/>
        <v>22967.77</v>
      </c>
      <c r="S205" s="30">
        <f t="shared" si="15"/>
        <v>0.2169579541513981</v>
      </c>
      <c r="T205" s="33" t="s">
        <v>244</v>
      </c>
    </row>
    <row r="206" spans="1:20" ht="15">
      <c r="A206" s="23">
        <v>45200</v>
      </c>
      <c r="B206" s="23">
        <v>45230</v>
      </c>
      <c r="C206" s="24">
        <f t="shared" si="11"/>
        <v>31</v>
      </c>
      <c r="D206" s="12">
        <v>3120075724</v>
      </c>
      <c r="E206" s="15">
        <v>14236.415999999999</v>
      </c>
      <c r="F206" s="15"/>
      <c r="G206" s="15">
        <v>13556.48</v>
      </c>
      <c r="H206" s="25">
        <f t="shared" si="12"/>
        <v>27792.896000000001</v>
      </c>
      <c r="I206" s="15"/>
      <c r="J206" s="15"/>
      <c r="K206" s="15">
        <v>70.239999999999995</v>
      </c>
      <c r="L206" s="26">
        <f t="shared" si="13"/>
        <v>0.53183432532392783</v>
      </c>
      <c r="M206" s="27">
        <v>5595.98</v>
      </c>
      <c r="N206" s="27">
        <v>508.74</v>
      </c>
      <c r="O206" s="27"/>
      <c r="P206" s="27">
        <v>-0.93</v>
      </c>
      <c r="Q206" s="27"/>
      <c r="R206" s="29">
        <f t="shared" si="14"/>
        <v>5088.17</v>
      </c>
      <c r="S206" s="30">
        <f t="shared" si="15"/>
        <v>0.18307448061547815</v>
      </c>
      <c r="T206" s="33" t="s">
        <v>245</v>
      </c>
    </row>
    <row r="207" spans="1:20" ht="15">
      <c r="A207" s="23">
        <v>45200</v>
      </c>
      <c r="B207" s="23">
        <v>45230</v>
      </c>
      <c r="C207" s="24">
        <f t="shared" si="11"/>
        <v>31</v>
      </c>
      <c r="D207" s="12">
        <v>3120175064</v>
      </c>
      <c r="E207" s="15">
        <v>20946.04</v>
      </c>
      <c r="F207" s="15"/>
      <c r="G207" s="15">
        <v>22464.880000000001</v>
      </c>
      <c r="H207" s="25">
        <f t="shared" si="12"/>
        <v>43410.92</v>
      </c>
      <c r="I207" s="15"/>
      <c r="J207" s="15"/>
      <c r="K207" s="15">
        <v>100.4</v>
      </c>
      <c r="L207" s="26">
        <f t="shared" si="13"/>
        <v>0.58115548558454344</v>
      </c>
      <c r="M207" s="27">
        <v>3767.29</v>
      </c>
      <c r="N207" s="27">
        <v>342.5</v>
      </c>
      <c r="O207" s="27"/>
      <c r="P207" s="27"/>
      <c r="Q207" s="27"/>
      <c r="R207" s="29">
        <f t="shared" si="14"/>
        <v>3424.79</v>
      </c>
      <c r="S207" s="30">
        <f t="shared" si="15"/>
        <v>7.8892361645410886E-2</v>
      </c>
      <c r="T207" s="33" t="s">
        <v>246</v>
      </c>
    </row>
    <row r="208" spans="1:20" ht="15">
      <c r="A208" s="23">
        <v>45200</v>
      </c>
      <c r="B208" s="23">
        <v>45230</v>
      </c>
      <c r="C208" s="24">
        <f t="shared" si="11"/>
        <v>31</v>
      </c>
      <c r="D208" s="12" t="s">
        <v>306</v>
      </c>
      <c r="E208" s="15">
        <v>21211.4</v>
      </c>
      <c r="F208" s="15"/>
      <c r="G208" s="15">
        <v>21139.599999999999</v>
      </c>
      <c r="H208" s="25">
        <f t="shared" si="12"/>
        <v>42351</v>
      </c>
      <c r="I208" s="15"/>
      <c r="J208" s="15"/>
      <c r="K208" s="15">
        <v>127.99</v>
      </c>
      <c r="L208" s="26">
        <f t="shared" si="13"/>
        <v>0.4447487076863364</v>
      </c>
      <c r="M208" s="27">
        <v>10338.83</v>
      </c>
      <c r="N208" s="27">
        <v>939.91</v>
      </c>
      <c r="O208" s="27"/>
      <c r="P208" s="27"/>
      <c r="Q208" s="27"/>
      <c r="R208" s="29">
        <f t="shared" si="14"/>
        <v>9398.92</v>
      </c>
      <c r="S208" s="30">
        <f t="shared" si="15"/>
        <v>0.2219291161956034</v>
      </c>
      <c r="T208" s="33" t="s">
        <v>247</v>
      </c>
    </row>
    <row r="209" spans="1:20" ht="15">
      <c r="A209" s="23">
        <v>45200</v>
      </c>
      <c r="B209" s="23">
        <v>45230</v>
      </c>
      <c r="C209" s="24">
        <f t="shared" ref="C209:C266" si="16">IF(B209=""," ",B209-A209+1)</f>
        <v>31</v>
      </c>
      <c r="D209" s="12">
        <v>3051126966</v>
      </c>
      <c r="E209" s="15">
        <v>64615.69</v>
      </c>
      <c r="F209" s="15"/>
      <c r="G209" s="15">
        <v>58875.98</v>
      </c>
      <c r="H209" s="25">
        <f t="shared" ref="H209:H266" si="17">E209+F209+G209</f>
        <v>123491.67000000001</v>
      </c>
      <c r="I209" s="15"/>
      <c r="J209" s="15"/>
      <c r="K209" s="15">
        <v>267.69</v>
      </c>
      <c r="L209" s="26">
        <f t="shared" ref="L209:L266" si="18">IFERROR(((H209/K209)/C209)/24,FALSE)</f>
        <v>0.62005837879395886</v>
      </c>
      <c r="M209" s="27">
        <v>20697.62</v>
      </c>
      <c r="N209" s="27">
        <v>1881.59</v>
      </c>
      <c r="O209" s="27"/>
      <c r="P209" s="27"/>
      <c r="Q209" s="27"/>
      <c r="R209" s="29">
        <f t="shared" ref="R209:R266" si="19">IFERROR((M209-N209)-O209-P209-Q209,FALSE)</f>
        <v>18816.03</v>
      </c>
      <c r="S209" s="30">
        <f t="shared" ref="S209:S266" si="20">IFERROR(R209/H209,FALSE)</f>
        <v>0.15236679526643374</v>
      </c>
      <c r="T209" s="33" t="s">
        <v>248</v>
      </c>
    </row>
    <row r="210" spans="1:20" ht="15">
      <c r="A210" s="23">
        <v>45200</v>
      </c>
      <c r="B210" s="23">
        <v>45230</v>
      </c>
      <c r="C210" s="24">
        <f t="shared" si="16"/>
        <v>31</v>
      </c>
      <c r="D210" s="12">
        <v>3120378361</v>
      </c>
      <c r="E210" s="15">
        <v>7550.3360000000002</v>
      </c>
      <c r="F210" s="15"/>
      <c r="G210" s="15">
        <v>7517.3280000000004</v>
      </c>
      <c r="H210" s="25">
        <f t="shared" si="17"/>
        <v>15067.664000000001</v>
      </c>
      <c r="I210" s="15"/>
      <c r="J210" s="15"/>
      <c r="K210" s="15">
        <v>44.26</v>
      </c>
      <c r="L210" s="26">
        <f t="shared" si="18"/>
        <v>0.45757425574197441</v>
      </c>
      <c r="M210" s="27">
        <v>2581.3200000000002</v>
      </c>
      <c r="N210" s="27">
        <v>234.69</v>
      </c>
      <c r="O210" s="27"/>
      <c r="P210" s="27"/>
      <c r="Q210" s="27"/>
      <c r="R210" s="29">
        <f t="shared" si="19"/>
        <v>2346.63</v>
      </c>
      <c r="S210" s="30">
        <f t="shared" si="20"/>
        <v>0.15573946963510735</v>
      </c>
      <c r="T210" s="33" t="s">
        <v>249</v>
      </c>
    </row>
    <row r="211" spans="1:20" ht="15">
      <c r="A211" s="23">
        <v>45200</v>
      </c>
      <c r="B211" s="23">
        <v>45230</v>
      </c>
      <c r="C211" s="24">
        <f t="shared" si="16"/>
        <v>31</v>
      </c>
      <c r="D211" s="12">
        <v>3120175406</v>
      </c>
      <c r="E211" s="15">
        <v>53678.872000000003</v>
      </c>
      <c r="F211" s="15"/>
      <c r="G211" s="15">
        <v>48588.947999999997</v>
      </c>
      <c r="H211" s="25">
        <f t="shared" si="17"/>
        <v>102267.82</v>
      </c>
      <c r="I211" s="15"/>
      <c r="J211" s="15"/>
      <c r="K211" s="15">
        <v>194.45</v>
      </c>
      <c r="L211" s="26">
        <f t="shared" si="18"/>
        <v>0.70690021759746957</v>
      </c>
      <c r="M211" s="27">
        <v>16943.09</v>
      </c>
      <c r="N211" s="27">
        <v>1540.29</v>
      </c>
      <c r="O211" s="27"/>
      <c r="P211" s="27"/>
      <c r="Q211" s="27"/>
      <c r="R211" s="29">
        <f t="shared" si="19"/>
        <v>15402.8</v>
      </c>
      <c r="S211" s="30">
        <f t="shared" si="20"/>
        <v>0.15061238227235116</v>
      </c>
      <c r="T211" s="33" t="s">
        <v>250</v>
      </c>
    </row>
    <row r="212" spans="1:20" ht="15">
      <c r="A212" s="23">
        <v>45200</v>
      </c>
      <c r="B212" s="23">
        <v>45230</v>
      </c>
      <c r="C212" s="24">
        <f t="shared" si="16"/>
        <v>31</v>
      </c>
      <c r="D212" s="12">
        <v>3116870204</v>
      </c>
      <c r="E212" s="15">
        <v>24962.639999999999</v>
      </c>
      <c r="F212" s="15"/>
      <c r="G212" s="15">
        <v>8056.5919999999996</v>
      </c>
      <c r="H212" s="25">
        <f t="shared" si="17"/>
        <v>33019.231999999996</v>
      </c>
      <c r="I212" s="15"/>
      <c r="J212" s="15"/>
      <c r="K212" s="15">
        <v>145.88999999999999</v>
      </c>
      <c r="L212" s="26">
        <f t="shared" si="18"/>
        <v>0.30420651293469747</v>
      </c>
      <c r="M212" s="27">
        <v>10344.73</v>
      </c>
      <c r="N212" s="27">
        <v>940.43</v>
      </c>
      <c r="O212" s="27"/>
      <c r="P212" s="27"/>
      <c r="Q212" s="27"/>
      <c r="R212" s="29">
        <f t="shared" si="19"/>
        <v>9404.2999999999993</v>
      </c>
      <c r="S212" s="30">
        <f t="shared" si="20"/>
        <v>0.28481280242980817</v>
      </c>
      <c r="T212" s="33" t="s">
        <v>251</v>
      </c>
    </row>
    <row r="213" spans="1:20" ht="15">
      <c r="A213" s="23">
        <v>45231</v>
      </c>
      <c r="B213" s="23">
        <v>45260</v>
      </c>
      <c r="C213" s="24">
        <f t="shared" si="16"/>
        <v>30</v>
      </c>
      <c r="D213" s="12">
        <v>3120154981</v>
      </c>
      <c r="E213" s="15">
        <v>24988.991999999998</v>
      </c>
      <c r="F213" s="15"/>
      <c r="G213" s="15">
        <v>13329.248</v>
      </c>
      <c r="H213" s="25">
        <f t="shared" si="17"/>
        <v>38318.239999999998</v>
      </c>
      <c r="I213" s="15"/>
      <c r="J213" s="15"/>
      <c r="K213" s="15">
        <v>138.69999999999999</v>
      </c>
      <c r="L213" s="26">
        <f t="shared" si="18"/>
        <v>0.38370423776335821</v>
      </c>
      <c r="M213" s="27">
        <v>10182.030000000001</v>
      </c>
      <c r="N213" s="27">
        <v>920.73</v>
      </c>
      <c r="O213" s="27"/>
      <c r="P213" s="27"/>
      <c r="Q213" s="27"/>
      <c r="R213" s="29">
        <f t="shared" si="19"/>
        <v>9261.3000000000011</v>
      </c>
      <c r="S213" s="30">
        <f t="shared" si="20"/>
        <v>0.24169429493630193</v>
      </c>
      <c r="T213" s="33" t="s">
        <v>252</v>
      </c>
    </row>
    <row r="214" spans="1:20" ht="15">
      <c r="A214" s="23">
        <v>45231</v>
      </c>
      <c r="B214" s="23">
        <v>45260</v>
      </c>
      <c r="C214" s="24">
        <f t="shared" si="16"/>
        <v>30</v>
      </c>
      <c r="D214" s="12" t="s">
        <v>308</v>
      </c>
      <c r="E214" s="15">
        <v>47039.839999999997</v>
      </c>
      <c r="F214" s="15"/>
      <c r="G214" s="15">
        <v>10895.32</v>
      </c>
      <c r="H214" s="25">
        <f t="shared" si="17"/>
        <v>57935.159999999996</v>
      </c>
      <c r="I214" s="15"/>
      <c r="J214" s="15"/>
      <c r="K214" s="15">
        <v>257.33999999999997</v>
      </c>
      <c r="L214" s="26">
        <f t="shared" si="18"/>
        <v>0.3126816662780757</v>
      </c>
      <c r="M214" s="27">
        <v>10504.24</v>
      </c>
      <c r="N214" s="27">
        <v>954.95</v>
      </c>
      <c r="O214" s="27"/>
      <c r="P214" s="27"/>
      <c r="Q214" s="27"/>
      <c r="R214" s="29">
        <f t="shared" si="19"/>
        <v>9549.2899999999991</v>
      </c>
      <c r="S214" s="30">
        <f t="shared" si="20"/>
        <v>0.16482719647274643</v>
      </c>
      <c r="T214" s="33" t="s">
        <v>253</v>
      </c>
    </row>
    <row r="215" spans="1:20" ht="15">
      <c r="A215" s="23">
        <v>45231</v>
      </c>
      <c r="B215" s="23">
        <v>45260</v>
      </c>
      <c r="C215" s="24">
        <f t="shared" si="16"/>
        <v>30</v>
      </c>
      <c r="D215" s="12">
        <v>3114838753</v>
      </c>
      <c r="E215" s="15">
        <v>53421.724000000002</v>
      </c>
      <c r="F215" s="15"/>
      <c r="G215" s="15">
        <v>46436.872000000003</v>
      </c>
      <c r="H215" s="25">
        <f t="shared" si="17"/>
        <v>99858.596000000005</v>
      </c>
      <c r="I215" s="15"/>
      <c r="J215" s="15"/>
      <c r="K215" s="15">
        <v>221.76</v>
      </c>
      <c r="L215" s="26">
        <f t="shared" si="18"/>
        <v>0.62541709255250921</v>
      </c>
      <c r="M215" s="27">
        <v>21002.5</v>
      </c>
      <c r="N215" s="27">
        <v>1909.31</v>
      </c>
      <c r="O215" s="27"/>
      <c r="P215" s="27"/>
      <c r="Q215" s="27"/>
      <c r="R215" s="29">
        <f t="shared" si="19"/>
        <v>19093.189999999999</v>
      </c>
      <c r="S215" s="30">
        <f t="shared" si="20"/>
        <v>0.19120226765455423</v>
      </c>
      <c r="T215" s="33" t="s">
        <v>254</v>
      </c>
    </row>
    <row r="216" spans="1:20" ht="15">
      <c r="A216" s="23">
        <v>45231</v>
      </c>
      <c r="B216" s="23">
        <v>45260</v>
      </c>
      <c r="C216" s="24">
        <f t="shared" si="16"/>
        <v>30</v>
      </c>
      <c r="D216" s="12">
        <v>3120106909</v>
      </c>
      <c r="E216" s="15">
        <v>17398.560000000001</v>
      </c>
      <c r="F216" s="15"/>
      <c r="G216" s="15">
        <v>13355.12</v>
      </c>
      <c r="H216" s="25">
        <f t="shared" si="17"/>
        <v>30753.68</v>
      </c>
      <c r="I216" s="15"/>
      <c r="J216" s="15"/>
      <c r="K216" s="15">
        <v>88.54</v>
      </c>
      <c r="L216" s="26">
        <f t="shared" si="18"/>
        <v>0.48241974750897271</v>
      </c>
      <c r="M216" s="27">
        <v>-59595.85</v>
      </c>
      <c r="N216" s="27">
        <v>277.66000000000003</v>
      </c>
      <c r="O216" s="27"/>
      <c r="P216" s="27"/>
      <c r="Q216" s="27"/>
      <c r="R216" s="29">
        <f t="shared" si="19"/>
        <v>-59873.51</v>
      </c>
      <c r="S216" s="30">
        <f t="shared" si="20"/>
        <v>-1.9468730246266464</v>
      </c>
      <c r="T216" s="63" t="s">
        <v>255</v>
      </c>
    </row>
    <row r="217" spans="1:20" ht="15">
      <c r="A217" s="23">
        <v>45231</v>
      </c>
      <c r="B217" s="23">
        <v>45260</v>
      </c>
      <c r="C217" s="24">
        <f t="shared" si="16"/>
        <v>30</v>
      </c>
      <c r="D217" s="12">
        <v>3120160063</v>
      </c>
      <c r="E217" s="15">
        <v>5532.34</v>
      </c>
      <c r="F217" s="15"/>
      <c r="G217" s="15">
        <v>4038.7</v>
      </c>
      <c r="H217" s="25">
        <f t="shared" si="17"/>
        <v>9571.0400000000009</v>
      </c>
      <c r="I217" s="15"/>
      <c r="J217" s="15"/>
      <c r="K217" s="15">
        <v>37.299999999999997</v>
      </c>
      <c r="L217" s="26">
        <f t="shared" si="18"/>
        <v>0.35638367590110226</v>
      </c>
      <c r="M217" s="27">
        <v>-10644.67</v>
      </c>
      <c r="N217" s="27">
        <v>159.6</v>
      </c>
      <c r="O217" s="27"/>
      <c r="P217" s="27"/>
      <c r="Q217" s="27"/>
      <c r="R217" s="29">
        <f t="shared" si="19"/>
        <v>-10804.27</v>
      </c>
      <c r="S217" s="30">
        <f t="shared" si="20"/>
        <v>-1.128850156304853</v>
      </c>
      <c r="T217" s="33" t="s">
        <v>256</v>
      </c>
    </row>
    <row r="218" spans="1:20" ht="15">
      <c r="A218" s="23">
        <v>45231</v>
      </c>
      <c r="B218" s="23">
        <v>45260</v>
      </c>
      <c r="C218" s="24">
        <f t="shared" si="16"/>
        <v>30</v>
      </c>
      <c r="D218" s="12">
        <v>3115218287</v>
      </c>
      <c r="E218" s="15">
        <v>8266.8639999999996</v>
      </c>
      <c r="F218" s="15"/>
      <c r="G218" s="15">
        <v>7117.2039999999997</v>
      </c>
      <c r="H218" s="25">
        <f t="shared" si="17"/>
        <v>15384.067999999999</v>
      </c>
      <c r="I218" s="15"/>
      <c r="J218" s="15"/>
      <c r="K218" s="15">
        <v>41.04</v>
      </c>
      <c r="L218" s="26">
        <f t="shared" si="18"/>
        <v>0.52063258068009532</v>
      </c>
      <c r="M218" s="27">
        <v>-19270.87</v>
      </c>
      <c r="N218" s="27">
        <v>172.06</v>
      </c>
      <c r="O218" s="27"/>
      <c r="P218" s="27"/>
      <c r="Q218" s="27"/>
      <c r="R218" s="29">
        <f t="shared" si="19"/>
        <v>-19442.93</v>
      </c>
      <c r="S218" s="30">
        <f t="shared" si="20"/>
        <v>-1.2638354172641464</v>
      </c>
      <c r="T218" s="33" t="s">
        <v>257</v>
      </c>
    </row>
    <row r="219" spans="1:20" ht="15">
      <c r="A219" s="23">
        <v>45231</v>
      </c>
      <c r="B219" s="23">
        <v>45260</v>
      </c>
      <c r="C219" s="24">
        <f t="shared" si="16"/>
        <v>30</v>
      </c>
      <c r="D219" s="12">
        <v>3116889894</v>
      </c>
      <c r="E219" s="15">
        <v>16695.887999999999</v>
      </c>
      <c r="F219" s="15"/>
      <c r="G219" s="15">
        <v>13523.856</v>
      </c>
      <c r="H219" s="25">
        <f t="shared" si="17"/>
        <v>30219.743999999999</v>
      </c>
      <c r="I219" s="15"/>
      <c r="J219" s="15"/>
      <c r="K219" s="15">
        <v>97.47</v>
      </c>
      <c r="L219" s="26">
        <f t="shared" si="18"/>
        <v>0.43061318012379873</v>
      </c>
      <c r="M219" s="27">
        <v>-34949.35</v>
      </c>
      <c r="N219" s="27">
        <v>359.16</v>
      </c>
      <c r="O219" s="27"/>
      <c r="P219" s="27"/>
      <c r="Q219" s="27"/>
      <c r="R219" s="29">
        <f t="shared" si="19"/>
        <v>-35308.51</v>
      </c>
      <c r="S219" s="30">
        <f t="shared" si="20"/>
        <v>-1.1683920949164892</v>
      </c>
      <c r="T219" s="33" t="s">
        <v>258</v>
      </c>
    </row>
    <row r="220" spans="1:20" ht="15">
      <c r="A220" s="23">
        <v>45231</v>
      </c>
      <c r="B220" s="23">
        <v>45260</v>
      </c>
      <c r="C220" s="24">
        <f t="shared" si="16"/>
        <v>30</v>
      </c>
      <c r="D220" s="12">
        <v>3120001010</v>
      </c>
      <c r="E220" s="15">
        <v>8805.0079999999998</v>
      </c>
      <c r="F220" s="15"/>
      <c r="G220" s="15">
        <v>8338.5759999999991</v>
      </c>
      <c r="H220" s="25">
        <f t="shared" si="17"/>
        <v>17143.583999999999</v>
      </c>
      <c r="I220" s="15"/>
      <c r="J220" s="15"/>
      <c r="K220" s="15">
        <v>57.31</v>
      </c>
      <c r="L220" s="26">
        <f t="shared" si="18"/>
        <v>0.41546908625603435</v>
      </c>
      <c r="M220" s="27">
        <v>4250.45</v>
      </c>
      <c r="N220" s="27">
        <v>384.65</v>
      </c>
      <c r="O220" s="27"/>
      <c r="P220" s="27"/>
      <c r="Q220" s="27"/>
      <c r="R220" s="29">
        <f t="shared" si="19"/>
        <v>3865.7999999999997</v>
      </c>
      <c r="S220" s="30">
        <f t="shared" si="20"/>
        <v>0.22549543899338667</v>
      </c>
      <c r="T220" s="33" t="s">
        <v>259</v>
      </c>
    </row>
    <row r="221" spans="1:20" ht="15">
      <c r="A221" s="23">
        <v>45231</v>
      </c>
      <c r="B221" s="23">
        <v>45260</v>
      </c>
      <c r="C221" s="24">
        <f t="shared" si="16"/>
        <v>30</v>
      </c>
      <c r="D221" s="12" t="s">
        <v>309</v>
      </c>
      <c r="E221" s="15">
        <v>11155.41</v>
      </c>
      <c r="F221" s="15"/>
      <c r="G221" s="15">
        <v>10093.870000000001</v>
      </c>
      <c r="H221" s="25">
        <f t="shared" si="17"/>
        <v>21249.279999999999</v>
      </c>
      <c r="I221" s="15"/>
      <c r="J221" s="15"/>
      <c r="K221" s="15">
        <v>69.349999999999994</v>
      </c>
      <c r="L221" s="26">
        <f t="shared" si="18"/>
        <v>0.42556436753985422</v>
      </c>
      <c r="M221" s="27">
        <v>-25635.84</v>
      </c>
      <c r="N221" s="27">
        <v>428.58</v>
      </c>
      <c r="O221" s="27"/>
      <c r="P221" s="27"/>
      <c r="Q221" s="27"/>
      <c r="R221" s="29">
        <f t="shared" si="19"/>
        <v>-26064.420000000002</v>
      </c>
      <c r="S221" s="30">
        <f t="shared" si="20"/>
        <v>-1.2266025013553401</v>
      </c>
      <c r="T221" s="33" t="s">
        <v>260</v>
      </c>
    </row>
    <row r="222" spans="1:20" ht="15">
      <c r="A222" s="23">
        <v>45231</v>
      </c>
      <c r="B222" s="23">
        <v>45260</v>
      </c>
      <c r="C222" s="24">
        <f t="shared" si="16"/>
        <v>30</v>
      </c>
      <c r="D222" s="12">
        <v>3120059147</v>
      </c>
      <c r="E222" s="15">
        <v>63040.2</v>
      </c>
      <c r="F222" s="15"/>
      <c r="G222" s="15">
        <v>51567.39</v>
      </c>
      <c r="H222" s="25">
        <f t="shared" si="17"/>
        <v>114607.59</v>
      </c>
      <c r="I222" s="15"/>
      <c r="J222" s="15"/>
      <c r="K222" s="15">
        <v>319.32</v>
      </c>
      <c r="L222" s="26">
        <f t="shared" si="18"/>
        <v>0.49848806317591543</v>
      </c>
      <c r="M222" s="27">
        <v>28999.91</v>
      </c>
      <c r="N222" s="27">
        <v>2630.93</v>
      </c>
      <c r="O222" s="27"/>
      <c r="P222" s="27"/>
      <c r="Q222" s="27"/>
      <c r="R222" s="29">
        <f t="shared" si="19"/>
        <v>26368.98</v>
      </c>
      <c r="S222" s="30">
        <f t="shared" si="20"/>
        <v>0.230080573197639</v>
      </c>
      <c r="T222" s="33" t="s">
        <v>261</v>
      </c>
    </row>
    <row r="223" spans="1:20" ht="15">
      <c r="A223" s="23">
        <v>45231</v>
      </c>
      <c r="B223" s="23">
        <v>45260</v>
      </c>
      <c r="C223" s="24">
        <f t="shared" si="16"/>
        <v>30</v>
      </c>
      <c r="D223" s="12">
        <v>3120075724</v>
      </c>
      <c r="E223" s="15">
        <v>15425.664000000001</v>
      </c>
      <c r="F223" s="15"/>
      <c r="G223" s="15">
        <v>13439.727999999999</v>
      </c>
      <c r="H223" s="25">
        <f t="shared" si="17"/>
        <v>28865.392</v>
      </c>
      <c r="I223" s="15"/>
      <c r="J223" s="15"/>
      <c r="K223" s="15">
        <v>84.54</v>
      </c>
      <c r="L223" s="26">
        <f t="shared" si="18"/>
        <v>0.4742231159477433</v>
      </c>
      <c r="M223" s="27">
        <v>-92232.99</v>
      </c>
      <c r="N223" s="27">
        <v>556.11</v>
      </c>
      <c r="O223" s="27"/>
      <c r="P223" s="27">
        <v>-98352.78</v>
      </c>
      <c r="Q223" s="27"/>
      <c r="R223" s="29">
        <f t="shared" si="19"/>
        <v>5563.679999999993</v>
      </c>
      <c r="S223" s="30">
        <f t="shared" si="20"/>
        <v>0.19274569352808349</v>
      </c>
      <c r="T223" s="59" t="s">
        <v>262</v>
      </c>
    </row>
    <row r="224" spans="1:20" ht="15">
      <c r="A224" s="23">
        <v>45231</v>
      </c>
      <c r="B224" s="23">
        <v>45260</v>
      </c>
      <c r="C224" s="24">
        <f t="shared" si="16"/>
        <v>30</v>
      </c>
      <c r="D224" s="12">
        <v>3120126774</v>
      </c>
      <c r="E224" s="15">
        <v>11395.51</v>
      </c>
      <c r="F224" s="15"/>
      <c r="G224" s="15">
        <v>7922.27</v>
      </c>
      <c r="H224" s="25">
        <f t="shared" si="17"/>
        <v>19317.78</v>
      </c>
      <c r="I224" s="15"/>
      <c r="J224" s="15"/>
      <c r="K224" s="15">
        <v>108.57</v>
      </c>
      <c r="L224" s="26">
        <f t="shared" si="18"/>
        <v>0.24712397531546468</v>
      </c>
      <c r="M224" s="27">
        <v>8287.11</v>
      </c>
      <c r="N224" s="27">
        <v>753.37</v>
      </c>
      <c r="O224" s="27"/>
      <c r="P224" s="27"/>
      <c r="Q224" s="27"/>
      <c r="R224" s="29">
        <f t="shared" si="19"/>
        <v>7533.7400000000007</v>
      </c>
      <c r="S224" s="30">
        <f t="shared" si="20"/>
        <v>0.38998994708501705</v>
      </c>
      <c r="T224" s="33" t="s">
        <v>263</v>
      </c>
    </row>
    <row r="225" spans="1:20" ht="15">
      <c r="A225" s="23">
        <v>45231</v>
      </c>
      <c r="B225" s="23">
        <v>45260</v>
      </c>
      <c r="C225" s="24">
        <f t="shared" si="16"/>
        <v>30</v>
      </c>
      <c r="D225" s="12">
        <v>3120175064</v>
      </c>
      <c r="E225" s="15">
        <v>22756.86</v>
      </c>
      <c r="F225" s="15"/>
      <c r="G225" s="15">
        <v>21922.26</v>
      </c>
      <c r="H225" s="25">
        <f t="shared" si="17"/>
        <v>44679.119999999995</v>
      </c>
      <c r="I225" s="15"/>
      <c r="J225" s="15"/>
      <c r="K225" s="15">
        <v>139.96</v>
      </c>
      <c r="L225" s="26">
        <f t="shared" si="18"/>
        <v>0.44337191578546248</v>
      </c>
      <c r="M225" s="27">
        <v>-48711.14</v>
      </c>
      <c r="N225" s="27">
        <v>421.73</v>
      </c>
      <c r="O225" s="27"/>
      <c r="P225" s="27"/>
      <c r="Q225" s="27"/>
      <c r="R225" s="29">
        <f t="shared" si="19"/>
        <v>-49132.87</v>
      </c>
      <c r="S225" s="30">
        <f t="shared" si="20"/>
        <v>-1.0996830286720063</v>
      </c>
      <c r="T225" s="33" t="s">
        <v>264</v>
      </c>
    </row>
    <row r="226" spans="1:20" ht="15">
      <c r="A226" s="23">
        <v>45231</v>
      </c>
      <c r="B226" s="23">
        <v>45260</v>
      </c>
      <c r="C226" s="24">
        <f t="shared" si="16"/>
        <v>30</v>
      </c>
      <c r="D226" s="12" t="s">
        <v>306</v>
      </c>
      <c r="E226" s="15">
        <v>22504</v>
      </c>
      <c r="F226" s="15"/>
      <c r="G226" s="15">
        <v>20854.3</v>
      </c>
      <c r="H226" s="25">
        <f t="shared" si="17"/>
        <v>43358.3</v>
      </c>
      <c r="I226" s="15"/>
      <c r="J226" s="15"/>
      <c r="K226" s="15">
        <v>135.24</v>
      </c>
      <c r="L226" s="26">
        <f t="shared" si="18"/>
        <v>0.44528143382957053</v>
      </c>
      <c r="M226" s="27">
        <v>-30771.34</v>
      </c>
      <c r="N226" s="27">
        <v>970.79</v>
      </c>
      <c r="O226" s="27"/>
      <c r="P226" s="27"/>
      <c r="Q226" s="27"/>
      <c r="R226" s="29">
        <f t="shared" si="19"/>
        <v>-31742.13</v>
      </c>
      <c r="S226" s="30">
        <f t="shared" si="20"/>
        <v>-0.73208889647426212</v>
      </c>
      <c r="T226" s="33" t="s">
        <v>265</v>
      </c>
    </row>
    <row r="227" spans="1:20" ht="15">
      <c r="A227" s="23">
        <v>45231</v>
      </c>
      <c r="B227" s="23">
        <v>45260</v>
      </c>
      <c r="C227" s="24">
        <f t="shared" si="16"/>
        <v>30</v>
      </c>
      <c r="D227" s="12">
        <v>3051126966</v>
      </c>
      <c r="E227" s="15">
        <v>72011.44</v>
      </c>
      <c r="F227" s="15"/>
      <c r="G227" s="15">
        <v>58714.07</v>
      </c>
      <c r="H227" s="25">
        <f t="shared" si="17"/>
        <v>130725.51000000001</v>
      </c>
      <c r="I227" s="15"/>
      <c r="J227" s="15"/>
      <c r="K227" s="15">
        <v>285.45</v>
      </c>
      <c r="L227" s="26">
        <f t="shared" si="18"/>
        <v>0.63605958428212761</v>
      </c>
      <c r="M227" s="27">
        <v>3402.95</v>
      </c>
      <c r="N227" s="27">
        <v>1986.63</v>
      </c>
      <c r="O227" s="27"/>
      <c r="P227" s="27"/>
      <c r="Q227" s="27"/>
      <c r="R227" s="29">
        <f t="shared" si="19"/>
        <v>1416.3199999999997</v>
      </c>
      <c r="S227" s="30">
        <f t="shared" si="20"/>
        <v>1.0834304643370676E-2</v>
      </c>
      <c r="T227" s="33" t="s">
        <v>266</v>
      </c>
    </row>
    <row r="228" spans="1:20" ht="15">
      <c r="A228" s="23">
        <v>45231</v>
      </c>
      <c r="B228" s="23">
        <v>45260</v>
      </c>
      <c r="C228" s="24">
        <f t="shared" si="16"/>
        <v>30</v>
      </c>
      <c r="D228" s="12">
        <v>3120378361</v>
      </c>
      <c r="E228" s="15">
        <v>8068.2240000000002</v>
      </c>
      <c r="F228" s="15"/>
      <c r="G228" s="15">
        <v>7544.8</v>
      </c>
      <c r="H228" s="25">
        <f t="shared" si="17"/>
        <v>15613.024000000001</v>
      </c>
      <c r="I228" s="15"/>
      <c r="J228" s="15"/>
      <c r="K228" s="15">
        <v>45.18</v>
      </c>
      <c r="L228" s="26">
        <f t="shared" si="18"/>
        <v>0.4799636023806011</v>
      </c>
      <c r="M228" s="27">
        <v>-33910.1</v>
      </c>
      <c r="N228" s="27">
        <v>230.91</v>
      </c>
      <c r="O228" s="27"/>
      <c r="P228" s="27"/>
      <c r="Q228" s="27"/>
      <c r="R228" s="29">
        <f t="shared" si="19"/>
        <v>-34141.01</v>
      </c>
      <c r="S228" s="30">
        <f t="shared" si="20"/>
        <v>-2.1867006673402924</v>
      </c>
      <c r="T228" s="33" t="s">
        <v>267</v>
      </c>
    </row>
    <row r="229" spans="1:20" ht="15">
      <c r="A229" s="23">
        <v>45231</v>
      </c>
      <c r="B229" s="23">
        <v>45260</v>
      </c>
      <c r="C229" s="24">
        <f t="shared" si="16"/>
        <v>30</v>
      </c>
      <c r="D229" s="12">
        <v>3120175406</v>
      </c>
      <c r="E229" s="15">
        <v>56049.324000000001</v>
      </c>
      <c r="F229" s="15"/>
      <c r="G229" s="15">
        <v>46764.911999999997</v>
      </c>
      <c r="H229" s="25">
        <f t="shared" si="17"/>
        <v>102814.236</v>
      </c>
      <c r="I229" s="15"/>
      <c r="J229" s="15"/>
      <c r="K229" s="15">
        <v>243.87</v>
      </c>
      <c r="L229" s="26">
        <f t="shared" si="18"/>
        <v>0.58554783286177059</v>
      </c>
      <c r="M229" s="27">
        <v>-30687.66</v>
      </c>
      <c r="N229" s="27">
        <v>1628.42</v>
      </c>
      <c r="O229" s="27"/>
      <c r="P229" s="27"/>
      <c r="Q229" s="27"/>
      <c r="R229" s="29">
        <f t="shared" si="19"/>
        <v>-32316.080000000002</v>
      </c>
      <c r="S229" s="30">
        <f t="shared" si="20"/>
        <v>-0.31431522770834963</v>
      </c>
      <c r="T229" s="33" t="s">
        <v>268</v>
      </c>
    </row>
    <row r="230" spans="1:20" ht="15">
      <c r="A230" s="23">
        <v>45231</v>
      </c>
      <c r="B230" s="23">
        <v>45260</v>
      </c>
      <c r="C230" s="24">
        <f t="shared" si="16"/>
        <v>30</v>
      </c>
      <c r="D230" s="12">
        <v>3116870204</v>
      </c>
      <c r="E230" s="15">
        <v>28098.639999999999</v>
      </c>
      <c r="F230" s="15"/>
      <c r="G230" s="15">
        <v>8224.9439999999995</v>
      </c>
      <c r="H230" s="25">
        <f t="shared" si="17"/>
        <v>36323.584000000003</v>
      </c>
      <c r="I230" s="15"/>
      <c r="J230" s="15"/>
      <c r="K230" s="15">
        <v>170.88</v>
      </c>
      <c r="L230" s="26">
        <f t="shared" si="18"/>
        <v>0.29523304203079487</v>
      </c>
      <c r="M230" s="27">
        <v>11536.92</v>
      </c>
      <c r="N230" s="27">
        <v>1048.83</v>
      </c>
      <c r="O230" s="27"/>
      <c r="P230" s="27"/>
      <c r="Q230" s="27"/>
      <c r="R230" s="29">
        <f t="shared" si="19"/>
        <v>10488.09</v>
      </c>
      <c r="S230" s="30">
        <f t="shared" si="20"/>
        <v>0.28874050534220408</v>
      </c>
      <c r="T230" s="33" t="s">
        <v>269</v>
      </c>
    </row>
    <row r="231" spans="1:20" ht="15">
      <c r="A231" s="23">
        <v>45261</v>
      </c>
      <c r="B231" s="23">
        <v>45291</v>
      </c>
      <c r="C231" s="24">
        <f t="shared" si="16"/>
        <v>31</v>
      </c>
      <c r="D231" s="12">
        <v>3120154981</v>
      </c>
      <c r="E231" s="15">
        <v>25191.696</v>
      </c>
      <c r="F231" s="15"/>
      <c r="G231" s="15">
        <v>16280.512000000001</v>
      </c>
      <c r="H231" s="25">
        <f t="shared" si="17"/>
        <v>41472.207999999999</v>
      </c>
      <c r="I231" s="15"/>
      <c r="J231" s="15"/>
      <c r="K231" s="15">
        <v>140.47</v>
      </c>
      <c r="L231" s="26">
        <f t="shared" si="18"/>
        <v>0.39682647578674052</v>
      </c>
      <c r="M231" s="27">
        <v>10713.34</v>
      </c>
      <c r="N231" s="27">
        <v>972.21</v>
      </c>
      <c r="O231" s="27"/>
      <c r="P231" s="27"/>
      <c r="Q231" s="27"/>
      <c r="R231" s="29">
        <f t="shared" si="19"/>
        <v>9741.130000000001</v>
      </c>
      <c r="S231" s="30">
        <f t="shared" si="20"/>
        <v>0.23488332234444814</v>
      </c>
      <c r="T231" s="33" t="s">
        <v>270</v>
      </c>
    </row>
    <row r="232" spans="1:20" ht="15">
      <c r="A232" s="23">
        <v>45261</v>
      </c>
      <c r="B232" s="23">
        <v>45291</v>
      </c>
      <c r="C232" s="24">
        <f t="shared" si="16"/>
        <v>31</v>
      </c>
      <c r="D232" s="12" t="s">
        <v>308</v>
      </c>
      <c r="E232" s="15">
        <v>48299.68</v>
      </c>
      <c r="F232" s="15"/>
      <c r="G232" s="15">
        <v>13765.36</v>
      </c>
      <c r="H232" s="25">
        <f t="shared" si="17"/>
        <v>62065.04</v>
      </c>
      <c r="I232" s="15"/>
      <c r="J232" s="15"/>
      <c r="K232" s="15">
        <v>287.39</v>
      </c>
      <c r="L232" s="26">
        <f t="shared" si="18"/>
        <v>0.29027019968743534</v>
      </c>
      <c r="M232" s="27">
        <v>11389.4</v>
      </c>
      <c r="N232" s="27">
        <v>1035.4000000000001</v>
      </c>
      <c r="O232" s="27"/>
      <c r="P232" s="27"/>
      <c r="Q232" s="27"/>
      <c r="R232" s="29">
        <f t="shared" si="19"/>
        <v>10354</v>
      </c>
      <c r="S232" s="30">
        <f t="shared" si="20"/>
        <v>0.16682499519858524</v>
      </c>
      <c r="T232" s="33" t="s">
        <v>271</v>
      </c>
    </row>
    <row r="233" spans="1:20" ht="15">
      <c r="A233" s="23">
        <v>45261</v>
      </c>
      <c r="B233" s="23">
        <v>45291</v>
      </c>
      <c r="C233" s="24">
        <f t="shared" si="16"/>
        <v>31</v>
      </c>
      <c r="D233" s="12">
        <v>3114838753</v>
      </c>
      <c r="E233" s="15">
        <v>59345.523999999998</v>
      </c>
      <c r="F233" s="15"/>
      <c r="G233" s="15">
        <v>62030.372000000003</v>
      </c>
      <c r="H233" s="25">
        <f t="shared" si="17"/>
        <v>121375.89600000001</v>
      </c>
      <c r="I233" s="15"/>
      <c r="J233" s="15"/>
      <c r="K233" s="15">
        <v>265.36</v>
      </c>
      <c r="L233" s="26">
        <f t="shared" si="18"/>
        <v>0.6147861213494511</v>
      </c>
      <c r="M233" s="27">
        <v>25335.77</v>
      </c>
      <c r="N233" s="27">
        <v>2303.29</v>
      </c>
      <c r="O233" s="27"/>
      <c r="P233" s="27">
        <v>-57.47</v>
      </c>
      <c r="Q233" s="27"/>
      <c r="R233" s="29">
        <f t="shared" si="19"/>
        <v>23089.95</v>
      </c>
      <c r="S233" s="30">
        <f t="shared" si="20"/>
        <v>0.19023505293011389</v>
      </c>
      <c r="T233" s="33" t="s">
        <v>272</v>
      </c>
    </row>
    <row r="234" spans="1:20" ht="15">
      <c r="A234" s="23">
        <v>45261</v>
      </c>
      <c r="B234" s="23">
        <v>45291</v>
      </c>
      <c r="C234" s="24">
        <f t="shared" si="16"/>
        <v>31</v>
      </c>
      <c r="D234" s="12">
        <v>3120106909</v>
      </c>
      <c r="E234" s="15">
        <v>20108.367999999999</v>
      </c>
      <c r="F234" s="15"/>
      <c r="G234" s="15">
        <v>18579.648000000001</v>
      </c>
      <c r="H234" s="25">
        <f t="shared" si="17"/>
        <v>38688.016000000003</v>
      </c>
      <c r="I234" s="15"/>
      <c r="J234" s="15"/>
      <c r="K234" s="15">
        <v>101.89</v>
      </c>
      <c r="L234" s="26">
        <f t="shared" si="18"/>
        <v>0.51035451472545235</v>
      </c>
      <c r="M234" s="27">
        <v>4068.25</v>
      </c>
      <c r="N234" s="27">
        <v>369.85</v>
      </c>
      <c r="O234" s="27"/>
      <c r="P234" s="27"/>
      <c r="Q234" s="27"/>
      <c r="R234" s="29">
        <f t="shared" si="19"/>
        <v>3698.4</v>
      </c>
      <c r="S234" s="30">
        <f t="shared" si="20"/>
        <v>9.5595493963815559E-2</v>
      </c>
      <c r="T234" s="33" t="s">
        <v>273</v>
      </c>
    </row>
    <row r="235" spans="1:20" ht="15">
      <c r="A235" s="23">
        <v>45261</v>
      </c>
      <c r="B235" s="23">
        <v>45291</v>
      </c>
      <c r="C235" s="24">
        <f t="shared" si="16"/>
        <v>31</v>
      </c>
      <c r="D235" s="12">
        <v>3120160063</v>
      </c>
      <c r="E235" s="15">
        <v>6783.5479999999998</v>
      </c>
      <c r="F235" s="15"/>
      <c r="G235" s="15">
        <v>5903.48</v>
      </c>
      <c r="H235" s="25">
        <f t="shared" si="17"/>
        <v>12687.027999999998</v>
      </c>
      <c r="I235" s="15"/>
      <c r="J235" s="15"/>
      <c r="K235" s="15">
        <v>40.85</v>
      </c>
      <c r="L235" s="26">
        <f t="shared" si="18"/>
        <v>0.41744080757031354</v>
      </c>
      <c r="M235" s="27">
        <v>2092.83</v>
      </c>
      <c r="N235" s="27">
        <v>190.28</v>
      </c>
      <c r="O235" s="27"/>
      <c r="P235" s="27"/>
      <c r="Q235" s="27"/>
      <c r="R235" s="29">
        <f t="shared" si="19"/>
        <v>1902.55</v>
      </c>
      <c r="S235" s="30">
        <f t="shared" si="20"/>
        <v>0.14996025862006454</v>
      </c>
      <c r="T235" s="33" t="s">
        <v>274</v>
      </c>
    </row>
    <row r="236" spans="1:20" ht="15">
      <c r="A236" s="23">
        <v>45261</v>
      </c>
      <c r="B236" s="23">
        <v>45291</v>
      </c>
      <c r="C236" s="24">
        <f t="shared" si="16"/>
        <v>31</v>
      </c>
      <c r="D236" s="12">
        <v>3115218287</v>
      </c>
      <c r="E236" s="15">
        <v>8800.1959999999999</v>
      </c>
      <c r="F236" s="15"/>
      <c r="G236" s="15">
        <v>8879.14</v>
      </c>
      <c r="H236" s="25">
        <f t="shared" si="17"/>
        <v>17679.335999999999</v>
      </c>
      <c r="I236" s="15"/>
      <c r="J236" s="15"/>
      <c r="K236" s="15">
        <v>55.83</v>
      </c>
      <c r="L236" s="26">
        <f t="shared" si="18"/>
        <v>0.42562329190572762</v>
      </c>
      <c r="M236" s="27">
        <v>2315.17</v>
      </c>
      <c r="N236" s="27">
        <v>210.48</v>
      </c>
      <c r="O236" s="27"/>
      <c r="P236" s="27"/>
      <c r="Q236" s="27"/>
      <c r="R236" s="29">
        <f t="shared" si="19"/>
        <v>2104.69</v>
      </c>
      <c r="S236" s="30">
        <f t="shared" si="20"/>
        <v>0.11904802307054972</v>
      </c>
      <c r="T236" s="33" t="s">
        <v>275</v>
      </c>
    </row>
    <row r="237" spans="1:20" ht="15">
      <c r="A237" s="23">
        <v>45261</v>
      </c>
      <c r="B237" s="23">
        <v>45291</v>
      </c>
      <c r="C237" s="24">
        <f t="shared" si="16"/>
        <v>31</v>
      </c>
      <c r="D237" s="12">
        <v>3120075724</v>
      </c>
      <c r="E237" s="15">
        <v>19966.383999999998</v>
      </c>
      <c r="F237" s="15"/>
      <c r="G237" s="15">
        <v>21643.504000000001</v>
      </c>
      <c r="H237" s="25">
        <f t="shared" si="17"/>
        <v>41609.887999999999</v>
      </c>
      <c r="I237" s="15"/>
      <c r="J237" s="15"/>
      <c r="K237" s="15">
        <v>106.62</v>
      </c>
      <c r="L237" s="26">
        <f t="shared" si="18"/>
        <v>0.52454763475149402</v>
      </c>
      <c r="M237" s="27">
        <v>8763.14</v>
      </c>
      <c r="N237" s="27">
        <v>796.64</v>
      </c>
      <c r="O237" s="27"/>
      <c r="P237" s="27">
        <v>-40.79</v>
      </c>
      <c r="Q237" s="27"/>
      <c r="R237" s="29">
        <f t="shared" si="19"/>
        <v>8007.2899999999991</v>
      </c>
      <c r="S237" s="30">
        <f t="shared" si="20"/>
        <v>0.19243719185209052</v>
      </c>
      <c r="T237" s="33" t="s">
        <v>276</v>
      </c>
    </row>
    <row r="238" spans="1:20" ht="15">
      <c r="A238" s="23">
        <v>45261</v>
      </c>
      <c r="B238" s="23">
        <v>45291</v>
      </c>
      <c r="C238" s="24">
        <f t="shared" si="16"/>
        <v>31</v>
      </c>
      <c r="D238" s="12">
        <v>3120175064</v>
      </c>
      <c r="E238" s="15">
        <v>30284.25</v>
      </c>
      <c r="F238" s="15"/>
      <c r="G238" s="15">
        <v>34027.440000000002</v>
      </c>
      <c r="H238" s="25">
        <f t="shared" si="17"/>
        <v>64311.69</v>
      </c>
      <c r="I238" s="15"/>
      <c r="J238" s="15"/>
      <c r="K238" s="15">
        <v>192.11</v>
      </c>
      <c r="L238" s="26">
        <f t="shared" si="18"/>
        <v>0.4499528579896262</v>
      </c>
      <c r="M238" s="27">
        <v>6864.93</v>
      </c>
      <c r="N238" s="27">
        <v>624.1</v>
      </c>
      <c r="O238" s="27"/>
      <c r="P238" s="27"/>
      <c r="Q238" s="27"/>
      <c r="R238" s="29">
        <f t="shared" si="19"/>
        <v>6240.83</v>
      </c>
      <c r="S238" s="30">
        <f t="shared" si="20"/>
        <v>9.7040367000151909E-2</v>
      </c>
      <c r="T238" s="33" t="s">
        <v>277</v>
      </c>
    </row>
    <row r="239" spans="1:20" ht="15">
      <c r="A239" s="23">
        <v>45261</v>
      </c>
      <c r="B239" s="23">
        <v>45291</v>
      </c>
      <c r="C239" s="24">
        <f t="shared" si="16"/>
        <v>31</v>
      </c>
      <c r="D239" s="12" t="s">
        <v>306</v>
      </c>
      <c r="E239" s="15">
        <v>27539.9</v>
      </c>
      <c r="F239" s="15"/>
      <c r="G239" s="15">
        <v>30439.7</v>
      </c>
      <c r="H239" s="25">
        <f t="shared" si="17"/>
        <v>57979.600000000006</v>
      </c>
      <c r="I239" s="15"/>
      <c r="J239" s="15"/>
      <c r="K239" s="15">
        <v>151.96</v>
      </c>
      <c r="L239" s="26">
        <f t="shared" si="18"/>
        <v>0.51282949389624322</v>
      </c>
      <c r="M239" s="27">
        <v>13574.38</v>
      </c>
      <c r="N239" s="27">
        <v>1234.05</v>
      </c>
      <c r="O239" s="27"/>
      <c r="P239" s="27"/>
      <c r="Q239" s="27"/>
      <c r="R239" s="29">
        <f t="shared" si="19"/>
        <v>12340.33</v>
      </c>
      <c r="S239" s="30">
        <f t="shared" si="20"/>
        <v>0.21283917101877209</v>
      </c>
      <c r="T239" s="33" t="s">
        <v>278</v>
      </c>
    </row>
    <row r="240" spans="1:20" ht="15">
      <c r="A240" s="23">
        <v>45261</v>
      </c>
      <c r="B240" s="23">
        <v>45291</v>
      </c>
      <c r="C240" s="24">
        <f t="shared" si="16"/>
        <v>31</v>
      </c>
      <c r="D240" s="12">
        <v>3051126966</v>
      </c>
      <c r="E240" s="15">
        <v>53115.199999999997</v>
      </c>
      <c r="F240" s="15"/>
      <c r="G240" s="15">
        <v>63541.64</v>
      </c>
      <c r="H240" s="25">
        <f t="shared" si="17"/>
        <v>116656.84</v>
      </c>
      <c r="I240" s="15"/>
      <c r="J240" s="15"/>
      <c r="K240" s="15">
        <v>297.33999999999997</v>
      </c>
      <c r="L240" s="26">
        <f t="shared" si="18"/>
        <v>0.52733176820134953</v>
      </c>
      <c r="M240" s="27">
        <v>20667.43</v>
      </c>
      <c r="N240" s="27">
        <v>1878.85</v>
      </c>
      <c r="O240" s="27"/>
      <c r="P240" s="27"/>
      <c r="Q240" s="27"/>
      <c r="R240" s="29">
        <f t="shared" si="19"/>
        <v>18788.580000000002</v>
      </c>
      <c r="S240" s="30">
        <f t="shared" si="20"/>
        <v>0.16105853715907273</v>
      </c>
      <c r="T240" s="33" t="s">
        <v>279</v>
      </c>
    </row>
    <row r="241" spans="1:20" ht="15">
      <c r="A241" s="23">
        <v>45261</v>
      </c>
      <c r="B241" s="23">
        <v>45291</v>
      </c>
      <c r="C241" s="24">
        <f t="shared" si="16"/>
        <v>31</v>
      </c>
      <c r="D241" s="12">
        <v>3120175406</v>
      </c>
      <c r="E241" s="15">
        <v>73366.432000000001</v>
      </c>
      <c r="F241" s="15"/>
      <c r="G241" s="15">
        <v>68161.063999999998</v>
      </c>
      <c r="H241" s="25">
        <f t="shared" si="17"/>
        <v>141527.49599999998</v>
      </c>
      <c r="I241" s="15"/>
      <c r="J241" s="15"/>
      <c r="K241" s="15">
        <v>308.67</v>
      </c>
      <c r="L241" s="26">
        <f t="shared" si="18"/>
        <v>0.61627346043430864</v>
      </c>
      <c r="M241" s="27">
        <v>30974.5</v>
      </c>
      <c r="N241" s="27">
        <v>2815.88</v>
      </c>
      <c r="O241" s="27"/>
      <c r="P241" s="27"/>
      <c r="Q241" s="27"/>
      <c r="R241" s="29">
        <f t="shared" si="19"/>
        <v>28158.62</v>
      </c>
      <c r="S241" s="30">
        <f t="shared" si="20"/>
        <v>0.19896218611823671</v>
      </c>
      <c r="T241" s="33" t="s">
        <v>280</v>
      </c>
    </row>
    <row r="242" spans="1:20" ht="15">
      <c r="A242" s="23">
        <v>45261</v>
      </c>
      <c r="B242" s="23">
        <v>45291</v>
      </c>
      <c r="C242" s="24">
        <f t="shared" si="16"/>
        <v>31</v>
      </c>
      <c r="D242" s="12">
        <v>3116870204</v>
      </c>
      <c r="E242" s="15">
        <v>29188.912</v>
      </c>
      <c r="F242" s="15"/>
      <c r="G242" s="15">
        <v>11659.103999999999</v>
      </c>
      <c r="H242" s="25">
        <f t="shared" si="17"/>
        <v>40848.016000000003</v>
      </c>
      <c r="I242" s="15"/>
      <c r="J242" s="15"/>
      <c r="K242" s="15">
        <v>181.93</v>
      </c>
      <c r="L242" s="26">
        <f t="shared" si="18"/>
        <v>0.30178226412261838</v>
      </c>
      <c r="M242" s="27">
        <v>12646.86</v>
      </c>
      <c r="N242" s="27">
        <v>1149.73</v>
      </c>
      <c r="O242" s="27"/>
      <c r="P242" s="27"/>
      <c r="Q242" s="27"/>
      <c r="R242" s="29">
        <f t="shared" si="19"/>
        <v>11497.130000000001</v>
      </c>
      <c r="S242" s="30">
        <f t="shared" si="20"/>
        <v>0.28146116080643918</v>
      </c>
      <c r="T242" s="33" t="s">
        <v>281</v>
      </c>
    </row>
    <row r="243" spans="1:20" ht="15">
      <c r="A243" s="23">
        <v>45292</v>
      </c>
      <c r="B243" s="23">
        <v>45322</v>
      </c>
      <c r="C243" s="24">
        <f t="shared" si="16"/>
        <v>31</v>
      </c>
      <c r="D243" s="12">
        <v>3120154981</v>
      </c>
      <c r="E243" s="15">
        <v>26280.128000000001</v>
      </c>
      <c r="F243" s="15"/>
      <c r="G243" s="15">
        <v>15563.28</v>
      </c>
      <c r="H243" s="25">
        <f t="shared" si="17"/>
        <v>41843.408000000003</v>
      </c>
      <c r="I243" s="15"/>
      <c r="J243" s="15"/>
      <c r="K243" s="15">
        <v>136.80000000000001</v>
      </c>
      <c r="L243" s="26">
        <f t="shared" si="18"/>
        <v>0.41111944287241403</v>
      </c>
      <c r="M243" s="27">
        <v>10911.67</v>
      </c>
      <c r="N243" s="27">
        <v>991.99</v>
      </c>
      <c r="O243" s="27"/>
      <c r="P243" s="27"/>
      <c r="Q243" s="27"/>
      <c r="R243" s="29">
        <f t="shared" si="19"/>
        <v>9919.68</v>
      </c>
      <c r="S243" s="30">
        <f t="shared" si="20"/>
        <v>0.2370667322317532</v>
      </c>
      <c r="T243" s="33" t="s">
        <v>282</v>
      </c>
    </row>
    <row r="244" spans="1:20" ht="15">
      <c r="A244" s="23">
        <v>45292</v>
      </c>
      <c r="B244" s="23">
        <v>45322</v>
      </c>
      <c r="C244" s="24">
        <f t="shared" si="16"/>
        <v>31</v>
      </c>
      <c r="D244" s="12">
        <v>3115218287</v>
      </c>
      <c r="E244" s="15">
        <v>10402.008</v>
      </c>
      <c r="F244" s="15"/>
      <c r="G244" s="15">
        <v>9151.1720000000005</v>
      </c>
      <c r="H244" s="25">
        <f t="shared" si="17"/>
        <v>19553.18</v>
      </c>
      <c r="I244" s="15"/>
      <c r="J244" s="15"/>
      <c r="K244" s="15">
        <v>50.61</v>
      </c>
      <c r="L244" s="26">
        <f t="shared" si="18"/>
        <v>0.51928780703375799</v>
      </c>
      <c r="M244" s="27">
        <v>2459.61</v>
      </c>
      <c r="N244" s="27">
        <v>223.61</v>
      </c>
      <c r="O244" s="27"/>
      <c r="P244" s="27"/>
      <c r="Q244" s="27"/>
      <c r="R244" s="29">
        <f t="shared" si="19"/>
        <v>2236</v>
      </c>
      <c r="S244" s="30">
        <f t="shared" si="20"/>
        <v>0.11435480060020928</v>
      </c>
      <c r="T244" s="33" t="s">
        <v>283</v>
      </c>
    </row>
    <row r="245" spans="1:20" ht="15">
      <c r="A245" s="23">
        <v>45292</v>
      </c>
      <c r="B245" s="23">
        <v>45322</v>
      </c>
      <c r="C245" s="24">
        <f t="shared" si="16"/>
        <v>31</v>
      </c>
      <c r="D245" s="12">
        <v>3120075724</v>
      </c>
      <c r="E245" s="15">
        <v>22667.52</v>
      </c>
      <c r="F245" s="15"/>
      <c r="G245" s="15">
        <v>21136.536</v>
      </c>
      <c r="H245" s="25">
        <f t="shared" si="17"/>
        <v>43804.055999999997</v>
      </c>
      <c r="I245" s="15"/>
      <c r="J245" s="15"/>
      <c r="K245" s="15">
        <v>123.65</v>
      </c>
      <c r="L245" s="26">
        <f t="shared" si="18"/>
        <v>0.47615381605207197</v>
      </c>
      <c r="M245" s="27">
        <v>9744.98</v>
      </c>
      <c r="N245" s="27">
        <v>885.92</v>
      </c>
      <c r="O245" s="27"/>
      <c r="P245" s="27"/>
      <c r="Q245" s="27"/>
      <c r="R245" s="29">
        <f t="shared" si="19"/>
        <v>8859.06</v>
      </c>
      <c r="S245" s="30">
        <f t="shared" si="20"/>
        <v>0.20224291558754284</v>
      </c>
      <c r="T245" s="33" t="s">
        <v>284</v>
      </c>
    </row>
    <row r="246" spans="1:20" ht="15">
      <c r="A246" s="23">
        <v>45292</v>
      </c>
      <c r="B246" s="23">
        <v>45322</v>
      </c>
      <c r="C246" s="24">
        <f t="shared" si="16"/>
        <v>31</v>
      </c>
      <c r="D246" s="12">
        <v>3120175064</v>
      </c>
      <c r="E246" s="15">
        <v>37527.57</v>
      </c>
      <c r="F246" s="15"/>
      <c r="G246" s="15">
        <v>37871.15</v>
      </c>
      <c r="H246" s="25">
        <f t="shared" si="17"/>
        <v>75398.720000000001</v>
      </c>
      <c r="I246" s="15"/>
      <c r="J246" s="15"/>
      <c r="K246" s="15">
        <v>244.94</v>
      </c>
      <c r="L246" s="26">
        <f t="shared" si="18"/>
        <v>0.41374363350778909</v>
      </c>
      <c r="M246" s="27">
        <v>8723.1299999999992</v>
      </c>
      <c r="N246" s="27">
        <v>793.03</v>
      </c>
      <c r="O246" s="27"/>
      <c r="P246" s="27"/>
      <c r="Q246" s="27"/>
      <c r="R246" s="29">
        <f t="shared" si="19"/>
        <v>7930.0999999999995</v>
      </c>
      <c r="S246" s="30">
        <f t="shared" si="20"/>
        <v>0.10517552552616277</v>
      </c>
      <c r="T246" s="33" t="s">
        <v>285</v>
      </c>
    </row>
    <row r="247" spans="1:20" ht="15">
      <c r="A247" s="23">
        <v>45292</v>
      </c>
      <c r="B247" s="23">
        <v>45322</v>
      </c>
      <c r="C247" s="24">
        <f t="shared" si="16"/>
        <v>31</v>
      </c>
      <c r="D247" s="12" t="s">
        <v>306</v>
      </c>
      <c r="E247" s="15">
        <v>29487.3</v>
      </c>
      <c r="F247" s="15"/>
      <c r="G247" s="15">
        <v>27538.3</v>
      </c>
      <c r="H247" s="25">
        <f t="shared" si="17"/>
        <v>57025.599999999999</v>
      </c>
      <c r="I247" s="15"/>
      <c r="J247" s="15"/>
      <c r="K247" s="15">
        <v>145.76</v>
      </c>
      <c r="L247" s="26">
        <f t="shared" si="18"/>
        <v>0.52584599223351391</v>
      </c>
      <c r="M247" s="27">
        <v>12039.52</v>
      </c>
      <c r="N247" s="27">
        <v>1094.51</v>
      </c>
      <c r="O247" s="27"/>
      <c r="P247" s="27"/>
      <c r="Q247" s="27"/>
      <c r="R247" s="29">
        <f t="shared" si="19"/>
        <v>10945.01</v>
      </c>
      <c r="S247" s="30">
        <f t="shared" si="20"/>
        <v>0.19193151847591258</v>
      </c>
      <c r="T247" s="33" t="s">
        <v>286</v>
      </c>
    </row>
    <row r="248" spans="1:20" ht="15">
      <c r="A248" s="23">
        <v>45292</v>
      </c>
      <c r="B248" s="23">
        <v>45322</v>
      </c>
      <c r="C248" s="24">
        <f t="shared" si="16"/>
        <v>31</v>
      </c>
      <c r="D248" s="12">
        <v>3051126966</v>
      </c>
      <c r="E248" s="15">
        <v>78261.990000000005</v>
      </c>
      <c r="F248" s="15"/>
      <c r="G248" s="15">
        <v>69965.87</v>
      </c>
      <c r="H248" s="25">
        <f t="shared" si="17"/>
        <v>148227.85999999999</v>
      </c>
      <c r="I248" s="15"/>
      <c r="J248" s="15"/>
      <c r="K248" s="15">
        <v>293.13</v>
      </c>
      <c r="L248" s="26">
        <f t="shared" si="18"/>
        <v>0.67966770587676428</v>
      </c>
      <c r="M248" s="27">
        <v>24031.35</v>
      </c>
      <c r="N248" s="27">
        <v>2184.66</v>
      </c>
      <c r="O248" s="27"/>
      <c r="P248" s="27"/>
      <c r="Q248" s="27"/>
      <c r="R248" s="29">
        <f t="shared" si="19"/>
        <v>21846.69</v>
      </c>
      <c r="S248" s="30">
        <f t="shared" si="20"/>
        <v>0.14738585580335573</v>
      </c>
      <c r="T248" s="33" t="s">
        <v>287</v>
      </c>
    </row>
    <row r="249" spans="1:20" ht="15">
      <c r="A249" s="23">
        <v>44805</v>
      </c>
      <c r="B249" s="23">
        <v>44834</v>
      </c>
      <c r="C249" s="24">
        <f t="shared" si="16"/>
        <v>30</v>
      </c>
      <c r="D249" s="12">
        <v>3120175064</v>
      </c>
      <c r="E249" s="15">
        <v>24667.81</v>
      </c>
      <c r="F249" s="15"/>
      <c r="G249" s="15">
        <v>24283.32</v>
      </c>
      <c r="H249" s="25">
        <f t="shared" si="17"/>
        <v>48951.130000000005</v>
      </c>
      <c r="I249" s="15"/>
      <c r="J249" s="15"/>
      <c r="K249" s="15">
        <v>123.42</v>
      </c>
      <c r="L249" s="26">
        <f t="shared" si="18"/>
        <v>0.55086437008228462</v>
      </c>
      <c r="M249" s="27">
        <v>-10291.07</v>
      </c>
      <c r="N249" s="27">
        <v>448.55</v>
      </c>
      <c r="O249" s="27"/>
      <c r="P249" s="27">
        <v>-15260.69</v>
      </c>
      <c r="Q249" s="27"/>
      <c r="R249" s="29">
        <f t="shared" si="19"/>
        <v>4521.0700000000015</v>
      </c>
      <c r="S249" s="30">
        <f t="shared" si="20"/>
        <v>9.2358848508706556E-2</v>
      </c>
      <c r="T249" s="33" t="s">
        <v>288</v>
      </c>
    </row>
    <row r="250" spans="1:20" ht="15">
      <c r="A250" s="23">
        <v>44927</v>
      </c>
      <c r="B250" s="23">
        <v>44957</v>
      </c>
      <c r="C250" s="24">
        <f t="shared" si="16"/>
        <v>31</v>
      </c>
      <c r="D250" s="12">
        <v>3120238791</v>
      </c>
      <c r="E250" s="15">
        <v>86351.2</v>
      </c>
      <c r="F250" s="15"/>
      <c r="G250" s="15">
        <v>72611.600000000006</v>
      </c>
      <c r="H250" s="25">
        <f t="shared" si="17"/>
        <v>158962.79999999999</v>
      </c>
      <c r="I250" s="15"/>
      <c r="J250" s="15"/>
      <c r="K250" s="15">
        <v>366.8</v>
      </c>
      <c r="L250" s="26">
        <f t="shared" si="18"/>
        <v>0.58249639427305022</v>
      </c>
      <c r="M250" s="27">
        <v>19683.87</v>
      </c>
      <c r="N250" s="27">
        <v>1789.45</v>
      </c>
      <c r="O250" s="27"/>
      <c r="P250" s="27"/>
      <c r="Q250" s="27"/>
      <c r="R250" s="29">
        <f t="shared" si="19"/>
        <v>17894.419999999998</v>
      </c>
      <c r="S250" s="30">
        <f t="shared" si="20"/>
        <v>0.11256985911169154</v>
      </c>
      <c r="T250" s="33" t="s">
        <v>289</v>
      </c>
    </row>
    <row r="251" spans="1:20" ht="15">
      <c r="A251" s="23">
        <v>44927</v>
      </c>
      <c r="B251" s="23">
        <v>44957</v>
      </c>
      <c r="C251" s="24">
        <f t="shared" si="16"/>
        <v>31</v>
      </c>
      <c r="D251" s="12">
        <v>3120175064</v>
      </c>
      <c r="E251" s="15">
        <v>28387.05</v>
      </c>
      <c r="F251" s="15"/>
      <c r="G251" s="15">
        <v>30318.18</v>
      </c>
      <c r="H251" s="25">
        <f t="shared" si="17"/>
        <v>58705.229999999996</v>
      </c>
      <c r="I251" s="15"/>
      <c r="J251" s="15"/>
      <c r="K251" s="15">
        <v>147.99</v>
      </c>
      <c r="L251" s="26">
        <f t="shared" si="18"/>
        <v>0.53317710002201535</v>
      </c>
      <c r="M251" s="27">
        <v>6000.29</v>
      </c>
      <c r="N251" s="27">
        <v>544.98</v>
      </c>
      <c r="O251" s="27"/>
      <c r="P251" s="27"/>
      <c r="Q251" s="27"/>
      <c r="R251" s="29">
        <f t="shared" si="19"/>
        <v>5455.3099999999995</v>
      </c>
      <c r="S251" s="30">
        <f t="shared" si="20"/>
        <v>9.2927154871891307E-2</v>
      </c>
      <c r="T251" s="33" t="s">
        <v>290</v>
      </c>
    </row>
    <row r="252" spans="1:20" ht="15">
      <c r="A252" s="23">
        <v>44958</v>
      </c>
      <c r="B252" s="23">
        <v>44985</v>
      </c>
      <c r="C252" s="24">
        <f t="shared" si="16"/>
        <v>28</v>
      </c>
      <c r="D252" s="12"/>
      <c r="E252" s="15"/>
      <c r="F252" s="15"/>
      <c r="G252" s="15"/>
      <c r="H252" s="25">
        <f t="shared" si="17"/>
        <v>0</v>
      </c>
      <c r="I252" s="15"/>
      <c r="J252" s="15"/>
      <c r="K252" s="15"/>
      <c r="L252" s="26" t="b">
        <f t="shared" si="18"/>
        <v>0</v>
      </c>
      <c r="M252" s="27">
        <v>1201.5</v>
      </c>
      <c r="N252" s="27">
        <v>109.23</v>
      </c>
      <c r="O252" s="27"/>
      <c r="P252" s="27"/>
      <c r="Q252" s="27"/>
      <c r="R252" s="29">
        <f t="shared" si="19"/>
        <v>1092.27</v>
      </c>
      <c r="S252" s="30" t="b">
        <f t="shared" si="20"/>
        <v>0</v>
      </c>
      <c r="T252" s="34" t="s">
        <v>291</v>
      </c>
    </row>
    <row r="253" spans="1:20" ht="15">
      <c r="A253" s="23">
        <v>44986</v>
      </c>
      <c r="B253" s="23">
        <v>45016</v>
      </c>
      <c r="C253" s="24">
        <f t="shared" si="16"/>
        <v>31</v>
      </c>
      <c r="D253" s="12">
        <v>3120238791</v>
      </c>
      <c r="E253" s="15">
        <v>90572.25</v>
      </c>
      <c r="F253" s="15"/>
      <c r="G253" s="15">
        <v>73979.289999999994</v>
      </c>
      <c r="H253" s="25">
        <f t="shared" si="17"/>
        <v>164551.53999999998</v>
      </c>
      <c r="I253" s="15"/>
      <c r="J253" s="15"/>
      <c r="K253" s="15">
        <v>443.53</v>
      </c>
      <c r="L253" s="26">
        <f t="shared" si="18"/>
        <v>0.49866170209722632</v>
      </c>
      <c r="M253" s="27">
        <v>20800.849999999999</v>
      </c>
      <c r="N253" s="27">
        <v>1891</v>
      </c>
      <c r="O253" s="27"/>
      <c r="P253" s="27"/>
      <c r="Q253" s="27"/>
      <c r="R253" s="29">
        <f t="shared" si="19"/>
        <v>18909.849999999999</v>
      </c>
      <c r="S253" s="30">
        <f t="shared" si="20"/>
        <v>0.1149174902890608</v>
      </c>
      <c r="T253" s="33" t="s">
        <v>292</v>
      </c>
    </row>
    <row r="254" spans="1:20" ht="15">
      <c r="A254" s="23">
        <v>44986</v>
      </c>
      <c r="B254" s="23">
        <v>45016</v>
      </c>
      <c r="C254" s="24">
        <f t="shared" si="16"/>
        <v>31</v>
      </c>
      <c r="D254" s="12">
        <v>3120059147</v>
      </c>
      <c r="E254" s="15">
        <v>73559.201000000001</v>
      </c>
      <c r="F254" s="15"/>
      <c r="G254" s="15">
        <v>63069.38</v>
      </c>
      <c r="H254" s="25">
        <f t="shared" si="17"/>
        <v>136628.58100000001</v>
      </c>
      <c r="I254" s="15"/>
      <c r="J254" s="15"/>
      <c r="K254" s="15">
        <v>367.44</v>
      </c>
      <c r="L254" s="26">
        <f t="shared" si="18"/>
        <v>0.49978381738573657</v>
      </c>
      <c r="M254" s="27">
        <v>34205.599999999999</v>
      </c>
      <c r="N254" s="27">
        <v>3109.6</v>
      </c>
      <c r="O254" s="27"/>
      <c r="P254" s="27"/>
      <c r="Q254" s="27"/>
      <c r="R254" s="29">
        <f t="shared" si="19"/>
        <v>31096</v>
      </c>
      <c r="S254" s="30">
        <f t="shared" si="20"/>
        <v>0.2275951325294083</v>
      </c>
      <c r="T254" s="33" t="s">
        <v>293</v>
      </c>
    </row>
    <row r="255" spans="1:20" ht="15">
      <c r="A255" s="23">
        <v>44965</v>
      </c>
      <c r="B255" s="23">
        <v>45050</v>
      </c>
      <c r="C255" s="24">
        <f t="shared" si="16"/>
        <v>86</v>
      </c>
      <c r="D255" s="12">
        <v>31204655279</v>
      </c>
      <c r="E255" s="15"/>
      <c r="F255" s="15"/>
      <c r="G255" s="15"/>
      <c r="H255" s="25">
        <v>21061.905999999999</v>
      </c>
      <c r="I255" s="15">
        <v>591.99599999999998</v>
      </c>
      <c r="J255" s="35">
        <v>29.6</v>
      </c>
      <c r="K255" s="15"/>
      <c r="L255" s="26" t="b">
        <f t="shared" si="18"/>
        <v>0</v>
      </c>
      <c r="M255" s="27">
        <v>5609.83</v>
      </c>
      <c r="N255" s="27">
        <v>509.99</v>
      </c>
      <c r="O255" s="27"/>
      <c r="P255" s="27"/>
      <c r="Q255" s="27"/>
      <c r="R255" s="29">
        <f t="shared" si="19"/>
        <v>5099.84</v>
      </c>
      <c r="S255" s="30">
        <f t="shared" si="20"/>
        <v>0.24213573073586028</v>
      </c>
      <c r="T255" s="34" t="s">
        <v>294</v>
      </c>
    </row>
    <row r="256" spans="1:20" ht="15">
      <c r="A256" s="23">
        <v>45047</v>
      </c>
      <c r="B256" s="23">
        <v>45077</v>
      </c>
      <c r="C256" s="24">
        <f t="shared" si="16"/>
        <v>31</v>
      </c>
      <c r="D256" s="12">
        <v>3120238791</v>
      </c>
      <c r="E256" s="15">
        <v>52229.18</v>
      </c>
      <c r="F256" s="15"/>
      <c r="G256" s="15">
        <v>43443.28</v>
      </c>
      <c r="H256" s="25">
        <f t="shared" si="17"/>
        <v>95672.459999999992</v>
      </c>
      <c r="I256" s="15"/>
      <c r="J256" s="15"/>
      <c r="K256" s="15">
        <v>239.85</v>
      </c>
      <c r="L256" s="26">
        <f t="shared" si="18"/>
        <v>0.53613515167409742</v>
      </c>
      <c r="M256" s="27">
        <v>11809.77</v>
      </c>
      <c r="N256" s="27">
        <v>1073.6300000000001</v>
      </c>
      <c r="O256" s="27"/>
      <c r="P256" s="27"/>
      <c r="Q256" s="27"/>
      <c r="R256" s="29">
        <f t="shared" si="19"/>
        <v>10736.14</v>
      </c>
      <c r="S256" s="30">
        <f t="shared" si="20"/>
        <v>0.11221766431008463</v>
      </c>
      <c r="T256" s="33" t="s">
        <v>295</v>
      </c>
    </row>
    <row r="257" spans="1:20" ht="15">
      <c r="A257" s="23">
        <v>45108</v>
      </c>
      <c r="B257" s="23">
        <v>45138</v>
      </c>
      <c r="C257" s="24">
        <f t="shared" si="16"/>
        <v>31</v>
      </c>
      <c r="D257" s="12">
        <v>3120238791</v>
      </c>
      <c r="E257" s="15">
        <v>42770.36</v>
      </c>
      <c r="F257" s="15"/>
      <c r="G257" s="15">
        <v>42925.14</v>
      </c>
      <c r="H257" s="25">
        <f t="shared" si="17"/>
        <v>85695.5</v>
      </c>
      <c r="I257" s="15"/>
      <c r="J257" s="15"/>
      <c r="K257" s="15">
        <v>185.17</v>
      </c>
      <c r="L257" s="26">
        <f t="shared" si="18"/>
        <v>0.62203447456885008</v>
      </c>
      <c r="M257" s="27">
        <v>10061.24</v>
      </c>
      <c r="N257" s="27">
        <v>914.65</v>
      </c>
      <c r="O257" s="27"/>
      <c r="P257" s="27"/>
      <c r="Q257" s="27"/>
      <c r="R257" s="29">
        <f t="shared" si="19"/>
        <v>9146.59</v>
      </c>
      <c r="S257" s="30">
        <f t="shared" si="20"/>
        <v>0.10673360911599793</v>
      </c>
      <c r="T257" s="33" t="s">
        <v>296</v>
      </c>
    </row>
    <row r="258" spans="1:20" ht="15">
      <c r="A258" s="23">
        <v>45108</v>
      </c>
      <c r="B258" s="23">
        <v>45138</v>
      </c>
      <c r="C258" s="24">
        <f t="shared" si="16"/>
        <v>31</v>
      </c>
      <c r="D258" s="12">
        <v>3120643026</v>
      </c>
      <c r="E258" s="15">
        <v>32228.527999999998</v>
      </c>
      <c r="F258" s="15"/>
      <c r="G258" s="15">
        <v>29855.808000000001</v>
      </c>
      <c r="H258" s="25">
        <f t="shared" si="17"/>
        <v>62084.335999999996</v>
      </c>
      <c r="I258" s="15"/>
      <c r="J258" s="15"/>
      <c r="K258" s="15">
        <v>188.93</v>
      </c>
      <c r="L258" s="26">
        <f t="shared" si="18"/>
        <v>0.44168045398847727</v>
      </c>
      <c r="M258" s="27">
        <v>7582.9</v>
      </c>
      <c r="N258" s="27">
        <v>689.35</v>
      </c>
      <c r="O258" s="27"/>
      <c r="P258" s="27"/>
      <c r="Q258" s="27"/>
      <c r="R258" s="29">
        <f t="shared" si="19"/>
        <v>6893.5499999999993</v>
      </c>
      <c r="S258" s="30">
        <f t="shared" si="20"/>
        <v>0.11103525372325798</v>
      </c>
      <c r="T258" s="33" t="s">
        <v>297</v>
      </c>
    </row>
    <row r="259" spans="1:20" ht="15">
      <c r="A259" s="37">
        <v>45051</v>
      </c>
      <c r="B259" s="37">
        <v>45142</v>
      </c>
      <c r="C259" s="38">
        <f t="shared" si="16"/>
        <v>92</v>
      </c>
      <c r="D259" s="39">
        <v>31204655279</v>
      </c>
      <c r="E259" s="40"/>
      <c r="F259" s="40"/>
      <c r="G259" s="40"/>
      <c r="H259" s="41">
        <v>15596.36</v>
      </c>
      <c r="I259" s="40"/>
      <c r="J259" s="42">
        <v>53.64</v>
      </c>
      <c r="K259" s="40"/>
      <c r="L259" s="43" t="b">
        <f t="shared" si="18"/>
        <v>0</v>
      </c>
      <c r="M259" s="44">
        <v>4563.38</v>
      </c>
      <c r="N259" s="44">
        <v>414.85</v>
      </c>
      <c r="O259" s="44"/>
      <c r="P259" s="44"/>
      <c r="Q259" s="44"/>
      <c r="R259" s="29">
        <f t="shared" si="19"/>
        <v>4148.53</v>
      </c>
      <c r="S259" s="30">
        <f t="shared" si="20"/>
        <v>0.26599347540067036</v>
      </c>
      <c r="T259" s="36" t="s">
        <v>298</v>
      </c>
    </row>
    <row r="260" spans="1:20" ht="15">
      <c r="A260" s="23">
        <v>45139</v>
      </c>
      <c r="B260" s="23">
        <v>45169</v>
      </c>
      <c r="C260" s="24">
        <f t="shared" si="16"/>
        <v>31</v>
      </c>
      <c r="D260" s="12">
        <v>3120238791</v>
      </c>
      <c r="E260" s="15">
        <v>50924.15</v>
      </c>
      <c r="F260" s="15"/>
      <c r="G260" s="15">
        <v>41120.99</v>
      </c>
      <c r="H260" s="25">
        <f t="shared" si="17"/>
        <v>92045.14</v>
      </c>
      <c r="I260" s="15"/>
      <c r="J260" s="15"/>
      <c r="K260" s="15">
        <v>220.02</v>
      </c>
      <c r="L260" s="26">
        <f t="shared" si="18"/>
        <v>0.56229700037044528</v>
      </c>
      <c r="M260" s="27">
        <v>11230.14</v>
      </c>
      <c r="N260" s="27">
        <v>1020.93</v>
      </c>
      <c r="O260" s="27"/>
      <c r="P260" s="27"/>
      <c r="Q260" s="27"/>
      <c r="R260" s="29">
        <f t="shared" si="19"/>
        <v>10209.209999999999</v>
      </c>
      <c r="S260" s="30">
        <f t="shared" si="20"/>
        <v>0.11091525310298837</v>
      </c>
      <c r="T260" s="33" t="s">
        <v>299</v>
      </c>
    </row>
    <row r="261" spans="1:20" ht="15">
      <c r="A261" s="23">
        <v>45170</v>
      </c>
      <c r="B261" s="23">
        <v>45199</v>
      </c>
      <c r="C261" s="24">
        <f t="shared" si="16"/>
        <v>30</v>
      </c>
      <c r="D261" s="12">
        <v>3120238791</v>
      </c>
      <c r="E261" s="15">
        <v>53095.76</v>
      </c>
      <c r="F261" s="15"/>
      <c r="G261" s="15">
        <v>47732.800000000003</v>
      </c>
      <c r="H261" s="25">
        <f t="shared" si="17"/>
        <v>100828.56</v>
      </c>
      <c r="I261" s="15"/>
      <c r="J261" s="15"/>
      <c r="K261" s="15">
        <v>259.58</v>
      </c>
      <c r="L261" s="26">
        <f t="shared" si="18"/>
        <v>0.5394855792690757</v>
      </c>
      <c r="M261" s="27">
        <v>12542.21</v>
      </c>
      <c r="N261" s="27">
        <v>1140.21</v>
      </c>
      <c r="O261" s="27"/>
      <c r="P261" s="27"/>
      <c r="Q261" s="27"/>
      <c r="R261" s="29">
        <f t="shared" si="19"/>
        <v>11402</v>
      </c>
      <c r="S261" s="30">
        <f t="shared" si="20"/>
        <v>0.11308303917064769</v>
      </c>
      <c r="T261" s="33" t="s">
        <v>300</v>
      </c>
    </row>
    <row r="262" spans="1:20" ht="15">
      <c r="A262" s="23">
        <v>45200</v>
      </c>
      <c r="B262" s="23">
        <v>45230</v>
      </c>
      <c r="C262" s="24">
        <f t="shared" si="16"/>
        <v>31</v>
      </c>
      <c r="D262" s="12">
        <v>3120238791</v>
      </c>
      <c r="E262" s="15">
        <v>62712.47</v>
      </c>
      <c r="F262" s="15"/>
      <c r="G262" s="15">
        <v>54844.82</v>
      </c>
      <c r="H262" s="25">
        <f t="shared" si="17"/>
        <v>117557.29000000001</v>
      </c>
      <c r="I262" s="15"/>
      <c r="J262" s="15"/>
      <c r="K262" s="15">
        <v>277.63</v>
      </c>
      <c r="L262" s="26">
        <f t="shared" si="18"/>
        <v>0.56912837306866615</v>
      </c>
      <c r="M262" s="27">
        <v>14234.1</v>
      </c>
      <c r="N262" s="27">
        <v>1294.03</v>
      </c>
      <c r="O262" s="27"/>
      <c r="P262" s="27"/>
      <c r="Q262" s="27"/>
      <c r="R262" s="29">
        <f t="shared" si="19"/>
        <v>12940.07</v>
      </c>
      <c r="S262" s="30">
        <f t="shared" si="20"/>
        <v>0.11007458576154655</v>
      </c>
      <c r="T262" s="33" t="s">
        <v>301</v>
      </c>
    </row>
    <row r="263" spans="1:20" ht="15">
      <c r="A263" s="23">
        <v>45143</v>
      </c>
      <c r="B263" s="23">
        <v>45234</v>
      </c>
      <c r="C263" s="24">
        <f t="shared" si="16"/>
        <v>92</v>
      </c>
      <c r="D263" s="12">
        <v>31204655279</v>
      </c>
      <c r="E263" s="15"/>
      <c r="F263" s="15"/>
      <c r="G263" s="15"/>
      <c r="H263" s="25">
        <v>17294.671999999999</v>
      </c>
      <c r="I263" s="15">
        <v>1435.528</v>
      </c>
      <c r="J263" s="15">
        <v>-71.77</v>
      </c>
      <c r="K263" s="15"/>
      <c r="L263" s="26" t="b">
        <f t="shared" si="18"/>
        <v>0</v>
      </c>
      <c r="M263" s="27">
        <v>5100.12</v>
      </c>
      <c r="N263" s="27">
        <v>470.66</v>
      </c>
      <c r="O263" s="27"/>
      <c r="P263" s="27"/>
      <c r="Q263" s="27"/>
      <c r="R263" s="29">
        <f t="shared" si="19"/>
        <v>4629.46</v>
      </c>
      <c r="S263" s="30">
        <f t="shared" si="20"/>
        <v>0.26768128357681492</v>
      </c>
      <c r="T263" s="34" t="s">
        <v>302</v>
      </c>
    </row>
    <row r="264" spans="1:20" ht="15">
      <c r="A264" s="23">
        <v>45231</v>
      </c>
      <c r="B264" s="23">
        <v>45260</v>
      </c>
      <c r="C264" s="24">
        <f t="shared" si="16"/>
        <v>30</v>
      </c>
      <c r="D264" s="12">
        <v>3120238791</v>
      </c>
      <c r="E264" s="15">
        <v>65243.85</v>
      </c>
      <c r="F264" s="15"/>
      <c r="G264" s="15">
        <v>53346.97</v>
      </c>
      <c r="H264" s="25">
        <f t="shared" si="17"/>
        <v>118590.82</v>
      </c>
      <c r="I264" s="15"/>
      <c r="J264" s="15"/>
      <c r="K264" s="15">
        <v>324.10000000000002</v>
      </c>
      <c r="L264" s="26">
        <f t="shared" si="18"/>
        <v>0.50820571497137368</v>
      </c>
      <c r="M264" s="27">
        <v>15087.01</v>
      </c>
      <c r="N264" s="27">
        <v>1371.55</v>
      </c>
      <c r="O264" s="27"/>
      <c r="P264" s="27"/>
      <c r="Q264" s="27"/>
      <c r="R264" s="29">
        <f t="shared" si="19"/>
        <v>13715.460000000001</v>
      </c>
      <c r="S264" s="30">
        <f t="shared" si="20"/>
        <v>0.1156536399697717</v>
      </c>
      <c r="T264" s="33" t="s">
        <v>303</v>
      </c>
    </row>
    <row r="265" spans="1:20" ht="15">
      <c r="A265" s="23">
        <v>44774</v>
      </c>
      <c r="B265" s="23">
        <v>44804</v>
      </c>
      <c r="C265" s="24">
        <f t="shared" si="16"/>
        <v>31</v>
      </c>
      <c r="D265" s="12">
        <v>3116889894</v>
      </c>
      <c r="E265" s="15">
        <v>19005.056</v>
      </c>
      <c r="F265" s="15"/>
      <c r="G265" s="15">
        <v>15173.191999999999</v>
      </c>
      <c r="H265" s="25">
        <f t="shared" si="17"/>
        <v>34178.248</v>
      </c>
      <c r="I265" s="15"/>
      <c r="J265" s="15"/>
      <c r="K265" s="15">
        <v>104.32</v>
      </c>
      <c r="L265" s="26">
        <f t="shared" si="18"/>
        <v>0.4403614395738506</v>
      </c>
      <c r="M265" s="27">
        <v>-7272.38</v>
      </c>
      <c r="N265" s="27">
        <v>417.33</v>
      </c>
      <c r="O265" s="27"/>
      <c r="P265" s="27">
        <v>-11832.15</v>
      </c>
      <c r="Q265" s="27"/>
      <c r="R265" s="29">
        <f t="shared" si="19"/>
        <v>4142.4399999999996</v>
      </c>
      <c r="S265" s="30">
        <f t="shared" si="20"/>
        <v>0.12120106331957096</v>
      </c>
      <c r="T265" s="33" t="s">
        <v>304</v>
      </c>
    </row>
    <row r="266" spans="1:20" ht="15">
      <c r="A266" s="23">
        <v>45017</v>
      </c>
      <c r="B266" s="23">
        <v>45046</v>
      </c>
      <c r="C266" s="24">
        <f t="shared" si="16"/>
        <v>30</v>
      </c>
      <c r="D266" s="12">
        <v>3120238791</v>
      </c>
      <c r="E266" s="15">
        <v>52434.49</v>
      </c>
      <c r="F266" s="15"/>
      <c r="G266" s="15">
        <v>53239.75</v>
      </c>
      <c r="H266" s="25">
        <f t="shared" si="17"/>
        <v>105674.23999999999</v>
      </c>
      <c r="I266" s="15"/>
      <c r="J266" s="15"/>
      <c r="K266" s="15">
        <v>273.47000000000003</v>
      </c>
      <c r="L266" s="26">
        <f t="shared" si="18"/>
        <v>0.53669425449876684</v>
      </c>
      <c r="M266" s="27">
        <v>13014.24</v>
      </c>
      <c r="N266" s="27">
        <v>1183.1300000000001</v>
      </c>
      <c r="O266" s="27"/>
      <c r="P266" s="27"/>
      <c r="Q266" s="27"/>
      <c r="R266" s="29">
        <f t="shared" si="19"/>
        <v>11831.11</v>
      </c>
      <c r="S266" s="30">
        <f t="shared" si="20"/>
        <v>0.11195831642602777</v>
      </c>
      <c r="T266" s="33" t="s">
        <v>305</v>
      </c>
    </row>
    <row r="267" spans="1:20">
      <c r="A267" s="31" t="s">
        <v>38</v>
      </c>
      <c r="B267" s="31" t="s">
        <v>38</v>
      </c>
      <c r="C267" s="31" t="s">
        <v>38</v>
      </c>
      <c r="D267" s="31" t="s">
        <v>38</v>
      </c>
      <c r="E267" s="31" t="s">
        <v>38</v>
      </c>
      <c r="F267" s="31" t="s">
        <v>38</v>
      </c>
      <c r="G267" s="31" t="s">
        <v>38</v>
      </c>
      <c r="H267" s="31" t="s">
        <v>38</v>
      </c>
      <c r="I267" s="31" t="s">
        <v>38</v>
      </c>
      <c r="J267" s="31" t="s">
        <v>38</v>
      </c>
      <c r="K267" s="31" t="s">
        <v>38</v>
      </c>
      <c r="L267" s="31" t="s">
        <v>38</v>
      </c>
      <c r="M267" s="31" t="s">
        <v>38</v>
      </c>
      <c r="N267" s="31" t="s">
        <v>38</v>
      </c>
      <c r="O267" s="31" t="s">
        <v>38</v>
      </c>
      <c r="P267" s="31" t="s">
        <v>38</v>
      </c>
      <c r="Q267" s="31" t="s">
        <v>38</v>
      </c>
      <c r="R267" s="31" t="s">
        <v>38</v>
      </c>
      <c r="S267" s="31" t="s">
        <v>38</v>
      </c>
    </row>
  </sheetData>
  <autoFilter ref="A15:T267" xr:uid="{00000000-0009-0000-0000-000002000000}"/>
  <hyperlinks>
    <hyperlink ref="A1" location="Summary!A1" display="Home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6" tint="0.59999389629810485"/>
  </sheetPr>
  <dimension ref="A1:Y101"/>
  <sheetViews>
    <sheetView topLeftCell="I1" zoomScale="80" zoomScaleNormal="80" workbookViewId="0">
      <selection activeCell="T16" sqref="T16:T45"/>
    </sheetView>
  </sheetViews>
  <sheetFormatPr defaultRowHeight="12.75"/>
  <cols>
    <col min="1" max="1" width="12.42578125" customWidth="1"/>
    <col min="2" max="2" width="10.140625" bestFit="1" customWidth="1"/>
    <col min="4" max="4" width="12" bestFit="1" customWidth="1"/>
    <col min="8" max="8" width="14.5703125" customWidth="1"/>
    <col min="10" max="10" width="10.42578125" bestFit="1" customWidth="1"/>
    <col min="12" max="12" width="9.140625" customWidth="1"/>
    <col min="13" max="13" width="13.42578125" customWidth="1"/>
    <col min="14" max="14" width="12.85546875" customWidth="1"/>
    <col min="15" max="15" width="11.140625" customWidth="1"/>
    <col min="16" max="16" width="12.140625" customWidth="1"/>
    <col min="17" max="17" width="15.140625" customWidth="1"/>
    <col min="18" max="18" width="17.42578125" customWidth="1"/>
    <col min="19" max="20" width="11.42578125" bestFit="1" customWidth="1"/>
    <col min="21" max="21" width="11.140625" customWidth="1"/>
    <col min="22" max="22" width="15.5703125" customWidth="1"/>
    <col min="23" max="23" width="13.42578125" customWidth="1"/>
  </cols>
  <sheetData>
    <row r="1" spans="1:25" ht="24" thickBot="1">
      <c r="A1" s="1" t="s">
        <v>0</v>
      </c>
      <c r="B1" s="2" t="s">
        <v>1</v>
      </c>
      <c r="M1" t="s">
        <v>2</v>
      </c>
      <c r="N1" s="3" t="str">
        <f ca="1">IF(B13+30&gt;TODAY(),"Up To Date","Missing")</f>
        <v>Missing</v>
      </c>
      <c r="V1" s="4" t="s">
        <v>3</v>
      </c>
    </row>
    <row r="2" spans="1:25">
      <c r="V2" s="5" t="s">
        <v>4</v>
      </c>
      <c r="W2" s="5" t="s">
        <v>5</v>
      </c>
    </row>
    <row r="3" spans="1:25" ht="15">
      <c r="A3" s="6" t="s">
        <v>6</v>
      </c>
      <c r="B3" s="6" t="s">
        <v>7</v>
      </c>
      <c r="C3" s="6" t="s">
        <v>8</v>
      </c>
      <c r="D3" s="6" t="s">
        <v>9</v>
      </c>
      <c r="E3" s="6"/>
      <c r="F3" s="6"/>
      <c r="G3" s="6"/>
      <c r="H3" s="6"/>
      <c r="I3" s="6"/>
      <c r="J3" s="6"/>
      <c r="K3" s="6"/>
      <c r="M3" s="7" t="s">
        <v>10</v>
      </c>
      <c r="N3" s="8" t="s">
        <v>11</v>
      </c>
      <c r="O3" s="8" t="s">
        <v>12</v>
      </c>
      <c r="P3" s="8" t="s">
        <v>13</v>
      </c>
      <c r="S3" s="8" t="s">
        <v>11</v>
      </c>
      <c r="T3" s="8" t="s">
        <v>12</v>
      </c>
      <c r="V3" s="9">
        <v>6</v>
      </c>
      <c r="W3" s="10" t="s">
        <v>14</v>
      </c>
      <c r="X3" s="11"/>
      <c r="Y3" s="11"/>
    </row>
    <row r="4" spans="1:25">
      <c r="A4" s="12"/>
      <c r="B4" s="12"/>
      <c r="C4" s="12"/>
      <c r="D4" s="12"/>
      <c r="E4" s="11"/>
      <c r="F4" s="11"/>
      <c r="G4" s="11"/>
      <c r="H4" s="11"/>
      <c r="I4" s="11"/>
      <c r="J4" s="11"/>
      <c r="K4" s="11"/>
      <c r="M4" s="11">
        <v>1</v>
      </c>
      <c r="N4" s="13"/>
      <c r="O4" s="13"/>
      <c r="P4" s="14"/>
      <c r="S4" s="15"/>
      <c r="T4" s="15"/>
      <c r="V4" s="9">
        <v>9</v>
      </c>
      <c r="W4" s="10" t="s">
        <v>15</v>
      </c>
    </row>
    <row r="5" spans="1:25">
      <c r="M5" s="11">
        <v>2</v>
      </c>
      <c r="N5" s="13"/>
      <c r="O5" s="13"/>
      <c r="P5" s="14"/>
      <c r="S5" s="15"/>
      <c r="T5" s="15"/>
      <c r="V5" s="16" t="s">
        <v>16</v>
      </c>
      <c r="W5" s="17" t="s">
        <v>17</v>
      </c>
    </row>
    <row r="6" spans="1:25">
      <c r="M6" s="11">
        <v>3</v>
      </c>
      <c r="N6" s="13"/>
      <c r="O6" s="13"/>
      <c r="P6" s="14"/>
      <c r="S6" s="15"/>
      <c r="T6" s="15"/>
      <c r="V6" s="9">
        <v>12</v>
      </c>
      <c r="W6" s="17" t="s">
        <v>18</v>
      </c>
    </row>
    <row r="7" spans="1:25">
      <c r="M7" s="11">
        <v>4</v>
      </c>
      <c r="N7" s="13"/>
      <c r="O7" s="13"/>
      <c r="P7" s="14"/>
      <c r="S7" s="15"/>
      <c r="T7" s="15"/>
    </row>
    <row r="8" spans="1:25">
      <c r="M8" s="11">
        <v>5</v>
      </c>
      <c r="N8" s="13"/>
      <c r="O8" s="13"/>
      <c r="P8" s="14"/>
      <c r="S8" s="15"/>
      <c r="T8" s="15"/>
    </row>
    <row r="9" spans="1:25">
      <c r="M9" s="11">
        <v>6</v>
      </c>
      <c r="N9" s="13"/>
      <c r="O9" s="13"/>
      <c r="P9" s="14"/>
    </row>
    <row r="10" spans="1:25">
      <c r="M10" s="11">
        <v>7</v>
      </c>
      <c r="N10" s="13"/>
      <c r="O10" s="13"/>
      <c r="P10" s="14"/>
    </row>
    <row r="11" spans="1:25">
      <c r="M11" s="11">
        <v>8</v>
      </c>
      <c r="N11" s="13"/>
      <c r="O11" s="13"/>
      <c r="P11" s="14"/>
    </row>
    <row r="12" spans="1:25">
      <c r="M12" s="11"/>
    </row>
    <row r="13" spans="1:25">
      <c r="A13" t="s">
        <v>19</v>
      </c>
      <c r="B13" s="18">
        <f>MAX(B16:B507)</f>
        <v>0</v>
      </c>
    </row>
    <row r="14" spans="1: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  <c r="H14" s="19">
        <v>8</v>
      </c>
      <c r="I14" s="19">
        <v>9</v>
      </c>
      <c r="J14" s="19">
        <f>I14+1</f>
        <v>10</v>
      </c>
      <c r="K14" s="19">
        <f t="shared" ref="K14:S14" si="0">J14+1</f>
        <v>11</v>
      </c>
      <c r="L14" s="19">
        <f t="shared" si="0"/>
        <v>12</v>
      </c>
      <c r="M14" s="19">
        <f t="shared" si="0"/>
        <v>13</v>
      </c>
      <c r="N14" s="19">
        <f t="shared" si="0"/>
        <v>14</v>
      </c>
      <c r="O14" s="19">
        <f t="shared" si="0"/>
        <v>15</v>
      </c>
      <c r="P14" s="19">
        <f t="shared" si="0"/>
        <v>16</v>
      </c>
      <c r="Q14" s="19">
        <f t="shared" si="0"/>
        <v>17</v>
      </c>
      <c r="R14" s="19">
        <f t="shared" si="0"/>
        <v>18</v>
      </c>
      <c r="S14" s="19">
        <f t="shared" si="0"/>
        <v>19</v>
      </c>
    </row>
    <row r="15" spans="1:25" ht="51">
      <c r="A15" s="20" t="s">
        <v>20</v>
      </c>
      <c r="B15" s="20" t="s">
        <v>21</v>
      </c>
      <c r="C15" s="5" t="s">
        <v>22</v>
      </c>
      <c r="D15" s="5" t="s">
        <v>23</v>
      </c>
      <c r="E15" s="5" t="s">
        <v>24</v>
      </c>
      <c r="F15" s="5" t="s">
        <v>25</v>
      </c>
      <c r="G15" s="21" t="s">
        <v>26</v>
      </c>
      <c r="H15" s="5" t="s">
        <v>27</v>
      </c>
      <c r="I15" s="20" t="s">
        <v>28</v>
      </c>
      <c r="J15" s="20" t="s">
        <v>48</v>
      </c>
      <c r="K15" s="22" t="s">
        <v>29</v>
      </c>
      <c r="L15" s="5" t="s">
        <v>30</v>
      </c>
      <c r="M15" s="20" t="s">
        <v>31</v>
      </c>
      <c r="N15" s="5" t="s">
        <v>32</v>
      </c>
      <c r="O15" s="5" t="s">
        <v>33</v>
      </c>
      <c r="P15" s="5" t="s">
        <v>34</v>
      </c>
      <c r="Q15" s="20" t="s">
        <v>35</v>
      </c>
      <c r="R15" s="20" t="s">
        <v>36</v>
      </c>
      <c r="S15" s="20" t="s">
        <v>37</v>
      </c>
    </row>
    <row r="16" spans="1:25" ht="15">
      <c r="A16" s="23">
        <v>44896</v>
      </c>
      <c r="B16" s="23" t="s">
        <v>310</v>
      </c>
      <c r="C16" s="24">
        <f>IF(B16=""," ",B16-A16+1)</f>
        <v>31</v>
      </c>
      <c r="D16" s="15">
        <v>3120145247</v>
      </c>
      <c r="E16" s="15">
        <v>11986.528</v>
      </c>
      <c r="F16" s="15"/>
      <c r="G16" s="15">
        <v>14462.672</v>
      </c>
      <c r="H16" s="25">
        <f t="shared" ref="H16:H80" si="1">E16+F16+G16</f>
        <v>26449.200000000001</v>
      </c>
      <c r="I16" s="15"/>
      <c r="J16" s="27"/>
      <c r="K16" s="15">
        <v>75.2</v>
      </c>
      <c r="L16" s="26">
        <f>IFERROR(((H16/K16)/C16)/24,FALSE)</f>
        <v>0.47273936170212766</v>
      </c>
      <c r="M16" s="27">
        <v>3349.83</v>
      </c>
      <c r="N16" s="28">
        <v>304.52999999999997</v>
      </c>
      <c r="O16" s="27"/>
      <c r="P16" s="27">
        <v>-459.79</v>
      </c>
      <c r="Q16" s="27">
        <v>0</v>
      </c>
      <c r="R16" s="29">
        <f>IFERROR((M16-N16)-O16-P16-Q16,FALSE)</f>
        <v>3505.09</v>
      </c>
      <c r="S16" s="30">
        <f>IFERROR(R16/H16,FALSE)</f>
        <v>0.13252158855466328</v>
      </c>
      <c r="T16" s="33" t="s">
        <v>327</v>
      </c>
    </row>
    <row r="17" spans="1:20" ht="15">
      <c r="A17" s="23">
        <v>44927</v>
      </c>
      <c r="B17" s="23" t="s">
        <v>311</v>
      </c>
      <c r="C17" s="24">
        <f t="shared" ref="C17:C80" si="2">IF(B17=""," ",B17-A17+1)</f>
        <v>31</v>
      </c>
      <c r="D17" s="15">
        <v>3120154981</v>
      </c>
      <c r="E17" s="15">
        <v>28794.223999999998</v>
      </c>
      <c r="F17" s="15"/>
      <c r="G17" s="15">
        <v>18016.848000000002</v>
      </c>
      <c r="H17" s="25">
        <f t="shared" si="1"/>
        <v>46811.072</v>
      </c>
      <c r="I17" s="15"/>
      <c r="J17" s="27"/>
      <c r="K17" s="15">
        <v>178</v>
      </c>
      <c r="L17" s="26">
        <f t="shared" ref="L17:L80" si="3">IFERROR(((H17/K17)/C17)/24,FALSE)</f>
        <v>0.3534725141959647</v>
      </c>
      <c r="M17" s="27">
        <v>8189.15</v>
      </c>
      <c r="N17" s="28">
        <v>741.31</v>
      </c>
      <c r="O17" s="27"/>
      <c r="P17" s="27"/>
      <c r="Q17" s="27">
        <v>34.69</v>
      </c>
      <c r="R17" s="29">
        <f t="shared" ref="R17:R80" si="4">IFERROR((M17-N17)-O17-P17-Q17,FALSE)</f>
        <v>7413.1500000000005</v>
      </c>
      <c r="S17" s="30">
        <f t="shared" ref="S17:S80" si="5">IFERROR(R17/H17,FALSE)</f>
        <v>0.1583631752761398</v>
      </c>
      <c r="T17" s="33" t="s">
        <v>328</v>
      </c>
    </row>
    <row r="18" spans="1:20" ht="15">
      <c r="A18" s="23">
        <v>44927</v>
      </c>
      <c r="B18" s="23" t="s">
        <v>311</v>
      </c>
      <c r="C18" s="24">
        <f t="shared" si="2"/>
        <v>31</v>
      </c>
      <c r="D18" s="15">
        <v>3120145247</v>
      </c>
      <c r="E18" s="15">
        <v>11970.255999999999</v>
      </c>
      <c r="F18" s="15"/>
      <c r="G18" s="15">
        <v>15184.08</v>
      </c>
      <c r="H18" s="25">
        <f t="shared" si="1"/>
        <v>27154.335999999999</v>
      </c>
      <c r="I18" s="15"/>
      <c r="J18" s="27"/>
      <c r="K18" s="15">
        <v>76.7</v>
      </c>
      <c r="L18" s="26">
        <f t="shared" si="3"/>
        <v>0.47585089231890759</v>
      </c>
      <c r="M18" s="27">
        <v>3295.2</v>
      </c>
      <c r="N18" s="28">
        <v>299.56</v>
      </c>
      <c r="O18" s="27"/>
      <c r="P18" s="27">
        <v>-459.79</v>
      </c>
      <c r="Q18" s="27">
        <v>0</v>
      </c>
      <c r="R18" s="29">
        <f t="shared" si="4"/>
        <v>3455.43</v>
      </c>
      <c r="S18" s="30">
        <f t="shared" si="5"/>
        <v>0.12725150046018432</v>
      </c>
      <c r="T18" s="33" t="s">
        <v>329</v>
      </c>
    </row>
    <row r="19" spans="1:20" ht="15">
      <c r="A19" s="23">
        <v>44927</v>
      </c>
      <c r="B19" s="23" t="s">
        <v>311</v>
      </c>
      <c r="C19" s="24">
        <f t="shared" si="2"/>
        <v>31</v>
      </c>
      <c r="D19" s="15">
        <v>3115534901</v>
      </c>
      <c r="E19" s="15">
        <v>18037.552</v>
      </c>
      <c r="F19" s="15"/>
      <c r="G19" s="15">
        <v>17907.295999999998</v>
      </c>
      <c r="H19" s="25">
        <f t="shared" si="1"/>
        <v>35944.847999999998</v>
      </c>
      <c r="I19" s="15"/>
      <c r="J19" s="27"/>
      <c r="K19" s="15">
        <v>101.1</v>
      </c>
      <c r="L19" s="26">
        <f t="shared" si="3"/>
        <v>0.47787307360964865</v>
      </c>
      <c r="M19" s="27">
        <v>7524.38</v>
      </c>
      <c r="N19" s="28">
        <v>682.9</v>
      </c>
      <c r="O19" s="27"/>
      <c r="P19" s="27">
        <v>-28.74</v>
      </c>
      <c r="Q19" s="27">
        <v>12.39</v>
      </c>
      <c r="R19" s="29">
        <f t="shared" si="4"/>
        <v>6857.83</v>
      </c>
      <c r="S19" s="30">
        <f t="shared" si="5"/>
        <v>0.19078756432632571</v>
      </c>
      <c r="T19" s="33" t="s">
        <v>330</v>
      </c>
    </row>
    <row r="20" spans="1:20" ht="15">
      <c r="A20" s="23">
        <v>44927</v>
      </c>
      <c r="B20" s="15" t="s">
        <v>311</v>
      </c>
      <c r="C20" s="24">
        <f t="shared" si="2"/>
        <v>31</v>
      </c>
      <c r="D20" s="15">
        <v>3115817431</v>
      </c>
      <c r="E20" s="15">
        <v>174944.52</v>
      </c>
      <c r="F20" s="15"/>
      <c r="G20" s="15">
        <v>165798.29999999999</v>
      </c>
      <c r="H20" s="25">
        <f t="shared" si="1"/>
        <v>340742.81999999995</v>
      </c>
      <c r="I20" s="15"/>
      <c r="J20" s="27"/>
      <c r="K20" s="15">
        <v>710.9</v>
      </c>
      <c r="L20" s="26">
        <f t="shared" si="3"/>
        <v>0.64423640637265789</v>
      </c>
      <c r="M20" s="27">
        <v>36280.42</v>
      </c>
      <c r="N20" s="28">
        <v>3310.62</v>
      </c>
      <c r="O20" s="27"/>
      <c r="P20" s="27">
        <v>-431.06</v>
      </c>
      <c r="Q20" s="27">
        <v>-136.43</v>
      </c>
      <c r="R20" s="29">
        <f t="shared" si="4"/>
        <v>33537.289999999994</v>
      </c>
      <c r="S20" s="30">
        <f t="shared" si="5"/>
        <v>9.8424054834082786E-2</v>
      </c>
      <c r="T20" s="33" t="s">
        <v>331</v>
      </c>
    </row>
    <row r="21" spans="1:20" ht="15">
      <c r="A21" s="23">
        <v>44927</v>
      </c>
      <c r="B21" s="15" t="s">
        <v>311</v>
      </c>
      <c r="C21" s="24">
        <f t="shared" si="2"/>
        <v>31</v>
      </c>
      <c r="D21" s="15">
        <v>3051119315</v>
      </c>
      <c r="E21" s="15">
        <v>138652.41</v>
      </c>
      <c r="F21" s="15"/>
      <c r="G21" s="15">
        <v>144923.74</v>
      </c>
      <c r="H21" s="25">
        <f t="shared" si="1"/>
        <v>283576.15000000002</v>
      </c>
      <c r="I21" s="15"/>
      <c r="J21" s="27"/>
      <c r="K21" s="15">
        <v>528.72</v>
      </c>
      <c r="L21" s="26">
        <f t="shared" si="3"/>
        <v>0.72089336368458135</v>
      </c>
      <c r="M21" s="27">
        <v>103546.86</v>
      </c>
      <c r="N21" s="28">
        <v>9413.35</v>
      </c>
      <c r="O21" s="27"/>
      <c r="P21" s="27"/>
      <c r="Q21" s="27">
        <v>0</v>
      </c>
      <c r="R21" s="29">
        <f t="shared" si="4"/>
        <v>94133.51</v>
      </c>
      <c r="S21" s="30">
        <f t="shared" si="5"/>
        <v>0.33195143526703491</v>
      </c>
      <c r="T21" s="33" t="s">
        <v>332</v>
      </c>
    </row>
    <row r="22" spans="1:20" ht="15">
      <c r="A22" s="23">
        <v>44928</v>
      </c>
      <c r="B22" s="15" t="s">
        <v>312</v>
      </c>
      <c r="C22" s="24">
        <f t="shared" si="2"/>
        <v>58</v>
      </c>
      <c r="D22" s="15">
        <v>3120154981</v>
      </c>
      <c r="E22" s="15">
        <v>31179.263999999999</v>
      </c>
      <c r="F22" s="15"/>
      <c r="G22" s="15">
        <v>16346.624</v>
      </c>
      <c r="H22" s="25">
        <f t="shared" si="1"/>
        <v>47525.887999999999</v>
      </c>
      <c r="I22" s="15"/>
      <c r="J22" s="27"/>
      <c r="K22" s="15">
        <v>176.2</v>
      </c>
      <c r="L22" s="26">
        <f t="shared" si="3"/>
        <v>0.19376935822667554</v>
      </c>
      <c r="M22" s="27">
        <v>7888.47</v>
      </c>
      <c r="N22" s="28">
        <v>717.43</v>
      </c>
      <c r="O22" s="27"/>
      <c r="P22" s="27"/>
      <c r="Q22" s="27">
        <v>-3.3</v>
      </c>
      <c r="R22" s="29">
        <f t="shared" si="4"/>
        <v>7174.34</v>
      </c>
      <c r="S22" s="30">
        <f t="shared" si="5"/>
        <v>0.15095646398022064</v>
      </c>
      <c r="T22" s="33" t="s">
        <v>333</v>
      </c>
    </row>
    <row r="23" spans="1:20" ht="15">
      <c r="A23" s="23">
        <v>44928</v>
      </c>
      <c r="B23" s="15" t="s">
        <v>312</v>
      </c>
      <c r="C23" s="24">
        <f t="shared" si="2"/>
        <v>58</v>
      </c>
      <c r="D23" s="15">
        <v>3120145247</v>
      </c>
      <c r="E23" s="15">
        <v>12831.456</v>
      </c>
      <c r="F23" s="15"/>
      <c r="G23" s="15">
        <v>13207.136</v>
      </c>
      <c r="H23" s="25">
        <f t="shared" si="1"/>
        <v>26038.592000000001</v>
      </c>
      <c r="I23" s="15"/>
      <c r="J23" s="27"/>
      <c r="K23" s="15">
        <v>94.7</v>
      </c>
      <c r="L23" s="26">
        <f t="shared" si="3"/>
        <v>0.19752782531648641</v>
      </c>
      <c r="M23" s="27">
        <v>3395.47</v>
      </c>
      <c r="N23" s="28">
        <v>308.98</v>
      </c>
      <c r="O23" s="27"/>
      <c r="P23" s="27">
        <v>-415.3</v>
      </c>
      <c r="Q23" s="27">
        <v>-3.32</v>
      </c>
      <c r="R23" s="29">
        <f t="shared" si="4"/>
        <v>3505.11</v>
      </c>
      <c r="S23" s="30">
        <f t="shared" si="5"/>
        <v>0.13461211727577282</v>
      </c>
      <c r="T23" s="33" t="s">
        <v>334</v>
      </c>
    </row>
    <row r="24" spans="1:20" ht="15">
      <c r="A24" s="23">
        <v>44928</v>
      </c>
      <c r="B24" s="15" t="s">
        <v>312</v>
      </c>
      <c r="C24" s="24">
        <f t="shared" si="2"/>
        <v>58</v>
      </c>
      <c r="D24" s="15">
        <v>3115534901</v>
      </c>
      <c r="E24" s="15">
        <v>17019.871999999999</v>
      </c>
      <c r="F24" s="15"/>
      <c r="G24" s="15">
        <v>18231.248</v>
      </c>
      <c r="H24" s="25">
        <f t="shared" si="1"/>
        <v>35251.119999999995</v>
      </c>
      <c r="I24" s="15"/>
      <c r="J24" s="27"/>
      <c r="K24" s="15">
        <v>102.8</v>
      </c>
      <c r="L24" s="26">
        <f t="shared" si="3"/>
        <v>0.24634319513395053</v>
      </c>
      <c r="M24" s="27">
        <v>7232.99</v>
      </c>
      <c r="N24" s="28">
        <v>655.46</v>
      </c>
      <c r="O24" s="27"/>
      <c r="P24" s="27">
        <v>-25.96</v>
      </c>
      <c r="Q24" s="27">
        <v>22.88</v>
      </c>
      <c r="R24" s="29">
        <f t="shared" si="4"/>
        <v>6580.61</v>
      </c>
      <c r="S24" s="30">
        <f t="shared" si="5"/>
        <v>0.18667804030056351</v>
      </c>
      <c r="T24" s="33" t="s">
        <v>335</v>
      </c>
    </row>
    <row r="25" spans="1:20" ht="15">
      <c r="A25" s="23">
        <v>44928</v>
      </c>
      <c r="B25" s="15" t="s">
        <v>312</v>
      </c>
      <c r="C25" s="24">
        <f t="shared" si="2"/>
        <v>58</v>
      </c>
      <c r="D25" s="15">
        <v>3115817431</v>
      </c>
      <c r="E25" s="15">
        <v>163809.9</v>
      </c>
      <c r="F25" s="15"/>
      <c r="G25" s="15">
        <v>151984.04999999999</v>
      </c>
      <c r="H25" s="25">
        <f t="shared" si="1"/>
        <v>315793.94999999995</v>
      </c>
      <c r="I25" s="15"/>
      <c r="J25" s="27"/>
      <c r="K25" s="15">
        <v>705</v>
      </c>
      <c r="L25" s="26">
        <f t="shared" si="3"/>
        <v>0.32179215578381021</v>
      </c>
      <c r="M25" s="27">
        <v>32109.74</v>
      </c>
      <c r="N25" s="28">
        <v>2934.34</v>
      </c>
      <c r="O25" s="27"/>
      <c r="P25" s="27">
        <v>-363.38</v>
      </c>
      <c r="Q25" s="27">
        <v>-168.03</v>
      </c>
      <c r="R25" s="29">
        <f t="shared" si="4"/>
        <v>29706.81</v>
      </c>
      <c r="S25" s="30">
        <f t="shared" si="5"/>
        <v>9.407023155446774E-2</v>
      </c>
      <c r="T25" s="33" t="s">
        <v>336</v>
      </c>
    </row>
    <row r="26" spans="1:20" ht="15">
      <c r="A26" s="23">
        <v>44928</v>
      </c>
      <c r="B26" s="15" t="s">
        <v>312</v>
      </c>
      <c r="C26" s="24">
        <f t="shared" si="2"/>
        <v>58</v>
      </c>
      <c r="D26" s="15">
        <v>3051119315</v>
      </c>
      <c r="E26" s="15">
        <v>124958.39999999999</v>
      </c>
      <c r="F26" s="15"/>
      <c r="G26" s="15">
        <v>121028.41</v>
      </c>
      <c r="H26" s="25">
        <f t="shared" si="1"/>
        <v>245986.81</v>
      </c>
      <c r="I26" s="15"/>
      <c r="J26" s="27"/>
      <c r="K26" s="15">
        <v>575.64</v>
      </c>
      <c r="L26" s="26">
        <f t="shared" si="3"/>
        <v>0.3069881564108155</v>
      </c>
      <c r="M26" s="27">
        <v>91578.94</v>
      </c>
      <c r="N26" s="28">
        <v>8325.36</v>
      </c>
      <c r="O26" s="27"/>
      <c r="P26" s="27"/>
      <c r="Q26" s="27">
        <v>0</v>
      </c>
      <c r="R26" s="29">
        <f t="shared" si="4"/>
        <v>83253.58</v>
      </c>
      <c r="S26" s="30">
        <f t="shared" si="5"/>
        <v>0.33844733382249237</v>
      </c>
      <c r="T26" s="33" t="s">
        <v>337</v>
      </c>
    </row>
    <row r="27" spans="1:20" ht="15">
      <c r="A27" s="23">
        <v>44929</v>
      </c>
      <c r="B27" s="15" t="s">
        <v>313</v>
      </c>
      <c r="C27" s="24">
        <f t="shared" si="2"/>
        <v>88</v>
      </c>
      <c r="D27" s="15">
        <v>3120154981</v>
      </c>
      <c r="E27" s="15">
        <v>36551.232000000004</v>
      </c>
      <c r="F27" s="15"/>
      <c r="G27" s="15">
        <v>18056.272000000001</v>
      </c>
      <c r="H27" s="25">
        <f t="shared" si="1"/>
        <v>54607.504000000001</v>
      </c>
      <c r="I27" s="15"/>
      <c r="J27" s="27"/>
      <c r="K27" s="15">
        <v>178.3</v>
      </c>
      <c r="L27" s="26">
        <f t="shared" si="3"/>
        <v>0.14501304406940974</v>
      </c>
      <c r="M27" s="27">
        <v>8818.23</v>
      </c>
      <c r="N27" s="28">
        <v>801.65</v>
      </c>
      <c r="O27" s="27"/>
      <c r="P27" s="27"/>
      <c r="Q27" s="27">
        <v>0</v>
      </c>
      <c r="R27" s="29">
        <f t="shared" si="4"/>
        <v>8016.58</v>
      </c>
      <c r="S27" s="30">
        <f t="shared" si="5"/>
        <v>0.14680363343470157</v>
      </c>
      <c r="T27" s="33" t="s">
        <v>338</v>
      </c>
    </row>
    <row r="28" spans="1:20" ht="15">
      <c r="A28" s="23">
        <v>44929</v>
      </c>
      <c r="B28" s="15" t="s">
        <v>313</v>
      </c>
      <c r="C28" s="24">
        <f t="shared" si="2"/>
        <v>88</v>
      </c>
      <c r="D28" s="15">
        <v>3120145247</v>
      </c>
      <c r="E28" s="15">
        <v>14951.824000000001</v>
      </c>
      <c r="F28" s="15"/>
      <c r="G28" s="15">
        <v>14471.808000000001</v>
      </c>
      <c r="H28" s="25">
        <f t="shared" si="1"/>
        <v>29423.632000000001</v>
      </c>
      <c r="I28" s="15"/>
      <c r="J28" s="27"/>
      <c r="K28" s="15">
        <v>84</v>
      </c>
      <c r="L28" s="26">
        <f t="shared" si="3"/>
        <v>0.16585290404040406</v>
      </c>
      <c r="M28" s="27">
        <v>3527.19</v>
      </c>
      <c r="N28" s="28">
        <v>320.64999999999998</v>
      </c>
      <c r="O28" s="27"/>
      <c r="P28" s="27">
        <v>-488.53</v>
      </c>
      <c r="Q28" s="27">
        <v>0</v>
      </c>
      <c r="R28" s="29">
        <f t="shared" si="4"/>
        <v>3695.0699999999997</v>
      </c>
      <c r="S28" s="30">
        <f t="shared" si="5"/>
        <v>0.12558170928728307</v>
      </c>
      <c r="T28" s="33" t="s">
        <v>339</v>
      </c>
    </row>
    <row r="29" spans="1:20" ht="15">
      <c r="A29" s="23">
        <v>44929</v>
      </c>
      <c r="B29" s="15" t="s">
        <v>313</v>
      </c>
      <c r="C29" s="24">
        <f t="shared" si="2"/>
        <v>88</v>
      </c>
      <c r="D29" s="15">
        <v>3115534901</v>
      </c>
      <c r="E29" s="15">
        <v>21299.632000000001</v>
      </c>
      <c r="F29" s="15"/>
      <c r="G29" s="15">
        <v>21146.648000000001</v>
      </c>
      <c r="H29" s="25">
        <f t="shared" si="1"/>
        <v>42446.28</v>
      </c>
      <c r="I29" s="15"/>
      <c r="J29" s="27"/>
      <c r="K29" s="15">
        <v>105.2</v>
      </c>
      <c r="L29" s="26">
        <f t="shared" si="3"/>
        <v>0.19104249481507085</v>
      </c>
      <c r="M29" s="27">
        <v>7138.49</v>
      </c>
      <c r="N29" s="28">
        <v>645.32000000000005</v>
      </c>
      <c r="O29" s="27"/>
      <c r="P29" s="27">
        <v>-28.74</v>
      </c>
      <c r="Q29" s="27">
        <v>39.89</v>
      </c>
      <c r="R29" s="29">
        <f t="shared" si="4"/>
        <v>6482.0199999999995</v>
      </c>
      <c r="S29" s="30">
        <f t="shared" si="5"/>
        <v>0.15271114453374948</v>
      </c>
      <c r="T29" s="33" t="s">
        <v>340</v>
      </c>
    </row>
    <row r="30" spans="1:20" ht="15">
      <c r="A30" s="23">
        <v>44929</v>
      </c>
      <c r="B30" s="15" t="s">
        <v>313</v>
      </c>
      <c r="C30" s="24">
        <f t="shared" si="2"/>
        <v>88</v>
      </c>
      <c r="D30" s="15">
        <v>3115817431</v>
      </c>
      <c r="E30" s="15">
        <v>192185.37</v>
      </c>
      <c r="F30" s="15"/>
      <c r="G30" s="15">
        <v>164240.60999999999</v>
      </c>
      <c r="H30" s="25">
        <f t="shared" si="1"/>
        <v>356425.98</v>
      </c>
      <c r="I30" s="15"/>
      <c r="J30" s="27"/>
      <c r="K30" s="15">
        <v>741.2</v>
      </c>
      <c r="L30" s="26">
        <f t="shared" si="3"/>
        <v>0.2276879400112839</v>
      </c>
      <c r="M30" s="27">
        <v>36798.78</v>
      </c>
      <c r="N30" s="28">
        <v>3359.32</v>
      </c>
      <c r="O30" s="27"/>
      <c r="P30" s="27">
        <v>-402.32</v>
      </c>
      <c r="Q30" s="27">
        <v>-153.78</v>
      </c>
      <c r="R30" s="29">
        <f t="shared" si="4"/>
        <v>33995.56</v>
      </c>
      <c r="S30" s="30">
        <f t="shared" si="5"/>
        <v>9.5379018106368119E-2</v>
      </c>
      <c r="T30" s="33" t="s">
        <v>341</v>
      </c>
    </row>
    <row r="31" spans="1:20" ht="15">
      <c r="A31" s="23">
        <v>44929</v>
      </c>
      <c r="B31" s="15" t="s">
        <v>313</v>
      </c>
      <c r="C31" s="24">
        <f t="shared" si="2"/>
        <v>88</v>
      </c>
      <c r="D31" s="15">
        <v>3051119315</v>
      </c>
      <c r="E31" s="15">
        <v>140783.82</v>
      </c>
      <c r="F31" s="15"/>
      <c r="G31" s="15">
        <v>118472.21</v>
      </c>
      <c r="H31" s="25">
        <f t="shared" si="1"/>
        <v>259256.03000000003</v>
      </c>
      <c r="I31" s="15"/>
      <c r="J31" s="27"/>
      <c r="K31" s="15">
        <v>483.12</v>
      </c>
      <c r="L31" s="26">
        <f t="shared" si="3"/>
        <v>0.25408553171744769</v>
      </c>
      <c r="M31" s="27">
        <v>95705.43</v>
      </c>
      <c r="N31" s="28">
        <v>8709.16</v>
      </c>
      <c r="O31" s="27"/>
      <c r="P31" s="27"/>
      <c r="Q31" s="27">
        <v>-95.34</v>
      </c>
      <c r="R31" s="29">
        <f t="shared" si="4"/>
        <v>87091.609999999986</v>
      </c>
      <c r="S31" s="30">
        <f t="shared" si="5"/>
        <v>0.33592896566378794</v>
      </c>
      <c r="T31" s="33" t="s">
        <v>342</v>
      </c>
    </row>
    <row r="32" spans="1:20" ht="15">
      <c r="A32" s="23">
        <v>44930</v>
      </c>
      <c r="B32" s="15" t="s">
        <v>314</v>
      </c>
      <c r="C32" s="24">
        <f t="shared" si="2"/>
        <v>117</v>
      </c>
      <c r="D32" s="15">
        <v>3120154981</v>
      </c>
      <c r="E32" s="15">
        <v>21123.232</v>
      </c>
      <c r="F32" s="15"/>
      <c r="G32" s="15">
        <v>18317.472000000002</v>
      </c>
      <c r="H32" s="25">
        <f t="shared" si="1"/>
        <v>39440.703999999998</v>
      </c>
      <c r="I32" s="15"/>
      <c r="J32" s="27"/>
      <c r="K32" s="15">
        <v>135.69999999999999</v>
      </c>
      <c r="L32" s="26">
        <f t="shared" si="3"/>
        <v>0.10350651995456712</v>
      </c>
      <c r="M32" s="27">
        <v>6412.13</v>
      </c>
      <c r="N32" s="28">
        <v>582.91999999999996</v>
      </c>
      <c r="O32" s="27"/>
      <c r="P32" s="27"/>
      <c r="Q32" s="27">
        <v>0</v>
      </c>
      <c r="R32" s="29">
        <f t="shared" si="4"/>
        <v>5829.21</v>
      </c>
      <c r="S32" s="30">
        <f t="shared" si="5"/>
        <v>0.14779680403270692</v>
      </c>
      <c r="T32" s="33" t="s">
        <v>343</v>
      </c>
    </row>
    <row r="33" spans="1:20" ht="15">
      <c r="A33" s="23">
        <v>44930</v>
      </c>
      <c r="B33" s="15" t="s">
        <v>314</v>
      </c>
      <c r="C33" s="24">
        <f t="shared" si="2"/>
        <v>117</v>
      </c>
      <c r="D33" s="15">
        <v>3120145247</v>
      </c>
      <c r="E33" s="15">
        <v>10156.352000000001</v>
      </c>
      <c r="F33" s="15"/>
      <c r="G33" s="15">
        <v>17092.848000000002</v>
      </c>
      <c r="H33" s="25">
        <f t="shared" si="1"/>
        <v>27249.200000000004</v>
      </c>
      <c r="I33" s="15"/>
      <c r="J33" s="27"/>
      <c r="K33" s="15">
        <v>86.1</v>
      </c>
      <c r="L33" s="26">
        <f t="shared" si="3"/>
        <v>0.11270767774832818</v>
      </c>
      <c r="M33" s="27">
        <v>3291.86</v>
      </c>
      <c r="N33" s="28">
        <v>299.26</v>
      </c>
      <c r="O33" s="27"/>
      <c r="P33" s="27">
        <v>-472.77</v>
      </c>
      <c r="Q33" s="27">
        <v>0</v>
      </c>
      <c r="R33" s="29">
        <f t="shared" si="4"/>
        <v>3465.3700000000003</v>
      </c>
      <c r="S33" s="30">
        <f t="shared" si="5"/>
        <v>0.1271732748117376</v>
      </c>
      <c r="T33" s="33" t="s">
        <v>344</v>
      </c>
    </row>
    <row r="34" spans="1:20" ht="15">
      <c r="A34" s="23">
        <v>44930</v>
      </c>
      <c r="B34" s="15" t="s">
        <v>314</v>
      </c>
      <c r="C34" s="24">
        <f t="shared" si="2"/>
        <v>117</v>
      </c>
      <c r="D34" s="15">
        <v>3115534901</v>
      </c>
      <c r="E34" s="15">
        <v>12620.928</v>
      </c>
      <c r="F34" s="15"/>
      <c r="G34" s="15">
        <v>14421.632</v>
      </c>
      <c r="H34" s="25">
        <f t="shared" si="1"/>
        <v>27042.559999999998</v>
      </c>
      <c r="I34" s="15"/>
      <c r="J34" s="27"/>
      <c r="K34" s="15">
        <v>65.2</v>
      </c>
      <c r="L34" s="26">
        <f t="shared" si="3"/>
        <v>0.14770768881198329</v>
      </c>
      <c r="M34" s="27">
        <v>4618.03</v>
      </c>
      <c r="N34" s="28">
        <v>417.32</v>
      </c>
      <c r="O34" s="27"/>
      <c r="P34" s="27">
        <v>-27.81</v>
      </c>
      <c r="Q34" s="27">
        <v>27.42</v>
      </c>
      <c r="R34" s="29">
        <f t="shared" si="4"/>
        <v>4201.1000000000004</v>
      </c>
      <c r="S34" s="30">
        <f t="shared" si="5"/>
        <v>0.15535141643394712</v>
      </c>
      <c r="T34" s="33" t="s">
        <v>345</v>
      </c>
    </row>
    <row r="35" spans="1:20" ht="15">
      <c r="A35" s="23">
        <v>44930</v>
      </c>
      <c r="B35" s="15" t="s">
        <v>314</v>
      </c>
      <c r="C35" s="24">
        <f t="shared" si="2"/>
        <v>117</v>
      </c>
      <c r="D35" s="15">
        <v>3115817431</v>
      </c>
      <c r="E35" s="15">
        <v>137035.552</v>
      </c>
      <c r="F35" s="15"/>
      <c r="G35" s="15">
        <v>146605.85999999999</v>
      </c>
      <c r="H35" s="25">
        <f t="shared" si="1"/>
        <v>283641.41200000001</v>
      </c>
      <c r="I35" s="15"/>
      <c r="J35" s="27"/>
      <c r="K35" s="15">
        <v>588.20000000000005</v>
      </c>
      <c r="L35" s="26">
        <f t="shared" si="3"/>
        <v>0.17173053189459173</v>
      </c>
      <c r="M35" s="27">
        <v>29354.639999999999</v>
      </c>
      <c r="N35" s="28">
        <v>2683.92</v>
      </c>
      <c r="O35" s="27"/>
      <c r="P35" s="27">
        <v>-389.34</v>
      </c>
      <c r="Q35" s="27">
        <v>-168.57</v>
      </c>
      <c r="R35" s="29">
        <f t="shared" si="4"/>
        <v>27228.63</v>
      </c>
      <c r="S35" s="30">
        <f t="shared" si="5"/>
        <v>9.5996666382411042E-2</v>
      </c>
      <c r="T35" s="33" t="s">
        <v>346</v>
      </c>
    </row>
    <row r="36" spans="1:20" ht="15">
      <c r="A36" s="23">
        <v>44930</v>
      </c>
      <c r="B36" s="15" t="s">
        <v>314</v>
      </c>
      <c r="C36" s="24">
        <f t="shared" si="2"/>
        <v>117</v>
      </c>
      <c r="D36" s="15">
        <v>3051119315</v>
      </c>
      <c r="E36" s="15">
        <v>106441.74</v>
      </c>
      <c r="F36" s="15"/>
      <c r="G36" s="15">
        <v>148777.4</v>
      </c>
      <c r="H36" s="25">
        <f t="shared" si="1"/>
        <v>255219.14</v>
      </c>
      <c r="I36" s="15"/>
      <c r="J36" s="27"/>
      <c r="K36" s="15">
        <v>513.14</v>
      </c>
      <c r="L36" s="26">
        <f t="shared" si="3"/>
        <v>0.17712516491114927</v>
      </c>
      <c r="M36" s="27">
        <v>91697.79</v>
      </c>
      <c r="N36" s="28">
        <v>8303.17</v>
      </c>
      <c r="O36" s="27"/>
      <c r="P36" s="27"/>
      <c r="Q36" s="27">
        <v>362.84</v>
      </c>
      <c r="R36" s="29">
        <f t="shared" si="4"/>
        <v>83031.78</v>
      </c>
      <c r="S36" s="30">
        <f t="shared" si="5"/>
        <v>0.32533523935548092</v>
      </c>
      <c r="T36" s="33" t="s">
        <v>347</v>
      </c>
    </row>
    <row r="37" spans="1:20" ht="15">
      <c r="A37" s="23">
        <v>44931</v>
      </c>
      <c r="B37" s="15" t="s">
        <v>315</v>
      </c>
      <c r="C37" s="24">
        <f t="shared" si="2"/>
        <v>147</v>
      </c>
      <c r="D37" s="15">
        <v>3120154981</v>
      </c>
      <c r="E37" s="15">
        <v>24894.32</v>
      </c>
      <c r="F37" s="15"/>
      <c r="G37" s="15">
        <v>15526.752</v>
      </c>
      <c r="H37" s="25">
        <f t="shared" si="1"/>
        <v>40421.072</v>
      </c>
      <c r="I37" s="15"/>
      <c r="J37" s="27"/>
      <c r="K37" s="15">
        <v>110.9</v>
      </c>
      <c r="L37" s="26">
        <f t="shared" si="3"/>
        <v>0.10331127100674957</v>
      </c>
      <c r="M37" s="27">
        <v>6208.09</v>
      </c>
      <c r="N37" s="28">
        <v>564.37</v>
      </c>
      <c r="O37" s="27"/>
      <c r="P37" s="27"/>
      <c r="Q37" s="27">
        <v>0</v>
      </c>
      <c r="R37" s="29">
        <f t="shared" si="4"/>
        <v>5643.72</v>
      </c>
      <c r="S37" s="30">
        <f t="shared" si="5"/>
        <v>0.13962321434720978</v>
      </c>
      <c r="T37" s="33" t="s">
        <v>348</v>
      </c>
    </row>
    <row r="38" spans="1:20" ht="15">
      <c r="A38" s="23">
        <v>44931</v>
      </c>
      <c r="B38" s="15" t="s">
        <v>315</v>
      </c>
      <c r="C38" s="24">
        <f t="shared" si="2"/>
        <v>147</v>
      </c>
      <c r="D38" s="15">
        <v>3120145247</v>
      </c>
      <c r="E38" s="15">
        <v>15132.175999999999</v>
      </c>
      <c r="F38" s="15"/>
      <c r="G38" s="15">
        <v>16518</v>
      </c>
      <c r="H38" s="25">
        <f t="shared" si="1"/>
        <v>31650.175999999999</v>
      </c>
      <c r="I38" s="15"/>
      <c r="J38" s="27"/>
      <c r="K38" s="15">
        <v>79.599999999999994</v>
      </c>
      <c r="L38" s="26">
        <f t="shared" si="3"/>
        <v>0.11270274273863649</v>
      </c>
      <c r="M38" s="27">
        <v>3285.75</v>
      </c>
      <c r="N38" s="28">
        <v>298.70999999999998</v>
      </c>
      <c r="O38" s="27"/>
      <c r="P38" s="27">
        <v>-517.27</v>
      </c>
      <c r="Q38" s="27">
        <v>0</v>
      </c>
      <c r="R38" s="29">
        <f t="shared" si="4"/>
        <v>3504.31</v>
      </c>
      <c r="S38" s="30">
        <f t="shared" si="5"/>
        <v>0.11072007940808923</v>
      </c>
      <c r="T38" s="33" t="s">
        <v>349</v>
      </c>
    </row>
    <row r="39" spans="1:20" ht="15">
      <c r="A39" s="23">
        <v>44931</v>
      </c>
      <c r="B39" s="15" t="s">
        <v>315</v>
      </c>
      <c r="C39" s="24">
        <f t="shared" si="2"/>
        <v>147</v>
      </c>
      <c r="D39" s="15">
        <v>3115534901</v>
      </c>
      <c r="E39" s="15">
        <v>12514.4</v>
      </c>
      <c r="F39" s="15"/>
      <c r="G39" s="15">
        <v>10899.68</v>
      </c>
      <c r="H39" s="25">
        <f t="shared" si="1"/>
        <v>23414.080000000002</v>
      </c>
      <c r="I39" s="15"/>
      <c r="J39" s="27"/>
      <c r="K39" s="15">
        <v>52.2</v>
      </c>
      <c r="L39" s="26">
        <f t="shared" si="3"/>
        <v>0.12713877377259972</v>
      </c>
      <c r="M39" s="27">
        <v>4050.01</v>
      </c>
      <c r="N39" s="28">
        <v>366.7</v>
      </c>
      <c r="O39" s="27"/>
      <c r="P39" s="27">
        <v>-28.74</v>
      </c>
      <c r="Q39" s="27">
        <v>16.23</v>
      </c>
      <c r="R39" s="29">
        <f t="shared" si="4"/>
        <v>3695.82</v>
      </c>
      <c r="S39" s="30">
        <f t="shared" si="5"/>
        <v>0.15784604818980716</v>
      </c>
      <c r="T39" s="33" t="s">
        <v>350</v>
      </c>
    </row>
    <row r="40" spans="1:20" ht="15">
      <c r="A40" s="23">
        <v>44931</v>
      </c>
      <c r="B40" s="15" t="s">
        <v>315</v>
      </c>
      <c r="C40" s="24">
        <f t="shared" si="2"/>
        <v>147</v>
      </c>
      <c r="D40" s="15">
        <v>3115817431</v>
      </c>
      <c r="E40" s="15">
        <v>153029.67000000001</v>
      </c>
      <c r="F40" s="15"/>
      <c r="G40" s="15">
        <v>139846.38</v>
      </c>
      <c r="H40" s="25">
        <f t="shared" si="1"/>
        <v>292876.05000000005</v>
      </c>
      <c r="I40" s="15"/>
      <c r="J40" s="27"/>
      <c r="K40" s="15">
        <v>558.5</v>
      </c>
      <c r="L40" s="26">
        <f t="shared" si="3"/>
        <v>0.14863877063806727</v>
      </c>
      <c r="M40" s="27">
        <v>30100.81</v>
      </c>
      <c r="N40" s="28">
        <v>2749.06</v>
      </c>
      <c r="O40" s="27"/>
      <c r="P40" s="27">
        <v>-402.32</v>
      </c>
      <c r="Q40" s="27">
        <v>-138.88999999999999</v>
      </c>
      <c r="R40" s="29">
        <f t="shared" si="4"/>
        <v>27892.959999999999</v>
      </c>
      <c r="S40" s="30">
        <f t="shared" si="5"/>
        <v>9.5238104993562958E-2</v>
      </c>
      <c r="T40" s="33" t="s">
        <v>351</v>
      </c>
    </row>
    <row r="41" spans="1:20" ht="15">
      <c r="A41" s="23">
        <v>44932</v>
      </c>
      <c r="B41" s="15" t="s">
        <v>316</v>
      </c>
      <c r="C41" s="24">
        <f t="shared" si="2"/>
        <v>176</v>
      </c>
      <c r="D41" s="15">
        <v>3120145247</v>
      </c>
      <c r="E41" s="15">
        <v>14891.504000000001</v>
      </c>
      <c r="F41" s="15"/>
      <c r="G41" s="15">
        <v>14613.312</v>
      </c>
      <c r="H41" s="25">
        <f t="shared" si="1"/>
        <v>29504.815999999999</v>
      </c>
      <c r="I41" s="15"/>
      <c r="J41" s="27"/>
      <c r="K41" s="15">
        <v>77.2</v>
      </c>
      <c r="L41" s="26">
        <f t="shared" si="3"/>
        <v>9.0479814335060457E-2</v>
      </c>
      <c r="M41" s="27">
        <v>3420.8</v>
      </c>
      <c r="N41" s="28">
        <v>310.98</v>
      </c>
      <c r="O41" s="27"/>
      <c r="P41" s="27">
        <v>-479.26</v>
      </c>
      <c r="Q41" s="27">
        <v>0</v>
      </c>
      <c r="R41" s="29">
        <f t="shared" si="4"/>
        <v>3589.08</v>
      </c>
      <c r="S41" s="30">
        <f t="shared" si="5"/>
        <v>0.12164386993635208</v>
      </c>
      <c r="T41" s="33" t="s">
        <v>352</v>
      </c>
    </row>
    <row r="42" spans="1:20" ht="15">
      <c r="A42" s="23">
        <v>44932</v>
      </c>
      <c r="B42" s="15" t="s">
        <v>316</v>
      </c>
      <c r="C42" s="24">
        <f t="shared" si="2"/>
        <v>176</v>
      </c>
      <c r="D42" s="15">
        <v>3115534901</v>
      </c>
      <c r="E42" s="15">
        <v>11890.191999999999</v>
      </c>
      <c r="F42" s="15"/>
      <c r="G42" s="15">
        <v>10236.255999999999</v>
      </c>
      <c r="H42" s="25">
        <f t="shared" si="1"/>
        <v>22126.447999999997</v>
      </c>
      <c r="I42" s="15"/>
      <c r="J42" s="27"/>
      <c r="K42" s="15">
        <v>51</v>
      </c>
      <c r="L42" s="26">
        <f t="shared" si="3"/>
        <v>0.10271115567439094</v>
      </c>
      <c r="M42" s="27">
        <v>3788.26</v>
      </c>
      <c r="N42" s="28">
        <v>344.38</v>
      </c>
      <c r="O42" s="27"/>
      <c r="P42" s="27">
        <v>-27.81</v>
      </c>
      <c r="Q42" s="27">
        <v>0</v>
      </c>
      <c r="R42" s="29">
        <f t="shared" si="4"/>
        <v>3471.69</v>
      </c>
      <c r="S42" s="30">
        <f t="shared" si="5"/>
        <v>0.15690227369526283</v>
      </c>
      <c r="T42" s="33" t="s">
        <v>353</v>
      </c>
    </row>
    <row r="43" spans="1:20" ht="15">
      <c r="A43" s="23">
        <v>44932</v>
      </c>
      <c r="B43" s="15" t="s">
        <v>316</v>
      </c>
      <c r="C43" s="24">
        <f t="shared" si="2"/>
        <v>176</v>
      </c>
      <c r="D43" s="15">
        <v>3120192367</v>
      </c>
      <c r="E43" s="15">
        <v>22303.616000000002</v>
      </c>
      <c r="F43" s="15"/>
      <c r="G43" s="15">
        <v>18853.295999999998</v>
      </c>
      <c r="H43" s="25">
        <f t="shared" si="1"/>
        <v>41156.911999999997</v>
      </c>
      <c r="I43" s="15"/>
      <c r="J43" s="27"/>
      <c r="K43" s="15">
        <v>114.37</v>
      </c>
      <c r="L43" s="26">
        <f t="shared" si="3"/>
        <v>8.5193557062272621E-2</v>
      </c>
      <c r="M43" s="27">
        <v>4170.29</v>
      </c>
      <c r="N43" s="28">
        <v>379.67</v>
      </c>
      <c r="O43" s="27"/>
      <c r="P43" s="27">
        <v>-695.25</v>
      </c>
      <c r="Q43" s="27">
        <v>-6.16</v>
      </c>
      <c r="R43" s="29">
        <f t="shared" si="4"/>
        <v>4492.03</v>
      </c>
      <c r="S43" s="30">
        <f t="shared" si="5"/>
        <v>0.10914399991913874</v>
      </c>
      <c r="T43" s="33" t="s">
        <v>354</v>
      </c>
    </row>
    <row r="44" spans="1:20" ht="15">
      <c r="A44" s="23">
        <v>44932</v>
      </c>
      <c r="B44" s="15" t="s">
        <v>316</v>
      </c>
      <c r="C44" s="24">
        <f t="shared" si="2"/>
        <v>176</v>
      </c>
      <c r="D44" s="15">
        <v>3115817431</v>
      </c>
      <c r="E44" s="15">
        <v>131424.32999999999</v>
      </c>
      <c r="F44" s="15"/>
      <c r="G44" s="15">
        <v>126924.81</v>
      </c>
      <c r="H44" s="25">
        <f t="shared" si="1"/>
        <v>258349.13999999998</v>
      </c>
      <c r="I44" s="15"/>
      <c r="J44" s="27"/>
      <c r="K44" s="15">
        <v>557.29999999999995</v>
      </c>
      <c r="L44" s="26">
        <f t="shared" si="3"/>
        <v>0.10974735636918259</v>
      </c>
      <c r="M44" s="27">
        <v>27176.29</v>
      </c>
      <c r="N44" s="28">
        <v>2485.14</v>
      </c>
      <c r="O44" s="27"/>
      <c r="P44" s="27">
        <v>-389.34</v>
      </c>
      <c r="Q44" s="27">
        <v>-160.32</v>
      </c>
      <c r="R44" s="29">
        <f t="shared" si="4"/>
        <v>25240.81</v>
      </c>
      <c r="S44" s="30">
        <f t="shared" si="5"/>
        <v>9.7700383287515499E-2</v>
      </c>
      <c r="T44" s="33" t="s">
        <v>355</v>
      </c>
    </row>
    <row r="45" spans="1:20" ht="15">
      <c r="A45" s="23">
        <v>44932</v>
      </c>
      <c r="B45" s="15" t="s">
        <v>316</v>
      </c>
      <c r="C45" s="24">
        <f t="shared" si="2"/>
        <v>176</v>
      </c>
      <c r="D45" s="15">
        <v>3051119315</v>
      </c>
      <c r="E45" s="15">
        <v>90932.57</v>
      </c>
      <c r="F45" s="15"/>
      <c r="G45" s="15">
        <v>74695.600000000006</v>
      </c>
      <c r="H45" s="25">
        <f t="shared" si="1"/>
        <v>165628.17000000001</v>
      </c>
      <c r="I45" s="15"/>
      <c r="J45" s="27"/>
      <c r="K45" s="15">
        <v>310.5</v>
      </c>
      <c r="L45" s="26">
        <f t="shared" si="3"/>
        <v>0.12628410463328943</v>
      </c>
      <c r="M45" s="27">
        <v>62806.16</v>
      </c>
      <c r="N45" s="28">
        <v>5707.5</v>
      </c>
      <c r="O45" s="27"/>
      <c r="P45" s="27">
        <v>-55.62</v>
      </c>
      <c r="Q45" s="27">
        <v>23.65</v>
      </c>
      <c r="R45" s="29">
        <f t="shared" si="4"/>
        <v>57130.630000000005</v>
      </c>
      <c r="S45" s="30">
        <f t="shared" si="5"/>
        <v>0.34493305094175708</v>
      </c>
      <c r="T45" s="33" t="s">
        <v>356</v>
      </c>
    </row>
    <row r="46" spans="1:20" ht="15">
      <c r="A46" s="23">
        <v>44933</v>
      </c>
      <c r="B46" s="15" t="s">
        <v>317</v>
      </c>
      <c r="C46" s="24">
        <f t="shared" si="2"/>
        <v>206</v>
      </c>
      <c r="D46" s="15">
        <v>3116699211</v>
      </c>
      <c r="E46" s="15">
        <v>9448.43</v>
      </c>
      <c r="F46" s="15"/>
      <c r="G46" s="15">
        <v>9086.99</v>
      </c>
      <c r="H46" s="25">
        <f t="shared" si="1"/>
        <v>18535.419999999998</v>
      </c>
      <c r="I46" s="15"/>
      <c r="J46" s="27"/>
      <c r="K46" s="15">
        <v>55.6</v>
      </c>
      <c r="L46" s="26">
        <f t="shared" si="3"/>
        <v>6.7429381737328584E-2</v>
      </c>
      <c r="M46" s="27">
        <v>4227.8500000000004</v>
      </c>
      <c r="N46" s="28">
        <v>384.35</v>
      </c>
      <c r="O46" s="27"/>
      <c r="P46" s="27"/>
      <c r="Q46" s="27">
        <v>0</v>
      </c>
      <c r="R46" s="29">
        <f t="shared" si="4"/>
        <v>3843.5000000000005</v>
      </c>
      <c r="S46" s="30">
        <f t="shared" si="5"/>
        <v>0.20735974690619369</v>
      </c>
      <c r="T46" s="33" t="s">
        <v>357</v>
      </c>
    </row>
    <row r="47" spans="1:20" ht="15">
      <c r="A47" s="23">
        <v>44933</v>
      </c>
      <c r="B47" s="15" t="s">
        <v>317</v>
      </c>
      <c r="C47" s="24">
        <f t="shared" si="2"/>
        <v>206</v>
      </c>
      <c r="D47" s="15">
        <v>3120145247</v>
      </c>
      <c r="E47" s="15">
        <v>16507.423999999999</v>
      </c>
      <c r="F47" s="15"/>
      <c r="G47" s="15">
        <v>18221.12</v>
      </c>
      <c r="H47" s="25">
        <f t="shared" si="1"/>
        <v>34728.543999999994</v>
      </c>
      <c r="I47" s="15"/>
      <c r="J47" s="27"/>
      <c r="K47" s="15">
        <v>98.5</v>
      </c>
      <c r="L47" s="26">
        <f t="shared" si="3"/>
        <v>7.1313521594138604E-2</v>
      </c>
      <c r="M47" s="27">
        <v>-28849.39</v>
      </c>
      <c r="N47" s="28">
        <v>395.5</v>
      </c>
      <c r="O47" s="27"/>
      <c r="P47" s="27">
        <v>-459.79</v>
      </c>
      <c r="Q47" s="27">
        <v>-33200</v>
      </c>
      <c r="R47" s="29">
        <f t="shared" si="4"/>
        <v>4414.9000000000015</v>
      </c>
      <c r="S47" s="30">
        <f t="shared" si="5"/>
        <v>0.12712597452977015</v>
      </c>
      <c r="T47" s="33" t="s">
        <v>358</v>
      </c>
    </row>
    <row r="48" spans="1:20" ht="15">
      <c r="A48" s="23">
        <v>44933</v>
      </c>
      <c r="B48" s="15" t="s">
        <v>317</v>
      </c>
      <c r="C48" s="24">
        <f t="shared" si="2"/>
        <v>206</v>
      </c>
      <c r="D48" s="15">
        <v>3115534901</v>
      </c>
      <c r="E48" s="15">
        <v>11257.68</v>
      </c>
      <c r="F48" s="15"/>
      <c r="G48" s="15">
        <v>11665.552</v>
      </c>
      <c r="H48" s="25">
        <f t="shared" si="1"/>
        <v>22923.232</v>
      </c>
      <c r="I48" s="15"/>
      <c r="J48" s="27"/>
      <c r="K48" s="15">
        <v>57.8</v>
      </c>
      <c r="L48" s="26">
        <f t="shared" si="3"/>
        <v>8.0217578750517909E-2</v>
      </c>
      <c r="M48" s="27">
        <v>-31248.12</v>
      </c>
      <c r="N48" s="28">
        <v>360.02</v>
      </c>
      <c r="O48" s="27"/>
      <c r="P48" s="27">
        <v>-28.74</v>
      </c>
      <c r="Q48" s="27">
        <v>-35208.410000000003</v>
      </c>
      <c r="R48" s="29">
        <f t="shared" si="4"/>
        <v>3629.0100000000057</v>
      </c>
      <c r="S48" s="30">
        <f t="shared" si="5"/>
        <v>0.15831144578565559</v>
      </c>
      <c r="T48" s="33" t="s">
        <v>359</v>
      </c>
    </row>
    <row r="49" spans="1:20" ht="15">
      <c r="A49" s="23">
        <v>44933</v>
      </c>
      <c r="B49" s="15" t="s">
        <v>317</v>
      </c>
      <c r="C49" s="24">
        <f t="shared" si="2"/>
        <v>206</v>
      </c>
      <c r="D49" s="15">
        <v>3120192367</v>
      </c>
      <c r="E49" s="15">
        <v>20955.28</v>
      </c>
      <c r="F49" s="15"/>
      <c r="G49" s="15">
        <v>20975.664000000001</v>
      </c>
      <c r="H49" s="25">
        <f t="shared" si="1"/>
        <v>41930.944000000003</v>
      </c>
      <c r="I49" s="15"/>
      <c r="J49" s="27"/>
      <c r="K49" s="15">
        <v>109.57</v>
      </c>
      <c r="L49" s="26">
        <f t="shared" si="3"/>
        <v>7.7404198170370628E-2</v>
      </c>
      <c r="M49" s="27">
        <v>-66190.350000000006</v>
      </c>
      <c r="N49" s="28">
        <v>374.53</v>
      </c>
      <c r="O49" s="27"/>
      <c r="P49" s="27">
        <v>-718.43</v>
      </c>
      <c r="Q49" s="27">
        <v>-70310.179999999993</v>
      </c>
      <c r="R49" s="29">
        <f t="shared" si="4"/>
        <v>4463.7299999999814</v>
      </c>
      <c r="S49" s="30">
        <f t="shared" si="5"/>
        <v>0.1064543168882623</v>
      </c>
      <c r="T49" s="33" t="s">
        <v>360</v>
      </c>
    </row>
    <row r="50" spans="1:20" ht="15">
      <c r="A50" s="23">
        <v>44933</v>
      </c>
      <c r="B50" s="15" t="s">
        <v>317</v>
      </c>
      <c r="C50" s="24">
        <f t="shared" si="2"/>
        <v>206</v>
      </c>
      <c r="D50" s="15">
        <v>3115817431</v>
      </c>
      <c r="E50" s="15">
        <v>121756.77</v>
      </c>
      <c r="F50" s="15"/>
      <c r="G50" s="15">
        <v>137452.74</v>
      </c>
      <c r="H50" s="25">
        <f t="shared" si="1"/>
        <v>259209.51</v>
      </c>
      <c r="I50" s="15"/>
      <c r="J50" s="27"/>
      <c r="K50" s="15">
        <v>501</v>
      </c>
      <c r="L50" s="26">
        <f t="shared" si="3"/>
        <v>0.10464891818305139</v>
      </c>
      <c r="M50" s="27">
        <v>-25955.51</v>
      </c>
      <c r="N50" s="28">
        <v>2447.37</v>
      </c>
      <c r="O50" s="27"/>
      <c r="P50" s="27">
        <v>-402.32</v>
      </c>
      <c r="Q50" s="27">
        <v>-52876.65</v>
      </c>
      <c r="R50" s="29">
        <f t="shared" si="4"/>
        <v>24876.090000000004</v>
      </c>
      <c r="S50" s="30">
        <f t="shared" si="5"/>
        <v>9.5969048357832251E-2</v>
      </c>
      <c r="T50" s="33" t="s">
        <v>361</v>
      </c>
    </row>
    <row r="51" spans="1:20" ht="15">
      <c r="A51" s="23">
        <v>44933</v>
      </c>
      <c r="B51" s="15" t="s">
        <v>317</v>
      </c>
      <c r="C51" s="24">
        <f t="shared" si="2"/>
        <v>206</v>
      </c>
      <c r="D51" s="15">
        <v>3051119315</v>
      </c>
      <c r="E51" s="15">
        <v>82365.19</v>
      </c>
      <c r="F51" s="15"/>
      <c r="G51" s="15">
        <v>80748.55</v>
      </c>
      <c r="H51" s="25">
        <f t="shared" si="1"/>
        <v>163113.74</v>
      </c>
      <c r="I51" s="15"/>
      <c r="J51" s="27"/>
      <c r="K51" s="15">
        <v>307.77999999999997</v>
      </c>
      <c r="L51" s="26">
        <f t="shared" si="3"/>
        <v>0.10719429893710068</v>
      </c>
      <c r="M51" s="27">
        <v>2139.42</v>
      </c>
      <c r="N51" s="28">
        <v>5598.07</v>
      </c>
      <c r="O51" s="27"/>
      <c r="P51" s="27">
        <v>-57.47</v>
      </c>
      <c r="Q51" s="27">
        <v>-59439.38</v>
      </c>
      <c r="R51" s="29">
        <f t="shared" si="4"/>
        <v>56038.2</v>
      </c>
      <c r="S51" s="30">
        <f t="shared" si="5"/>
        <v>0.34355290976713548</v>
      </c>
      <c r="T51" s="33" t="s">
        <v>362</v>
      </c>
    </row>
    <row r="52" spans="1:20" ht="15">
      <c r="A52" s="23">
        <v>44934</v>
      </c>
      <c r="B52" s="15" t="s">
        <v>318</v>
      </c>
      <c r="C52" s="24">
        <f t="shared" si="2"/>
        <v>236</v>
      </c>
      <c r="D52" s="15">
        <v>3116699211</v>
      </c>
      <c r="E52" s="15">
        <v>8894.2800000000007</v>
      </c>
      <c r="F52" s="15"/>
      <c r="G52" s="15">
        <v>7243.8</v>
      </c>
      <c r="H52" s="25">
        <f t="shared" si="1"/>
        <v>16138.080000000002</v>
      </c>
      <c r="I52" s="15"/>
      <c r="J52" s="27"/>
      <c r="K52" s="15">
        <v>48.9</v>
      </c>
      <c r="L52" s="26">
        <f t="shared" si="3"/>
        <v>5.8266611209316838E-2</v>
      </c>
      <c r="M52" s="27">
        <v>3859.45</v>
      </c>
      <c r="N52" s="28">
        <v>348.65</v>
      </c>
      <c r="O52" s="27"/>
      <c r="P52" s="27"/>
      <c r="Q52" s="27">
        <v>24.24</v>
      </c>
      <c r="R52" s="29">
        <f t="shared" si="4"/>
        <v>3486.56</v>
      </c>
      <c r="S52" s="30">
        <f t="shared" si="5"/>
        <v>0.21604552710111732</v>
      </c>
      <c r="T52" s="33" t="s">
        <v>363</v>
      </c>
    </row>
    <row r="53" spans="1:20" ht="15">
      <c r="A53" s="23">
        <v>44934</v>
      </c>
      <c r="B53" s="15" t="s">
        <v>318</v>
      </c>
      <c r="C53" s="24">
        <f t="shared" si="2"/>
        <v>236</v>
      </c>
      <c r="D53" s="15">
        <v>3120145247</v>
      </c>
      <c r="E53" s="15">
        <v>13652.464</v>
      </c>
      <c r="F53" s="15"/>
      <c r="G53" s="15">
        <v>14242.08</v>
      </c>
      <c r="H53" s="25">
        <f t="shared" si="1"/>
        <v>27894.544000000002</v>
      </c>
      <c r="I53" s="15"/>
      <c r="J53" s="27"/>
      <c r="K53" s="15">
        <v>73.099999999999994</v>
      </c>
      <c r="L53" s="26">
        <f t="shared" si="3"/>
        <v>6.7371876618207413E-2</v>
      </c>
      <c r="M53" s="27">
        <v>3228.23</v>
      </c>
      <c r="N53" s="28">
        <v>293.47000000000003</v>
      </c>
      <c r="O53" s="27"/>
      <c r="P53" s="27">
        <v>-488.53</v>
      </c>
      <c r="Q53" s="27">
        <v>0</v>
      </c>
      <c r="R53" s="29">
        <f t="shared" si="4"/>
        <v>3423.29</v>
      </c>
      <c r="S53" s="30">
        <f t="shared" si="5"/>
        <v>0.12272256538769731</v>
      </c>
      <c r="T53" s="33" t="s">
        <v>364</v>
      </c>
    </row>
    <row r="54" spans="1:20" ht="15">
      <c r="A54" s="23">
        <v>44934</v>
      </c>
      <c r="B54" s="15" t="s">
        <v>318</v>
      </c>
      <c r="C54" s="24">
        <f t="shared" si="2"/>
        <v>236</v>
      </c>
      <c r="D54" s="15">
        <v>3115534901</v>
      </c>
      <c r="E54" s="15">
        <v>11724.304</v>
      </c>
      <c r="F54" s="15"/>
      <c r="G54" s="15">
        <v>9934.3359999999993</v>
      </c>
      <c r="H54" s="25">
        <f t="shared" si="1"/>
        <v>21658.639999999999</v>
      </c>
      <c r="I54" s="15"/>
      <c r="J54" s="27"/>
      <c r="K54" s="15">
        <v>48.5</v>
      </c>
      <c r="L54" s="26">
        <f t="shared" si="3"/>
        <v>7.8843555244918165E-2</v>
      </c>
      <c r="M54" s="27">
        <v>3742.51</v>
      </c>
      <c r="N54" s="28">
        <v>340.22</v>
      </c>
      <c r="O54" s="27"/>
      <c r="P54" s="27"/>
      <c r="Q54" s="27">
        <v>0</v>
      </c>
      <c r="R54" s="29">
        <f t="shared" si="4"/>
        <v>3402.29</v>
      </c>
      <c r="S54" s="30">
        <f t="shared" si="5"/>
        <v>0.15708696390909124</v>
      </c>
      <c r="T54" s="33" t="s">
        <v>365</v>
      </c>
    </row>
    <row r="55" spans="1:20" ht="15">
      <c r="A55" s="23">
        <v>44934</v>
      </c>
      <c r="B55" s="15" t="s">
        <v>318</v>
      </c>
      <c r="C55" s="24">
        <f t="shared" si="2"/>
        <v>236</v>
      </c>
      <c r="D55" s="15">
        <v>3120192367</v>
      </c>
      <c r="E55" s="15">
        <v>20282.975999999999</v>
      </c>
      <c r="F55" s="15"/>
      <c r="G55" s="15">
        <v>17245.024000000001</v>
      </c>
      <c r="H55" s="25">
        <f t="shared" si="1"/>
        <v>37528</v>
      </c>
      <c r="I55" s="15"/>
      <c r="J55" s="27"/>
      <c r="K55" s="15">
        <v>91.58</v>
      </c>
      <c r="L55" s="26">
        <f t="shared" si="3"/>
        <v>7.2348833966906154E-2</v>
      </c>
      <c r="M55" s="27">
        <v>3612.74</v>
      </c>
      <c r="N55" s="28">
        <v>328.42</v>
      </c>
      <c r="O55" s="27"/>
      <c r="P55" s="27">
        <v>-689.69</v>
      </c>
      <c r="Q55" s="27">
        <v>0</v>
      </c>
      <c r="R55" s="29">
        <f t="shared" si="4"/>
        <v>3974.0099999999998</v>
      </c>
      <c r="S55" s="30">
        <f t="shared" si="5"/>
        <v>0.10589453208271157</v>
      </c>
      <c r="T55" s="33" t="s">
        <v>366</v>
      </c>
    </row>
    <row r="56" spans="1:20" ht="15">
      <c r="A56" s="23">
        <v>44934</v>
      </c>
      <c r="B56" s="15" t="s">
        <v>318</v>
      </c>
      <c r="C56" s="24">
        <f t="shared" si="2"/>
        <v>236</v>
      </c>
      <c r="D56" s="15">
        <v>3115817431</v>
      </c>
      <c r="E56" s="15">
        <v>129901.35</v>
      </c>
      <c r="F56" s="15"/>
      <c r="G56" s="15">
        <v>121657.71</v>
      </c>
      <c r="H56" s="25">
        <f t="shared" si="1"/>
        <v>251559.06</v>
      </c>
      <c r="I56" s="15"/>
      <c r="J56" s="27"/>
      <c r="K56" s="15">
        <v>452.1</v>
      </c>
      <c r="L56" s="26">
        <f t="shared" si="3"/>
        <v>9.823861058937762E-2</v>
      </c>
      <c r="M56" s="27">
        <v>24017.99</v>
      </c>
      <c r="N56" s="28">
        <v>2374.36</v>
      </c>
      <c r="O56" s="27"/>
      <c r="P56" s="27">
        <v>-402.32</v>
      </c>
      <c r="Q56" s="27">
        <v>-2100</v>
      </c>
      <c r="R56" s="29">
        <f t="shared" si="4"/>
        <v>24145.95</v>
      </c>
      <c r="S56" s="30">
        <f t="shared" si="5"/>
        <v>9.5985213174194561E-2</v>
      </c>
      <c r="T56" s="33" t="s">
        <v>367</v>
      </c>
    </row>
    <row r="57" spans="1:20" ht="15">
      <c r="A57" s="23">
        <v>44934</v>
      </c>
      <c r="B57" s="15" t="s">
        <v>318</v>
      </c>
      <c r="C57" s="24">
        <f t="shared" si="2"/>
        <v>236</v>
      </c>
      <c r="D57" s="15">
        <v>3051119315</v>
      </c>
      <c r="E57" s="15">
        <v>99121.43</v>
      </c>
      <c r="F57" s="15"/>
      <c r="G57" s="15">
        <v>71803.64</v>
      </c>
      <c r="H57" s="25">
        <f t="shared" si="1"/>
        <v>170925.07</v>
      </c>
      <c r="I57" s="15"/>
      <c r="J57" s="27"/>
      <c r="K57" s="15">
        <v>293.26</v>
      </c>
      <c r="L57" s="26">
        <f t="shared" si="3"/>
        <v>0.10290339220976276</v>
      </c>
      <c r="M57" s="27">
        <v>64780.81</v>
      </c>
      <c r="N57" s="28">
        <v>5889.68</v>
      </c>
      <c r="O57" s="27"/>
      <c r="P57" s="27">
        <v>-114.95</v>
      </c>
      <c r="Q57" s="27">
        <v>-5.7</v>
      </c>
      <c r="R57" s="29">
        <f t="shared" si="4"/>
        <v>59011.779999999992</v>
      </c>
      <c r="S57" s="30">
        <f t="shared" si="5"/>
        <v>0.34524941250572538</v>
      </c>
      <c r="T57" s="33" t="s">
        <v>368</v>
      </c>
    </row>
    <row r="58" spans="1:20" ht="15">
      <c r="A58" s="23">
        <v>44935</v>
      </c>
      <c r="B58" s="15" t="s">
        <v>319</v>
      </c>
      <c r="C58" s="24">
        <f t="shared" si="2"/>
        <v>265</v>
      </c>
      <c r="D58" s="15">
        <v>3116699211</v>
      </c>
      <c r="E58" s="15">
        <v>7653.87</v>
      </c>
      <c r="F58" s="15"/>
      <c r="G58" s="15">
        <v>7202.28</v>
      </c>
      <c r="H58" s="25">
        <f t="shared" si="1"/>
        <v>14856.15</v>
      </c>
      <c r="I58" s="15"/>
      <c r="J58" s="27"/>
      <c r="K58" s="15">
        <v>44.6</v>
      </c>
      <c r="L58" s="26">
        <f t="shared" si="3"/>
        <v>5.2373826042812412E-2</v>
      </c>
      <c r="M58" s="27">
        <v>-27928.73</v>
      </c>
      <c r="N58" s="28">
        <v>315.57</v>
      </c>
      <c r="O58" s="27"/>
      <c r="P58" s="27"/>
      <c r="Q58" s="27">
        <v>-31400</v>
      </c>
      <c r="R58" s="29">
        <f t="shared" si="4"/>
        <v>3155.7000000000007</v>
      </c>
      <c r="S58" s="30">
        <f t="shared" si="5"/>
        <v>0.21241707979523636</v>
      </c>
      <c r="T58" s="33" t="s">
        <v>369</v>
      </c>
    </row>
    <row r="59" spans="1:20" ht="15">
      <c r="A59" s="23">
        <v>44935</v>
      </c>
      <c r="B59" s="15" t="s">
        <v>319</v>
      </c>
      <c r="C59" s="24">
        <f t="shared" si="2"/>
        <v>265</v>
      </c>
      <c r="D59" s="15">
        <v>3120145247</v>
      </c>
      <c r="E59" s="15">
        <v>10059.584000000001</v>
      </c>
      <c r="F59" s="15"/>
      <c r="G59" s="15">
        <v>11381.088</v>
      </c>
      <c r="H59" s="25">
        <f t="shared" si="1"/>
        <v>21440.671999999999</v>
      </c>
      <c r="I59" s="15"/>
      <c r="J59" s="27"/>
      <c r="K59" s="15">
        <v>60.8</v>
      </c>
      <c r="L59" s="26">
        <f t="shared" si="3"/>
        <v>5.544695465077789E-2</v>
      </c>
      <c r="M59" s="27">
        <v>2287.15</v>
      </c>
      <c r="N59" s="28">
        <v>229.86</v>
      </c>
      <c r="O59" s="27"/>
      <c r="P59" s="27">
        <v>-444.96</v>
      </c>
      <c r="Q59" s="27">
        <v>-241.43</v>
      </c>
      <c r="R59" s="29">
        <f t="shared" si="4"/>
        <v>2743.68</v>
      </c>
      <c r="S59" s="30">
        <f t="shared" si="5"/>
        <v>0.12796613837476736</v>
      </c>
      <c r="T59" s="33" t="s">
        <v>370</v>
      </c>
    </row>
    <row r="60" spans="1:20" ht="15">
      <c r="A60" s="23">
        <v>44935</v>
      </c>
      <c r="B60" s="15" t="s">
        <v>319</v>
      </c>
      <c r="C60" s="24">
        <f t="shared" si="2"/>
        <v>265</v>
      </c>
      <c r="D60" s="15">
        <v>3115534901</v>
      </c>
      <c r="E60" s="15">
        <v>11330.255999999999</v>
      </c>
      <c r="F60" s="15"/>
      <c r="G60" s="15">
        <v>11417.328</v>
      </c>
      <c r="H60" s="25">
        <f t="shared" si="1"/>
        <v>22747.583999999999</v>
      </c>
      <c r="I60" s="15"/>
      <c r="J60" s="27"/>
      <c r="K60" s="15">
        <v>52.5</v>
      </c>
      <c r="L60" s="26">
        <f t="shared" si="3"/>
        <v>6.8126936208445635E-2</v>
      </c>
      <c r="M60" s="27">
        <v>3719.11</v>
      </c>
      <c r="N60" s="28">
        <v>353.42</v>
      </c>
      <c r="O60" s="27"/>
      <c r="P60" s="27"/>
      <c r="Q60" s="27">
        <v>-168.6</v>
      </c>
      <c r="R60" s="29">
        <f t="shared" si="4"/>
        <v>3534.29</v>
      </c>
      <c r="S60" s="30">
        <f t="shared" si="5"/>
        <v>0.15536990653600841</v>
      </c>
      <c r="T60" s="33" t="s">
        <v>371</v>
      </c>
    </row>
    <row r="61" spans="1:20" ht="15">
      <c r="A61" s="23">
        <v>44935</v>
      </c>
      <c r="B61" s="15" t="s">
        <v>319</v>
      </c>
      <c r="C61" s="24">
        <f t="shared" si="2"/>
        <v>265</v>
      </c>
      <c r="D61" s="15">
        <v>3120192367</v>
      </c>
      <c r="E61" s="15">
        <v>18649.68</v>
      </c>
      <c r="F61" s="15"/>
      <c r="G61" s="15">
        <v>18229.52</v>
      </c>
      <c r="H61" s="25">
        <f t="shared" si="1"/>
        <v>36879.199999999997</v>
      </c>
      <c r="I61" s="15"/>
      <c r="J61" s="27"/>
      <c r="K61" s="15">
        <v>84.29</v>
      </c>
      <c r="L61" s="26">
        <f t="shared" si="3"/>
        <v>6.8793645179751534E-2</v>
      </c>
      <c r="M61" s="27">
        <v>3062.69</v>
      </c>
      <c r="N61" s="28">
        <v>318.8</v>
      </c>
      <c r="O61" s="27"/>
      <c r="P61" s="27">
        <v>-695.25</v>
      </c>
      <c r="Q61" s="27">
        <v>-444.16</v>
      </c>
      <c r="R61" s="29">
        <f t="shared" si="4"/>
        <v>3883.2999999999997</v>
      </c>
      <c r="S61" s="30">
        <f t="shared" si="5"/>
        <v>0.10529783726328119</v>
      </c>
      <c r="T61" s="33" t="s">
        <v>372</v>
      </c>
    </row>
    <row r="62" spans="1:20" ht="15">
      <c r="A62" s="23">
        <v>44935</v>
      </c>
      <c r="B62" s="15" t="s">
        <v>319</v>
      </c>
      <c r="C62" s="24">
        <f t="shared" si="2"/>
        <v>265</v>
      </c>
      <c r="D62" s="15">
        <v>3115817431</v>
      </c>
      <c r="E62" s="15">
        <v>125000.19</v>
      </c>
      <c r="F62" s="15"/>
      <c r="G62" s="15">
        <v>127481.4</v>
      </c>
      <c r="H62" s="25">
        <f t="shared" si="1"/>
        <v>252481.59</v>
      </c>
      <c r="I62" s="15"/>
      <c r="J62" s="27"/>
      <c r="K62" s="15">
        <v>526.1</v>
      </c>
      <c r="L62" s="26">
        <f t="shared" si="3"/>
        <v>7.545782780373915E-2</v>
      </c>
      <c r="M62" s="27">
        <v>26397.61</v>
      </c>
      <c r="N62" s="28">
        <v>2439.0300000000002</v>
      </c>
      <c r="O62" s="27"/>
      <c r="P62" s="27">
        <v>-389.34</v>
      </c>
      <c r="Q62" s="27">
        <v>-431.74</v>
      </c>
      <c r="R62" s="29">
        <f t="shared" si="4"/>
        <v>24779.660000000003</v>
      </c>
      <c r="S62" s="30">
        <f t="shared" si="5"/>
        <v>9.814442312407809E-2</v>
      </c>
      <c r="T62" s="33" t="s">
        <v>373</v>
      </c>
    </row>
    <row r="63" spans="1:20" ht="15">
      <c r="A63" s="23">
        <v>44935</v>
      </c>
      <c r="B63" s="15" t="s">
        <v>319</v>
      </c>
      <c r="C63" s="24">
        <f t="shared" si="2"/>
        <v>265</v>
      </c>
      <c r="D63" s="15">
        <v>3051119315</v>
      </c>
      <c r="E63" s="15">
        <v>103966.68</v>
      </c>
      <c r="F63" s="15"/>
      <c r="G63" s="15">
        <v>90301.35</v>
      </c>
      <c r="H63" s="25">
        <f t="shared" si="1"/>
        <v>194268.03</v>
      </c>
      <c r="I63" s="15"/>
      <c r="J63" s="27"/>
      <c r="K63" s="15">
        <v>356.39</v>
      </c>
      <c r="L63" s="26">
        <f t="shared" si="3"/>
        <v>8.5707477021939607E-2</v>
      </c>
      <c r="M63" s="27">
        <v>72681.899999999994</v>
      </c>
      <c r="N63" s="28">
        <v>6616.59</v>
      </c>
      <c r="O63" s="27"/>
      <c r="P63" s="27">
        <v>-111.24</v>
      </c>
      <c r="Q63" s="27">
        <v>-100.63</v>
      </c>
      <c r="R63" s="29">
        <f t="shared" si="4"/>
        <v>66277.180000000008</v>
      </c>
      <c r="S63" s="30">
        <f t="shared" si="5"/>
        <v>0.34116359753068998</v>
      </c>
      <c r="T63" s="33" t="s">
        <v>374</v>
      </c>
    </row>
    <row r="64" spans="1:20" ht="15">
      <c r="A64" s="23">
        <v>44936</v>
      </c>
      <c r="B64" s="15" t="s">
        <v>320</v>
      </c>
      <c r="C64" s="24">
        <f t="shared" si="2"/>
        <v>295</v>
      </c>
      <c r="D64" s="15">
        <v>3116699211</v>
      </c>
      <c r="E64" s="15">
        <v>8315.32</v>
      </c>
      <c r="F64" s="15"/>
      <c r="G64" s="15">
        <v>7730.37</v>
      </c>
      <c r="H64" s="25">
        <f t="shared" si="1"/>
        <v>16045.689999999999</v>
      </c>
      <c r="I64" s="15"/>
      <c r="J64" s="27"/>
      <c r="K64" s="15">
        <v>43.8</v>
      </c>
      <c r="L64" s="26">
        <f t="shared" si="3"/>
        <v>5.1742931403658127E-2</v>
      </c>
      <c r="M64" s="27">
        <v>3598.76</v>
      </c>
      <c r="N64" s="28">
        <v>327.16000000000003</v>
      </c>
      <c r="O64" s="27"/>
      <c r="P64" s="27">
        <v>-57.47</v>
      </c>
      <c r="Q64" s="27">
        <v>0</v>
      </c>
      <c r="R64" s="29">
        <f t="shared" si="4"/>
        <v>3329.07</v>
      </c>
      <c r="S64" s="30">
        <f t="shared" si="5"/>
        <v>0.20747440589965283</v>
      </c>
      <c r="T64" s="33" t="s">
        <v>375</v>
      </c>
    </row>
    <row r="65" spans="1:20" ht="15">
      <c r="A65" s="23">
        <v>44936</v>
      </c>
      <c r="B65" s="15" t="s">
        <v>320</v>
      </c>
      <c r="C65" s="24">
        <f t="shared" si="2"/>
        <v>295</v>
      </c>
      <c r="D65" s="15">
        <v>3120145247</v>
      </c>
      <c r="E65" s="15">
        <v>10219.263999999999</v>
      </c>
      <c r="F65" s="15"/>
      <c r="G65" s="15">
        <v>12740.384</v>
      </c>
      <c r="H65" s="25">
        <f t="shared" si="1"/>
        <v>22959.648000000001</v>
      </c>
      <c r="I65" s="15"/>
      <c r="J65" s="27"/>
      <c r="K65" s="15">
        <v>69.099999999999994</v>
      </c>
      <c r="L65" s="26">
        <f t="shared" si="3"/>
        <v>4.6930363756775985E-2</v>
      </c>
      <c r="M65" s="27">
        <v>2631.94</v>
      </c>
      <c r="N65" s="28">
        <v>251.86</v>
      </c>
      <c r="O65" s="27"/>
      <c r="P65" s="27">
        <v>-459.79</v>
      </c>
      <c r="Q65" s="27">
        <v>-138.57</v>
      </c>
      <c r="R65" s="29">
        <f t="shared" si="4"/>
        <v>2978.44</v>
      </c>
      <c r="S65" s="30">
        <f t="shared" si="5"/>
        <v>0.12972498533078555</v>
      </c>
      <c r="T65" s="33" t="s">
        <v>376</v>
      </c>
    </row>
    <row r="66" spans="1:20" ht="15">
      <c r="A66" s="23">
        <v>44936</v>
      </c>
      <c r="B66" s="15" t="s">
        <v>320</v>
      </c>
      <c r="C66" s="24">
        <f t="shared" si="2"/>
        <v>295</v>
      </c>
      <c r="D66" s="15">
        <v>3115534901</v>
      </c>
      <c r="E66" s="15">
        <v>13347.136</v>
      </c>
      <c r="F66" s="15"/>
      <c r="G66" s="15">
        <v>13289.791999999999</v>
      </c>
      <c r="H66" s="25">
        <f t="shared" si="1"/>
        <v>26636.928</v>
      </c>
      <c r="I66" s="15"/>
      <c r="J66" s="27"/>
      <c r="K66" s="15">
        <v>62.1</v>
      </c>
      <c r="L66" s="26">
        <f t="shared" si="3"/>
        <v>6.0584186249624715E-2</v>
      </c>
      <c r="M66" s="27">
        <v>4380.92</v>
      </c>
      <c r="N66" s="28">
        <v>412.44</v>
      </c>
      <c r="O66" s="27"/>
      <c r="P66" s="27"/>
      <c r="Q66" s="27">
        <v>-155.99</v>
      </c>
      <c r="R66" s="29">
        <f t="shared" si="4"/>
        <v>4124.47</v>
      </c>
      <c r="S66" s="30">
        <f t="shared" si="5"/>
        <v>0.15484030290580056</v>
      </c>
      <c r="T66" s="33" t="s">
        <v>377</v>
      </c>
    </row>
    <row r="67" spans="1:20" ht="15">
      <c r="A67" s="23">
        <v>44936</v>
      </c>
      <c r="B67" s="15" t="s">
        <v>320</v>
      </c>
      <c r="C67" s="24">
        <f t="shared" si="2"/>
        <v>295</v>
      </c>
      <c r="D67" s="15">
        <v>3120192367</v>
      </c>
      <c r="E67" s="15">
        <v>22793.936000000002</v>
      </c>
      <c r="F67" s="15"/>
      <c r="G67" s="15">
        <v>24095.599999999999</v>
      </c>
      <c r="H67" s="25">
        <f t="shared" si="1"/>
        <v>46889.536</v>
      </c>
      <c r="I67" s="15"/>
      <c r="J67" s="27"/>
      <c r="K67" s="15">
        <v>121.02</v>
      </c>
      <c r="L67" s="26">
        <f t="shared" si="3"/>
        <v>5.4724969585267229E-2</v>
      </c>
      <c r="M67" s="27">
        <v>4317.6000000000004</v>
      </c>
      <c r="N67" s="28">
        <v>426.98</v>
      </c>
      <c r="O67" s="27"/>
      <c r="P67" s="27">
        <v>-718.43</v>
      </c>
      <c r="Q67" s="27">
        <v>-379.26</v>
      </c>
      <c r="R67" s="29">
        <f t="shared" si="4"/>
        <v>4988.3100000000004</v>
      </c>
      <c r="S67" s="30">
        <f t="shared" si="5"/>
        <v>0.10638429008979744</v>
      </c>
      <c r="T67" s="33" t="s">
        <v>378</v>
      </c>
    </row>
    <row r="68" spans="1:20" ht="15">
      <c r="A68" s="23">
        <v>44936</v>
      </c>
      <c r="B68" s="15" t="s">
        <v>320</v>
      </c>
      <c r="C68" s="24">
        <f t="shared" si="2"/>
        <v>295</v>
      </c>
      <c r="D68" s="15">
        <v>3115817431</v>
      </c>
      <c r="E68" s="15">
        <v>138678.06</v>
      </c>
      <c r="F68" s="15"/>
      <c r="G68" s="15">
        <v>133087.76999999999</v>
      </c>
      <c r="H68" s="25">
        <f t="shared" si="1"/>
        <v>271765.82999999996</v>
      </c>
      <c r="I68" s="15"/>
      <c r="J68" s="27"/>
      <c r="K68" s="15">
        <v>553.9</v>
      </c>
      <c r="L68" s="26">
        <f t="shared" si="3"/>
        <v>6.9299520197306605E-2</v>
      </c>
      <c r="M68" s="27">
        <v>28625.55</v>
      </c>
      <c r="N68" s="28">
        <v>2614.04</v>
      </c>
      <c r="O68" s="27"/>
      <c r="P68" s="27">
        <v>-431.06</v>
      </c>
      <c r="Q68" s="27">
        <v>-128.88</v>
      </c>
      <c r="R68" s="29">
        <f t="shared" si="4"/>
        <v>26571.45</v>
      </c>
      <c r="S68" s="30">
        <f t="shared" si="5"/>
        <v>9.7773329340189702E-2</v>
      </c>
      <c r="T68" s="33" t="s">
        <v>379</v>
      </c>
    </row>
    <row r="69" spans="1:20" ht="15">
      <c r="A69" s="23">
        <v>44936</v>
      </c>
      <c r="B69" s="15" t="s">
        <v>320</v>
      </c>
      <c r="C69" s="24">
        <f t="shared" si="2"/>
        <v>295</v>
      </c>
      <c r="D69" s="15">
        <v>3051119315</v>
      </c>
      <c r="E69" s="15">
        <v>114967.21</v>
      </c>
      <c r="F69" s="15"/>
      <c r="G69" s="15">
        <v>106949.57</v>
      </c>
      <c r="H69" s="25">
        <f t="shared" si="1"/>
        <v>221916.78000000003</v>
      </c>
      <c r="I69" s="15"/>
      <c r="J69" s="27"/>
      <c r="K69" s="15">
        <v>493.01</v>
      </c>
      <c r="L69" s="26">
        <f t="shared" si="3"/>
        <v>6.3577164694634383E-2</v>
      </c>
      <c r="M69" s="27">
        <v>84331.5</v>
      </c>
      <c r="N69" s="28">
        <v>7682.63</v>
      </c>
      <c r="O69" s="27"/>
      <c r="P69" s="27">
        <v>-114.95</v>
      </c>
      <c r="Q69" s="27">
        <v>-177.43</v>
      </c>
      <c r="R69" s="29">
        <f t="shared" si="4"/>
        <v>76941.249999999985</v>
      </c>
      <c r="S69" s="30">
        <f t="shared" si="5"/>
        <v>0.34671217742074295</v>
      </c>
      <c r="T69" s="33" t="s">
        <v>380</v>
      </c>
    </row>
    <row r="70" spans="1:20" ht="15">
      <c r="A70" s="23">
        <v>44937</v>
      </c>
      <c r="B70" s="15" t="s">
        <v>321</v>
      </c>
      <c r="C70" s="24">
        <f t="shared" si="2"/>
        <v>324</v>
      </c>
      <c r="D70" s="15">
        <v>3116699211</v>
      </c>
      <c r="E70" s="15">
        <v>9406.02</v>
      </c>
      <c r="F70" s="15"/>
      <c r="G70" s="15">
        <v>8153.77</v>
      </c>
      <c r="H70" s="25">
        <f t="shared" si="1"/>
        <v>17559.79</v>
      </c>
      <c r="I70" s="15"/>
      <c r="J70" s="27"/>
      <c r="K70" s="15">
        <v>52.9</v>
      </c>
      <c r="L70" s="26">
        <f t="shared" si="3"/>
        <v>4.268815588850771E-2</v>
      </c>
      <c r="M70" s="27">
        <v>3693.31</v>
      </c>
      <c r="N70" s="28">
        <v>341.44</v>
      </c>
      <c r="O70" s="27"/>
      <c r="P70" s="27">
        <v>-83.43</v>
      </c>
      <c r="Q70" s="27">
        <v>-62.57</v>
      </c>
      <c r="R70" s="29">
        <f t="shared" si="4"/>
        <v>3497.87</v>
      </c>
      <c r="S70" s="30">
        <f t="shared" si="5"/>
        <v>0.19919771250111759</v>
      </c>
      <c r="T70" s="33" t="s">
        <v>381</v>
      </c>
    </row>
    <row r="71" spans="1:20" ht="15">
      <c r="A71" s="23">
        <v>44937</v>
      </c>
      <c r="B71" s="15" t="s">
        <v>321</v>
      </c>
      <c r="C71" s="24">
        <f t="shared" si="2"/>
        <v>324</v>
      </c>
      <c r="D71" s="15">
        <v>3120145247</v>
      </c>
      <c r="E71" s="15">
        <v>11728.08</v>
      </c>
      <c r="F71" s="15"/>
      <c r="G71" s="15">
        <v>10680.08</v>
      </c>
      <c r="H71" s="25">
        <f t="shared" si="1"/>
        <v>22408.16</v>
      </c>
      <c r="I71" s="15"/>
      <c r="J71" s="27"/>
      <c r="K71" s="15">
        <v>82.4</v>
      </c>
      <c r="L71" s="26">
        <f t="shared" si="3"/>
        <v>3.4972182268568457E-2</v>
      </c>
      <c r="M71" s="27">
        <v>2797.63</v>
      </c>
      <c r="N71" s="28">
        <v>270.85000000000002</v>
      </c>
      <c r="O71" s="27"/>
      <c r="P71" s="27">
        <v>-444.96</v>
      </c>
      <c r="Q71" s="27">
        <v>-181.84</v>
      </c>
      <c r="R71" s="29">
        <f t="shared" si="4"/>
        <v>3153.5800000000004</v>
      </c>
      <c r="S71" s="30">
        <f t="shared" si="5"/>
        <v>0.14073355420525382</v>
      </c>
      <c r="T71" s="33" t="s">
        <v>382</v>
      </c>
    </row>
    <row r="72" spans="1:20" ht="15">
      <c r="A72" s="23">
        <v>44937</v>
      </c>
      <c r="B72" s="15" t="s">
        <v>321</v>
      </c>
      <c r="C72" s="24">
        <f t="shared" si="2"/>
        <v>324</v>
      </c>
      <c r="D72" s="15">
        <v>3120192367</v>
      </c>
      <c r="E72" s="15">
        <v>28012.639999999999</v>
      </c>
      <c r="F72" s="15"/>
      <c r="G72" s="15">
        <v>24622.367999999999</v>
      </c>
      <c r="H72" s="25">
        <f t="shared" si="1"/>
        <v>52635.008000000002</v>
      </c>
      <c r="I72" s="15"/>
      <c r="J72" s="27"/>
      <c r="K72" s="15">
        <v>171.68</v>
      </c>
      <c r="L72" s="26">
        <f t="shared" si="3"/>
        <v>3.9427454274197575E-2</v>
      </c>
      <c r="M72" s="27">
        <v>5378.22</v>
      </c>
      <c r="N72" s="28">
        <v>489.48</v>
      </c>
      <c r="O72" s="27"/>
      <c r="P72" s="27">
        <v>-695.25</v>
      </c>
      <c r="Q72" s="27">
        <v>-5.93</v>
      </c>
      <c r="R72" s="29">
        <f t="shared" si="4"/>
        <v>5589.92</v>
      </c>
      <c r="S72" s="30">
        <f t="shared" si="5"/>
        <v>0.10620156075591362</v>
      </c>
      <c r="T72" s="33" t="s">
        <v>383</v>
      </c>
    </row>
    <row r="73" spans="1:20" ht="15">
      <c r="A73" s="23">
        <v>44937</v>
      </c>
      <c r="B73" s="15" t="s">
        <v>321</v>
      </c>
      <c r="C73" s="24">
        <f t="shared" si="2"/>
        <v>324</v>
      </c>
      <c r="D73" s="15">
        <v>3115817431</v>
      </c>
      <c r="E73" s="15">
        <v>144491.34</v>
      </c>
      <c r="F73" s="15"/>
      <c r="G73" s="15">
        <v>127767.72</v>
      </c>
      <c r="H73" s="25">
        <f t="shared" si="1"/>
        <v>272259.06</v>
      </c>
      <c r="I73" s="15"/>
      <c r="J73" s="27"/>
      <c r="K73" s="15">
        <v>623.1</v>
      </c>
      <c r="L73" s="26">
        <f t="shared" si="3"/>
        <v>5.619120397613684E-2</v>
      </c>
      <c r="M73" s="27">
        <v>29366.12</v>
      </c>
      <c r="N73" s="28">
        <v>2683.33</v>
      </c>
      <c r="O73" s="27"/>
      <c r="P73" s="27">
        <v>-417.15</v>
      </c>
      <c r="Q73" s="27">
        <v>-150.62</v>
      </c>
      <c r="R73" s="29">
        <f t="shared" si="4"/>
        <v>27250.560000000001</v>
      </c>
      <c r="S73" s="30">
        <f t="shared" si="5"/>
        <v>0.1000905534603697</v>
      </c>
      <c r="T73" s="33" t="s">
        <v>384</v>
      </c>
    </row>
    <row r="74" spans="1:20" ht="15">
      <c r="A74" s="23">
        <v>44937</v>
      </c>
      <c r="B74" s="15" t="s">
        <v>321</v>
      </c>
      <c r="C74" s="24">
        <f t="shared" si="2"/>
        <v>324</v>
      </c>
      <c r="D74" s="15">
        <v>3051119315</v>
      </c>
      <c r="E74" s="15">
        <v>130938.75</v>
      </c>
      <c r="F74" s="15"/>
      <c r="G74" s="15">
        <v>107099.33</v>
      </c>
      <c r="H74" s="25">
        <f t="shared" si="1"/>
        <v>238038.08000000002</v>
      </c>
      <c r="I74" s="15"/>
      <c r="J74" s="27"/>
      <c r="K74" s="15">
        <v>443.38</v>
      </c>
      <c r="L74" s="26">
        <f t="shared" si="3"/>
        <v>6.9042115124983608E-2</v>
      </c>
      <c r="M74" s="27">
        <v>88544.47</v>
      </c>
      <c r="N74" s="28">
        <v>8070.54</v>
      </c>
      <c r="O74" s="27"/>
      <c r="P74" s="27">
        <v>-139.05000000000001</v>
      </c>
      <c r="Q74" s="27">
        <v>-231.51</v>
      </c>
      <c r="R74" s="29">
        <f t="shared" si="4"/>
        <v>80844.490000000005</v>
      </c>
      <c r="S74" s="30">
        <f t="shared" si="5"/>
        <v>0.33962839054994898</v>
      </c>
      <c r="T74" s="33" t="s">
        <v>385</v>
      </c>
    </row>
    <row r="75" spans="1:20" ht="15">
      <c r="A75" s="23">
        <v>44938</v>
      </c>
      <c r="B75" s="15" t="s">
        <v>322</v>
      </c>
      <c r="C75" s="24">
        <f t="shared" si="2"/>
        <v>354</v>
      </c>
      <c r="D75" s="15">
        <v>3116699211</v>
      </c>
      <c r="E75" s="15">
        <v>13089.72</v>
      </c>
      <c r="F75" s="15"/>
      <c r="G75" s="15">
        <v>13752.57</v>
      </c>
      <c r="H75" s="25">
        <f t="shared" si="1"/>
        <v>26842.29</v>
      </c>
      <c r="I75" s="15"/>
      <c r="J75" s="27"/>
      <c r="K75" s="15">
        <v>77.3</v>
      </c>
      <c r="L75" s="26">
        <f t="shared" si="3"/>
        <v>4.0871969580693022E-2</v>
      </c>
      <c r="M75" s="27">
        <v>5417.46</v>
      </c>
      <c r="N75" s="28">
        <v>490.54</v>
      </c>
      <c r="O75" s="27"/>
      <c r="P75" s="27">
        <v>-229.9</v>
      </c>
      <c r="Q75" s="27">
        <v>21.58</v>
      </c>
      <c r="R75" s="29">
        <f t="shared" si="4"/>
        <v>5135.24</v>
      </c>
      <c r="S75" s="30">
        <f t="shared" si="5"/>
        <v>0.19131154607151624</v>
      </c>
      <c r="T75" s="33" t="s">
        <v>386</v>
      </c>
    </row>
    <row r="76" spans="1:20" ht="15">
      <c r="A76" s="23">
        <v>44938</v>
      </c>
      <c r="B76" s="15" t="s">
        <v>322</v>
      </c>
      <c r="C76" s="24">
        <f t="shared" si="2"/>
        <v>354</v>
      </c>
      <c r="D76" s="15" t="s">
        <v>324</v>
      </c>
      <c r="E76" s="15">
        <v>8103.63</v>
      </c>
      <c r="F76" s="15"/>
      <c r="G76" s="15">
        <v>9143.67</v>
      </c>
      <c r="H76" s="25">
        <f t="shared" si="1"/>
        <v>17247.3</v>
      </c>
      <c r="I76" s="15"/>
      <c r="J76" s="27"/>
      <c r="K76" s="15">
        <v>52.02</v>
      </c>
      <c r="L76" s="26">
        <f t="shared" si="3"/>
        <v>3.9024402826379243E-2</v>
      </c>
      <c r="M76" s="27">
        <v>9077.86</v>
      </c>
      <c r="N76" s="28">
        <v>825.26</v>
      </c>
      <c r="O76" s="27"/>
      <c r="P76" s="27"/>
      <c r="Q76" s="27">
        <v>0</v>
      </c>
      <c r="R76" s="29">
        <f t="shared" si="4"/>
        <v>8252.6</v>
      </c>
      <c r="S76" s="30">
        <f t="shared" si="5"/>
        <v>0.4784864877401101</v>
      </c>
      <c r="T76" s="33" t="s">
        <v>387</v>
      </c>
    </row>
    <row r="77" spans="1:20" ht="15">
      <c r="A77" s="23">
        <v>44938</v>
      </c>
      <c r="B77" s="15" t="s">
        <v>322</v>
      </c>
      <c r="C77" s="24">
        <f t="shared" si="2"/>
        <v>354</v>
      </c>
      <c r="D77" s="15">
        <v>3120192367</v>
      </c>
      <c r="E77" s="15">
        <v>36190.415999999997</v>
      </c>
      <c r="F77" s="15"/>
      <c r="G77" s="15">
        <v>44481.567999999999</v>
      </c>
      <c r="H77" s="25">
        <f t="shared" si="1"/>
        <v>80671.983999999997</v>
      </c>
      <c r="I77" s="15"/>
      <c r="J77" s="27"/>
      <c r="K77" s="15">
        <v>184.96</v>
      </c>
      <c r="L77" s="26">
        <f t="shared" si="3"/>
        <v>5.1336991883825643E-2</v>
      </c>
      <c r="M77" s="27">
        <v>8316.19</v>
      </c>
      <c r="N77" s="28">
        <v>756.91</v>
      </c>
      <c r="O77" s="27"/>
      <c r="P77" s="27">
        <v>-747.16</v>
      </c>
      <c r="Q77" s="27">
        <v>-9.84</v>
      </c>
      <c r="R77" s="29">
        <f t="shared" si="4"/>
        <v>8316.2800000000007</v>
      </c>
      <c r="S77" s="30">
        <f t="shared" si="5"/>
        <v>0.1030875849043207</v>
      </c>
      <c r="T77" s="33" t="s">
        <v>388</v>
      </c>
    </row>
    <row r="78" spans="1:20" ht="15">
      <c r="A78" s="23">
        <v>44938</v>
      </c>
      <c r="B78" s="15" t="s">
        <v>322</v>
      </c>
      <c r="C78" s="24">
        <f t="shared" si="2"/>
        <v>354</v>
      </c>
      <c r="D78" s="15">
        <v>3115817431</v>
      </c>
      <c r="E78" s="15">
        <v>162793.79999999999</v>
      </c>
      <c r="F78" s="15"/>
      <c r="G78" s="15">
        <v>168788.43</v>
      </c>
      <c r="H78" s="25">
        <f t="shared" si="1"/>
        <v>331582.23</v>
      </c>
      <c r="I78" s="15"/>
      <c r="J78" s="27"/>
      <c r="K78" s="15">
        <v>703</v>
      </c>
      <c r="L78" s="26">
        <f t="shared" si="3"/>
        <v>5.5516415724377356E-2</v>
      </c>
      <c r="M78" s="27">
        <v>34433.43</v>
      </c>
      <c r="N78" s="28">
        <v>3141.3</v>
      </c>
      <c r="O78" s="27"/>
      <c r="P78" s="27">
        <v>-431.06</v>
      </c>
      <c r="Q78" s="27">
        <v>-120.93</v>
      </c>
      <c r="R78" s="29">
        <f t="shared" si="4"/>
        <v>31844.120000000003</v>
      </c>
      <c r="S78" s="30">
        <f t="shared" si="5"/>
        <v>9.6036871457194806E-2</v>
      </c>
      <c r="T78" s="33" t="s">
        <v>389</v>
      </c>
    </row>
    <row r="79" spans="1:20" ht="15">
      <c r="A79" s="23">
        <v>45292</v>
      </c>
      <c r="B79" s="15" t="s">
        <v>323</v>
      </c>
      <c r="C79" s="24">
        <f t="shared" si="2"/>
        <v>31</v>
      </c>
      <c r="D79" s="15" t="s">
        <v>325</v>
      </c>
      <c r="E79" s="15">
        <v>54230.720000000001</v>
      </c>
      <c r="F79" s="15"/>
      <c r="G79" s="15">
        <v>14846.8</v>
      </c>
      <c r="H79" s="25">
        <f t="shared" si="1"/>
        <v>69077.52</v>
      </c>
      <c r="I79" s="15"/>
      <c r="J79" s="27"/>
      <c r="K79" s="15">
        <v>326.7</v>
      </c>
      <c r="L79" s="26">
        <f t="shared" si="3"/>
        <v>0.28419384460440184</v>
      </c>
      <c r="M79" s="27">
        <v>15066.77</v>
      </c>
      <c r="N79" s="28">
        <v>1369.7</v>
      </c>
      <c r="O79" s="27"/>
      <c r="P79" s="27"/>
      <c r="Q79" s="27">
        <v>0</v>
      </c>
      <c r="R79" s="29">
        <f t="shared" si="4"/>
        <v>13697.07</v>
      </c>
      <c r="S79" s="30">
        <f t="shared" si="5"/>
        <v>0.1982854914304972</v>
      </c>
      <c r="T79" s="33" t="s">
        <v>390</v>
      </c>
    </row>
    <row r="80" spans="1:20" ht="15">
      <c r="A80" s="23">
        <v>45292</v>
      </c>
      <c r="B80" s="15" t="s">
        <v>323</v>
      </c>
      <c r="C80" s="24">
        <f t="shared" si="2"/>
        <v>31</v>
      </c>
      <c r="D80" s="15">
        <v>3116699211</v>
      </c>
      <c r="E80" s="15">
        <v>14099.38</v>
      </c>
      <c r="F80" s="15"/>
      <c r="G80" s="15">
        <v>13588.07</v>
      </c>
      <c r="H80" s="25">
        <f t="shared" si="1"/>
        <v>27687.449999999997</v>
      </c>
      <c r="I80" s="15"/>
      <c r="J80" s="27"/>
      <c r="K80" s="15">
        <v>77.599999999999994</v>
      </c>
      <c r="L80" s="26">
        <f t="shared" si="3"/>
        <v>0.47956590871300303</v>
      </c>
      <c r="M80" s="27">
        <v>5623.74</v>
      </c>
      <c r="N80" s="28">
        <v>524.88</v>
      </c>
      <c r="O80" s="27"/>
      <c r="P80" s="27">
        <v>-229.9</v>
      </c>
      <c r="Q80" s="27">
        <v>-149.96</v>
      </c>
      <c r="R80" s="29">
        <f t="shared" si="4"/>
        <v>5478.7199999999993</v>
      </c>
      <c r="S80" s="30">
        <f t="shared" si="5"/>
        <v>0.19787737765666394</v>
      </c>
      <c r="T80" s="33" t="s">
        <v>391</v>
      </c>
    </row>
    <row r="81" spans="1:20" ht="15">
      <c r="A81" s="23">
        <v>45292</v>
      </c>
      <c r="B81" s="15" t="s">
        <v>323</v>
      </c>
      <c r="C81" s="24">
        <f t="shared" ref="C81:C100" si="6">IF(B81=""," ",B81-A81+1)</f>
        <v>31</v>
      </c>
      <c r="D81" s="15" t="s">
        <v>326</v>
      </c>
      <c r="E81" s="15">
        <v>9717.0300000000007</v>
      </c>
      <c r="F81" s="15"/>
      <c r="G81" s="15">
        <v>6177.22</v>
      </c>
      <c r="H81" s="25">
        <f t="shared" ref="H81:H100" si="7">E81+F81+G81</f>
        <v>15894.25</v>
      </c>
      <c r="I81" s="15"/>
      <c r="J81" s="27"/>
      <c r="K81" s="15">
        <v>30.06</v>
      </c>
      <c r="L81" s="26">
        <f t="shared" ref="L81:L100" si="8">IFERROR(((H81/K81)/C81)/24,FALSE)</f>
        <v>0.71068660170698028</v>
      </c>
      <c r="M81" s="27">
        <v>7191.92</v>
      </c>
      <c r="N81" s="28">
        <v>654.17999999999995</v>
      </c>
      <c r="O81" s="27"/>
      <c r="P81" s="27"/>
      <c r="Q81" s="27">
        <v>-4.1500000000000004</v>
      </c>
      <c r="R81" s="29">
        <f t="shared" ref="R81:R100" si="9">IFERROR((M81-N81)-O81-P81-Q81,FALSE)</f>
        <v>6541.8899999999994</v>
      </c>
      <c r="S81" s="30">
        <f t="shared" ref="S81:S100" si="10">IFERROR(R81/H81,FALSE)</f>
        <v>0.41158846752756495</v>
      </c>
      <c r="T81" s="33" t="s">
        <v>392</v>
      </c>
    </row>
    <row r="82" spans="1:20" ht="15">
      <c r="A82" s="23">
        <v>45292</v>
      </c>
      <c r="B82" s="15" t="s">
        <v>323</v>
      </c>
      <c r="C82" s="24">
        <f t="shared" si="6"/>
        <v>31</v>
      </c>
      <c r="D82" s="15">
        <v>3120145247</v>
      </c>
      <c r="E82" s="15">
        <v>18805.407999999999</v>
      </c>
      <c r="F82" s="15"/>
      <c r="G82" s="15">
        <v>20076.304</v>
      </c>
      <c r="H82" s="25">
        <f t="shared" si="7"/>
        <v>38881.712</v>
      </c>
      <c r="I82" s="15"/>
      <c r="J82" s="27"/>
      <c r="K82" s="15">
        <v>120.9</v>
      </c>
      <c r="L82" s="26">
        <f t="shared" si="8"/>
        <v>0.43226108843174399</v>
      </c>
      <c r="M82" s="27">
        <v>4819.3999999999996</v>
      </c>
      <c r="N82" s="28">
        <v>438.12</v>
      </c>
      <c r="O82" s="27"/>
      <c r="P82" s="27">
        <v>-517.27</v>
      </c>
      <c r="Q82" s="27">
        <v>0</v>
      </c>
      <c r="R82" s="29">
        <f t="shared" si="9"/>
        <v>4898.5499999999993</v>
      </c>
      <c r="S82" s="30">
        <f t="shared" si="10"/>
        <v>0.12598596481554103</v>
      </c>
      <c r="T82" s="33" t="s">
        <v>393</v>
      </c>
    </row>
    <row r="83" spans="1:20" ht="15">
      <c r="A83" s="23">
        <v>45292</v>
      </c>
      <c r="B83" s="15" t="s">
        <v>323</v>
      </c>
      <c r="C83" s="24">
        <f t="shared" si="6"/>
        <v>31</v>
      </c>
      <c r="D83" s="15">
        <v>3115534901</v>
      </c>
      <c r="E83" s="15">
        <v>21317.407999999999</v>
      </c>
      <c r="F83" s="15"/>
      <c r="G83" s="15">
        <v>20860.28</v>
      </c>
      <c r="H83" s="25">
        <f t="shared" si="7"/>
        <v>42177.687999999995</v>
      </c>
      <c r="I83" s="15"/>
      <c r="J83" s="27"/>
      <c r="K83" s="15">
        <v>112.3</v>
      </c>
      <c r="L83" s="26">
        <f t="shared" si="8"/>
        <v>0.5048124742672756</v>
      </c>
      <c r="M83" s="27">
        <v>6917</v>
      </c>
      <c r="N83" s="28">
        <v>661.03</v>
      </c>
      <c r="O83" s="27"/>
      <c r="P83" s="27"/>
      <c r="Q83" s="27">
        <v>-354.38</v>
      </c>
      <c r="R83" s="29">
        <f t="shared" si="9"/>
        <v>6610.35</v>
      </c>
      <c r="S83" s="30">
        <f t="shared" si="10"/>
        <v>0.15672622928027732</v>
      </c>
      <c r="T83" s="33" t="s">
        <v>394</v>
      </c>
    </row>
    <row r="84" spans="1:20" ht="15">
      <c r="A84" s="23">
        <v>45292</v>
      </c>
      <c r="B84" s="15" t="s">
        <v>323</v>
      </c>
      <c r="C84" s="24">
        <f t="shared" si="6"/>
        <v>31</v>
      </c>
      <c r="D84" s="15">
        <v>3051119315</v>
      </c>
      <c r="E84" s="15">
        <v>182011.74</v>
      </c>
      <c r="F84" s="15"/>
      <c r="G84" s="15">
        <v>175638.6</v>
      </c>
      <c r="H84" s="25">
        <f t="shared" si="7"/>
        <v>357650.33999999997</v>
      </c>
      <c r="I84" s="15"/>
      <c r="J84" s="27"/>
      <c r="K84" s="15">
        <v>620.17999999999995</v>
      </c>
      <c r="L84" s="26">
        <f t="shared" si="8"/>
        <v>0.77511822790261731</v>
      </c>
      <c r="M84" s="27">
        <v>101954.93</v>
      </c>
      <c r="N84" s="28">
        <v>9211.09</v>
      </c>
      <c r="O84" s="27"/>
      <c r="P84" s="27">
        <v>-172.42</v>
      </c>
      <c r="Q84" s="27">
        <v>632.94000000000005</v>
      </c>
      <c r="R84" s="29">
        <f t="shared" si="9"/>
        <v>92283.319999999992</v>
      </c>
      <c r="S84" s="30">
        <f t="shared" si="10"/>
        <v>0.2580266525120597</v>
      </c>
      <c r="T84" s="33" t="s">
        <v>395</v>
      </c>
    </row>
    <row r="85" spans="1:20" ht="15">
      <c r="A85" s="23"/>
      <c r="B85" s="15"/>
      <c r="C85" s="24" t="str">
        <f t="shared" si="6"/>
        <v xml:space="preserve"> </v>
      </c>
      <c r="D85" s="15"/>
      <c r="E85" s="15"/>
      <c r="F85" s="15"/>
      <c r="G85" s="15"/>
      <c r="H85" s="25">
        <f t="shared" si="7"/>
        <v>0</v>
      </c>
      <c r="I85" s="15"/>
      <c r="J85" s="27"/>
      <c r="K85" s="15"/>
      <c r="L85" s="26" t="b">
        <f t="shared" si="8"/>
        <v>0</v>
      </c>
      <c r="M85" s="27"/>
      <c r="N85" s="28"/>
      <c r="O85" s="27"/>
      <c r="P85" s="27"/>
      <c r="Q85" s="27"/>
      <c r="R85" s="29">
        <f t="shared" si="9"/>
        <v>0</v>
      </c>
      <c r="S85" s="30" t="b">
        <f t="shared" si="10"/>
        <v>0</v>
      </c>
      <c r="T85" s="33"/>
    </row>
    <row r="86" spans="1:20" ht="15">
      <c r="A86" s="23"/>
      <c r="B86" s="15"/>
      <c r="C86" s="24" t="str">
        <f t="shared" si="6"/>
        <v xml:space="preserve"> </v>
      </c>
      <c r="D86" s="15"/>
      <c r="E86" s="15"/>
      <c r="F86" s="15"/>
      <c r="G86" s="15"/>
      <c r="H86" s="25">
        <f t="shared" si="7"/>
        <v>0</v>
      </c>
      <c r="I86" s="15"/>
      <c r="J86" s="27"/>
      <c r="K86" s="15"/>
      <c r="L86" s="26" t="b">
        <f t="shared" si="8"/>
        <v>0</v>
      </c>
      <c r="M86" s="27"/>
      <c r="N86" s="28"/>
      <c r="O86" s="27"/>
      <c r="P86" s="27"/>
      <c r="Q86" s="27"/>
      <c r="R86" s="29">
        <f t="shared" si="9"/>
        <v>0</v>
      </c>
      <c r="S86" s="30" t="b">
        <f t="shared" si="10"/>
        <v>0</v>
      </c>
    </row>
    <row r="87" spans="1:20" ht="15">
      <c r="A87" s="23"/>
      <c r="B87" s="15"/>
      <c r="C87" s="24" t="str">
        <f t="shared" si="6"/>
        <v xml:space="preserve"> </v>
      </c>
      <c r="D87" s="15"/>
      <c r="E87" s="15"/>
      <c r="F87" s="15"/>
      <c r="G87" s="15"/>
      <c r="H87" s="25">
        <f t="shared" si="7"/>
        <v>0</v>
      </c>
      <c r="I87" s="15"/>
      <c r="J87" s="27"/>
      <c r="K87" s="15"/>
      <c r="L87" s="26" t="b">
        <f t="shared" si="8"/>
        <v>0</v>
      </c>
      <c r="M87" s="27"/>
      <c r="N87" s="28"/>
      <c r="O87" s="27"/>
      <c r="P87" s="27"/>
      <c r="Q87" s="27"/>
      <c r="R87" s="29">
        <f t="shared" si="9"/>
        <v>0</v>
      </c>
      <c r="S87" s="30" t="b">
        <f t="shared" si="10"/>
        <v>0</v>
      </c>
    </row>
    <row r="88" spans="1:20" ht="15">
      <c r="A88" s="15"/>
      <c r="B88" s="15"/>
      <c r="C88" s="24" t="str">
        <f t="shared" si="6"/>
        <v xml:space="preserve"> </v>
      </c>
      <c r="D88" s="15"/>
      <c r="E88" s="15"/>
      <c r="F88" s="15"/>
      <c r="G88" s="15"/>
      <c r="H88" s="25">
        <f t="shared" si="7"/>
        <v>0</v>
      </c>
      <c r="I88" s="15"/>
      <c r="J88" s="27"/>
      <c r="K88" s="15"/>
      <c r="L88" s="26" t="b">
        <f t="shared" si="8"/>
        <v>0</v>
      </c>
      <c r="M88" s="27"/>
      <c r="N88" s="28"/>
      <c r="O88" s="27"/>
      <c r="P88" s="27"/>
      <c r="Q88" s="27"/>
      <c r="R88" s="29">
        <f t="shared" si="9"/>
        <v>0</v>
      </c>
      <c r="S88" s="30" t="b">
        <f t="shared" si="10"/>
        <v>0</v>
      </c>
    </row>
    <row r="89" spans="1:20" ht="15">
      <c r="A89" s="15"/>
      <c r="B89" s="15"/>
      <c r="C89" s="24" t="str">
        <f t="shared" si="6"/>
        <v xml:space="preserve"> </v>
      </c>
      <c r="D89" s="15"/>
      <c r="E89" s="15"/>
      <c r="F89" s="15"/>
      <c r="G89" s="15"/>
      <c r="H89" s="25">
        <f t="shared" si="7"/>
        <v>0</v>
      </c>
      <c r="I89" s="15"/>
      <c r="J89" s="27"/>
      <c r="K89" s="15"/>
      <c r="L89" s="26" t="b">
        <f t="shared" si="8"/>
        <v>0</v>
      </c>
      <c r="M89" s="27"/>
      <c r="N89" s="28"/>
      <c r="O89" s="27"/>
      <c r="P89" s="27"/>
      <c r="Q89" s="27"/>
      <c r="R89" s="29">
        <f t="shared" si="9"/>
        <v>0</v>
      </c>
      <c r="S89" s="30" t="b">
        <f t="shared" si="10"/>
        <v>0</v>
      </c>
    </row>
    <row r="90" spans="1:20" ht="15">
      <c r="A90" s="15"/>
      <c r="B90" s="15"/>
      <c r="C90" s="24" t="str">
        <f t="shared" si="6"/>
        <v xml:space="preserve"> </v>
      </c>
      <c r="D90" s="15"/>
      <c r="E90" s="15"/>
      <c r="F90" s="15"/>
      <c r="G90" s="15"/>
      <c r="H90" s="25">
        <f t="shared" si="7"/>
        <v>0</v>
      </c>
      <c r="I90" s="15"/>
      <c r="J90" s="27"/>
      <c r="K90" s="15"/>
      <c r="L90" s="26" t="b">
        <f t="shared" si="8"/>
        <v>0</v>
      </c>
      <c r="M90" s="27"/>
      <c r="N90" s="28"/>
      <c r="O90" s="27"/>
      <c r="P90" s="27"/>
      <c r="Q90" s="27"/>
      <c r="R90" s="29">
        <f t="shared" si="9"/>
        <v>0</v>
      </c>
      <c r="S90" s="30" t="b">
        <f t="shared" si="10"/>
        <v>0</v>
      </c>
    </row>
    <row r="91" spans="1:20" ht="15">
      <c r="A91" s="15"/>
      <c r="B91" s="15"/>
      <c r="C91" s="24" t="str">
        <f t="shared" si="6"/>
        <v xml:space="preserve"> </v>
      </c>
      <c r="D91" s="15"/>
      <c r="E91" s="15"/>
      <c r="F91" s="15"/>
      <c r="G91" s="15"/>
      <c r="H91" s="25">
        <f t="shared" si="7"/>
        <v>0</v>
      </c>
      <c r="I91" s="15"/>
      <c r="J91" s="27"/>
      <c r="K91" s="15"/>
      <c r="L91" s="26" t="b">
        <f t="shared" si="8"/>
        <v>0</v>
      </c>
      <c r="M91" s="27"/>
      <c r="N91" s="28"/>
      <c r="O91" s="27"/>
      <c r="P91" s="27"/>
      <c r="Q91" s="27"/>
      <c r="R91" s="29">
        <f t="shared" si="9"/>
        <v>0</v>
      </c>
      <c r="S91" s="30" t="b">
        <f t="shared" si="10"/>
        <v>0</v>
      </c>
    </row>
    <row r="92" spans="1:20" ht="15">
      <c r="A92" s="15"/>
      <c r="B92" s="15"/>
      <c r="C92" s="24" t="str">
        <f t="shared" si="6"/>
        <v xml:space="preserve"> </v>
      </c>
      <c r="D92" s="15"/>
      <c r="E92" s="15"/>
      <c r="F92" s="15"/>
      <c r="G92" s="15"/>
      <c r="H92" s="25">
        <f t="shared" si="7"/>
        <v>0</v>
      </c>
      <c r="I92" s="15"/>
      <c r="J92" s="27"/>
      <c r="K92" s="15"/>
      <c r="L92" s="26" t="b">
        <f t="shared" si="8"/>
        <v>0</v>
      </c>
      <c r="M92" s="27"/>
      <c r="N92" s="28"/>
      <c r="O92" s="27"/>
      <c r="P92" s="27"/>
      <c r="Q92" s="27"/>
      <c r="R92" s="29">
        <f t="shared" si="9"/>
        <v>0</v>
      </c>
      <c r="S92" s="30" t="b">
        <f t="shared" si="10"/>
        <v>0</v>
      </c>
    </row>
    <row r="93" spans="1:20" ht="15">
      <c r="A93" s="15"/>
      <c r="B93" s="15"/>
      <c r="C93" s="24" t="str">
        <f t="shared" si="6"/>
        <v xml:space="preserve"> </v>
      </c>
      <c r="D93" s="15"/>
      <c r="E93" s="15"/>
      <c r="F93" s="15"/>
      <c r="G93" s="15"/>
      <c r="H93" s="25">
        <f t="shared" si="7"/>
        <v>0</v>
      </c>
      <c r="I93" s="15"/>
      <c r="J93" s="27"/>
      <c r="K93" s="15"/>
      <c r="L93" s="26" t="b">
        <f t="shared" si="8"/>
        <v>0</v>
      </c>
      <c r="M93" s="27"/>
      <c r="N93" s="28"/>
      <c r="O93" s="27"/>
      <c r="P93" s="27"/>
      <c r="Q93" s="27"/>
      <c r="R93" s="29">
        <f t="shared" si="9"/>
        <v>0</v>
      </c>
      <c r="S93" s="30" t="b">
        <f t="shared" si="10"/>
        <v>0</v>
      </c>
    </row>
    <row r="94" spans="1:20" ht="15">
      <c r="A94" s="15"/>
      <c r="B94" s="15"/>
      <c r="C94" s="24" t="str">
        <f t="shared" si="6"/>
        <v xml:space="preserve"> </v>
      </c>
      <c r="D94" s="15"/>
      <c r="E94" s="15"/>
      <c r="F94" s="15"/>
      <c r="G94" s="15"/>
      <c r="H94" s="25">
        <f t="shared" si="7"/>
        <v>0</v>
      </c>
      <c r="I94" s="15"/>
      <c r="J94" s="27"/>
      <c r="K94" s="15"/>
      <c r="L94" s="26" t="b">
        <f t="shared" si="8"/>
        <v>0</v>
      </c>
      <c r="M94" s="27"/>
      <c r="N94" s="28"/>
      <c r="O94" s="27"/>
      <c r="P94" s="27"/>
      <c r="Q94" s="27"/>
      <c r="R94" s="29">
        <f t="shared" si="9"/>
        <v>0</v>
      </c>
      <c r="S94" s="30" t="b">
        <f t="shared" si="10"/>
        <v>0</v>
      </c>
    </row>
    <row r="95" spans="1:20" ht="15">
      <c r="A95" s="15"/>
      <c r="B95" s="15"/>
      <c r="C95" s="24" t="str">
        <f t="shared" si="6"/>
        <v xml:space="preserve"> </v>
      </c>
      <c r="D95" s="15"/>
      <c r="E95" s="15"/>
      <c r="F95" s="15"/>
      <c r="G95" s="15"/>
      <c r="H95" s="25">
        <f t="shared" si="7"/>
        <v>0</v>
      </c>
      <c r="I95" s="15"/>
      <c r="J95" s="27"/>
      <c r="K95" s="15"/>
      <c r="L95" s="26" t="b">
        <f t="shared" si="8"/>
        <v>0</v>
      </c>
      <c r="M95" s="27"/>
      <c r="N95" s="28"/>
      <c r="O95" s="27"/>
      <c r="P95" s="27"/>
      <c r="Q95" s="27"/>
      <c r="R95" s="29">
        <f t="shared" si="9"/>
        <v>0</v>
      </c>
      <c r="S95" s="30" t="b">
        <f t="shared" si="10"/>
        <v>0</v>
      </c>
    </row>
    <row r="96" spans="1:20" ht="15">
      <c r="A96" s="15"/>
      <c r="B96" s="15"/>
      <c r="C96" s="24" t="str">
        <f t="shared" si="6"/>
        <v xml:space="preserve"> </v>
      </c>
      <c r="D96" s="15"/>
      <c r="E96" s="15"/>
      <c r="F96" s="15"/>
      <c r="G96" s="15"/>
      <c r="H96" s="25">
        <f t="shared" si="7"/>
        <v>0</v>
      </c>
      <c r="I96" s="15"/>
      <c r="J96" s="27"/>
      <c r="K96" s="15"/>
      <c r="L96" s="26" t="b">
        <f t="shared" si="8"/>
        <v>0</v>
      </c>
      <c r="M96" s="27"/>
      <c r="N96" s="28"/>
      <c r="O96" s="27"/>
      <c r="P96" s="27"/>
      <c r="Q96" s="27"/>
      <c r="R96" s="29">
        <f t="shared" si="9"/>
        <v>0</v>
      </c>
      <c r="S96" s="30" t="b">
        <f t="shared" si="10"/>
        <v>0</v>
      </c>
    </row>
    <row r="97" spans="1:19" ht="15">
      <c r="A97" s="15"/>
      <c r="B97" s="15"/>
      <c r="C97" s="24" t="str">
        <f t="shared" si="6"/>
        <v xml:space="preserve"> </v>
      </c>
      <c r="D97" s="15"/>
      <c r="E97" s="15"/>
      <c r="F97" s="15"/>
      <c r="G97" s="15"/>
      <c r="H97" s="25">
        <f t="shared" si="7"/>
        <v>0</v>
      </c>
      <c r="I97" s="15"/>
      <c r="J97" s="27"/>
      <c r="K97" s="15"/>
      <c r="L97" s="26" t="b">
        <f t="shared" si="8"/>
        <v>0</v>
      </c>
      <c r="M97" s="27"/>
      <c r="N97" s="28"/>
      <c r="O97" s="27"/>
      <c r="P97" s="27"/>
      <c r="Q97" s="27"/>
      <c r="R97" s="29">
        <f t="shared" si="9"/>
        <v>0</v>
      </c>
      <c r="S97" s="30" t="b">
        <f t="shared" si="10"/>
        <v>0</v>
      </c>
    </row>
    <row r="98" spans="1:19" ht="15">
      <c r="A98" s="15"/>
      <c r="B98" s="15"/>
      <c r="C98" s="24" t="str">
        <f t="shared" si="6"/>
        <v xml:space="preserve"> </v>
      </c>
      <c r="D98" s="15"/>
      <c r="E98" s="15"/>
      <c r="F98" s="15"/>
      <c r="G98" s="15"/>
      <c r="H98" s="25">
        <f t="shared" si="7"/>
        <v>0</v>
      </c>
      <c r="I98" s="15"/>
      <c r="J98" s="27"/>
      <c r="K98" s="15"/>
      <c r="L98" s="26" t="b">
        <f t="shared" si="8"/>
        <v>0</v>
      </c>
      <c r="M98" s="27"/>
      <c r="N98" s="28"/>
      <c r="O98" s="27"/>
      <c r="P98" s="27"/>
      <c r="Q98" s="27"/>
      <c r="R98" s="29">
        <f t="shared" si="9"/>
        <v>0</v>
      </c>
      <c r="S98" s="30" t="b">
        <f t="shared" si="10"/>
        <v>0</v>
      </c>
    </row>
    <row r="99" spans="1:19" ht="15">
      <c r="A99" s="15"/>
      <c r="B99" s="15"/>
      <c r="C99" s="24" t="str">
        <f t="shared" si="6"/>
        <v xml:space="preserve"> </v>
      </c>
      <c r="D99" s="15"/>
      <c r="E99" s="15"/>
      <c r="F99" s="15"/>
      <c r="G99" s="15"/>
      <c r="H99" s="25">
        <f t="shared" si="7"/>
        <v>0</v>
      </c>
      <c r="I99" s="15"/>
      <c r="J99" s="27"/>
      <c r="K99" s="15"/>
      <c r="L99" s="26" t="b">
        <f t="shared" si="8"/>
        <v>0</v>
      </c>
      <c r="M99" s="27"/>
      <c r="N99" s="28"/>
      <c r="O99" s="27"/>
      <c r="P99" s="27"/>
      <c r="Q99" s="27"/>
      <c r="R99" s="29">
        <f t="shared" si="9"/>
        <v>0</v>
      </c>
      <c r="S99" s="30" t="b">
        <f t="shared" si="10"/>
        <v>0</v>
      </c>
    </row>
    <row r="100" spans="1:19" ht="15">
      <c r="A100" s="15"/>
      <c r="B100" s="15"/>
      <c r="C100" s="24" t="str">
        <f t="shared" si="6"/>
        <v xml:space="preserve"> </v>
      </c>
      <c r="D100" s="15"/>
      <c r="E100" s="15"/>
      <c r="F100" s="15"/>
      <c r="G100" s="15"/>
      <c r="H100" s="25">
        <f t="shared" si="7"/>
        <v>0</v>
      </c>
      <c r="I100" s="15"/>
      <c r="J100" s="27"/>
      <c r="K100" s="15"/>
      <c r="L100" s="26" t="b">
        <f t="shared" si="8"/>
        <v>0</v>
      </c>
      <c r="M100" s="27"/>
      <c r="N100" s="28"/>
      <c r="O100" s="27"/>
      <c r="P100" s="27"/>
      <c r="Q100" s="27"/>
      <c r="R100" s="29">
        <f t="shared" si="9"/>
        <v>0</v>
      </c>
      <c r="S100" s="30" t="b">
        <f t="shared" si="10"/>
        <v>0</v>
      </c>
    </row>
    <row r="101" spans="1:19">
      <c r="A101" s="31" t="s">
        <v>38</v>
      </c>
      <c r="B101" s="31" t="s">
        <v>38</v>
      </c>
      <c r="C101" s="31" t="s">
        <v>38</v>
      </c>
      <c r="D101" s="31" t="s">
        <v>38</v>
      </c>
      <c r="E101" s="31" t="s">
        <v>38</v>
      </c>
      <c r="F101" s="31" t="s">
        <v>38</v>
      </c>
      <c r="G101" s="31" t="s">
        <v>38</v>
      </c>
      <c r="H101" s="31" t="s">
        <v>38</v>
      </c>
      <c r="I101" s="31" t="s">
        <v>38</v>
      </c>
      <c r="J101" s="31" t="s">
        <v>38</v>
      </c>
      <c r="K101" s="31" t="s">
        <v>38</v>
      </c>
      <c r="L101" s="31" t="s">
        <v>38</v>
      </c>
      <c r="M101" s="31" t="s">
        <v>38</v>
      </c>
      <c r="N101" s="31" t="s">
        <v>38</v>
      </c>
      <c r="O101" s="31" t="s">
        <v>38</v>
      </c>
      <c r="P101" s="31"/>
      <c r="Q101" s="31"/>
      <c r="R101" s="31" t="s">
        <v>38</v>
      </c>
      <c r="S101" s="31" t="s">
        <v>38</v>
      </c>
    </row>
  </sheetData>
  <autoFilter ref="A15:S101" xr:uid="{00000000-0009-0000-0000-000003000000}"/>
  <hyperlinks>
    <hyperlink ref="A1" location="Summary!A1" display="Home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6" tint="0.59999389629810485"/>
  </sheetPr>
  <dimension ref="A1:Y154"/>
  <sheetViews>
    <sheetView tabSelected="1" topLeftCell="G10" zoomScale="80" zoomScaleNormal="80" zoomScaleSheetLayoutView="50" workbookViewId="0">
      <pane ySplit="6" topLeftCell="A131" activePane="bottomLeft" state="frozen"/>
      <selection activeCell="F89" sqref="F89"/>
      <selection pane="bottomLeft" activeCell="T82" sqref="T82"/>
    </sheetView>
  </sheetViews>
  <sheetFormatPr defaultRowHeight="12.75"/>
  <cols>
    <col min="1" max="2" width="12.5703125" customWidth="1"/>
    <col min="4" max="4" width="16" customWidth="1"/>
    <col min="8" max="8" width="14.5703125" customWidth="1"/>
    <col min="10" max="10" width="13.28515625" customWidth="1"/>
    <col min="12" max="12" width="9.140625" customWidth="1"/>
    <col min="13" max="13" width="13.42578125" customWidth="1"/>
    <col min="14" max="14" width="12.85546875" customWidth="1"/>
    <col min="15" max="15" width="11.140625" customWidth="1"/>
    <col min="16" max="16" width="12.140625" customWidth="1"/>
    <col min="17" max="17" width="15.140625" customWidth="1"/>
    <col min="18" max="18" width="17.42578125" customWidth="1"/>
    <col min="19" max="20" width="11.42578125" bestFit="1" customWidth="1"/>
    <col min="21" max="21" width="11.140625" customWidth="1"/>
    <col min="22" max="22" width="15.5703125" customWidth="1"/>
    <col min="23" max="23" width="13.42578125" customWidth="1"/>
  </cols>
  <sheetData>
    <row r="1" spans="1:25" ht="24" thickBot="1">
      <c r="A1" s="1" t="s">
        <v>0</v>
      </c>
      <c r="B1" s="2" t="s">
        <v>1</v>
      </c>
      <c r="M1" t="s">
        <v>2</v>
      </c>
      <c r="N1" s="3" t="str">
        <f ca="1">IF(B13+30&gt;TODAY(),"Up To Date","Missing")</f>
        <v>Missing</v>
      </c>
      <c r="V1" s="4" t="s">
        <v>3</v>
      </c>
    </row>
    <row r="2" spans="1:25">
      <c r="V2" s="5" t="s">
        <v>4</v>
      </c>
      <c r="W2" s="5" t="s">
        <v>5</v>
      </c>
    </row>
    <row r="3" spans="1:25" ht="15">
      <c r="A3" s="6" t="s">
        <v>6</v>
      </c>
      <c r="B3" s="6" t="s">
        <v>7</v>
      </c>
      <c r="C3" s="6" t="s">
        <v>8</v>
      </c>
      <c r="D3" s="6" t="s">
        <v>9</v>
      </c>
      <c r="E3" s="6"/>
      <c r="F3" s="6"/>
      <c r="G3" s="6"/>
      <c r="H3" s="6"/>
      <c r="I3" s="6"/>
      <c r="J3" s="6"/>
      <c r="K3" s="6"/>
      <c r="M3" s="7" t="s">
        <v>10</v>
      </c>
      <c r="N3" s="8" t="s">
        <v>11</v>
      </c>
      <c r="O3" s="8" t="s">
        <v>12</v>
      </c>
      <c r="P3" s="8" t="s">
        <v>13</v>
      </c>
      <c r="S3" s="8" t="s">
        <v>11</v>
      </c>
      <c r="T3" s="8" t="s">
        <v>12</v>
      </c>
      <c r="V3" s="9">
        <v>6</v>
      </c>
      <c r="W3" s="10" t="s">
        <v>14</v>
      </c>
      <c r="X3" s="11"/>
      <c r="Y3" s="11"/>
    </row>
    <row r="4" spans="1:25">
      <c r="A4" s="12"/>
      <c r="B4" s="12"/>
      <c r="C4" s="12"/>
      <c r="D4" s="12"/>
      <c r="E4" s="11"/>
      <c r="F4" s="11"/>
      <c r="G4" s="11"/>
      <c r="H4" s="11"/>
      <c r="I4" s="11"/>
      <c r="J4" s="11"/>
      <c r="K4" s="11"/>
      <c r="M4" s="11">
        <v>1</v>
      </c>
      <c r="N4" s="13"/>
      <c r="O4" s="13"/>
      <c r="P4" s="14"/>
      <c r="S4" s="15"/>
      <c r="T4" s="15"/>
      <c r="V4" s="9">
        <v>9</v>
      </c>
      <c r="W4" s="10" t="s">
        <v>15</v>
      </c>
    </row>
    <row r="5" spans="1:25">
      <c r="M5" s="11">
        <v>2</v>
      </c>
      <c r="N5" s="13"/>
      <c r="O5" s="13"/>
      <c r="P5" s="14"/>
      <c r="S5" s="15"/>
      <c r="T5" s="15"/>
      <c r="V5" s="16" t="s">
        <v>16</v>
      </c>
      <c r="W5" s="17" t="s">
        <v>17</v>
      </c>
    </row>
    <row r="6" spans="1:25">
      <c r="M6" s="11">
        <v>3</v>
      </c>
      <c r="N6" s="13"/>
      <c r="O6" s="13"/>
      <c r="P6" s="14"/>
      <c r="S6" s="15"/>
      <c r="T6" s="15"/>
      <c r="V6" s="9">
        <v>12</v>
      </c>
      <c r="W6" s="17" t="s">
        <v>18</v>
      </c>
    </row>
    <row r="7" spans="1:25">
      <c r="M7" s="11">
        <v>4</v>
      </c>
      <c r="N7" s="13"/>
      <c r="O7" s="13"/>
      <c r="P7" s="14"/>
      <c r="S7" s="15"/>
      <c r="T7" s="15"/>
    </row>
    <row r="8" spans="1:25">
      <c r="M8" s="11">
        <v>5</v>
      </c>
      <c r="N8" s="13"/>
      <c r="O8" s="13"/>
      <c r="P8" s="14"/>
      <c r="S8" s="15"/>
      <c r="T8" s="15"/>
    </row>
    <row r="9" spans="1:25">
      <c r="M9" s="11">
        <v>6</v>
      </c>
      <c r="N9" s="13"/>
      <c r="O9" s="13"/>
      <c r="P9" s="14"/>
    </row>
    <row r="10" spans="1:25">
      <c r="M10" s="11">
        <v>7</v>
      </c>
      <c r="N10" s="13"/>
      <c r="O10" s="13"/>
      <c r="P10" s="14"/>
    </row>
    <row r="11" spans="1:25">
      <c r="M11" s="11">
        <v>8</v>
      </c>
      <c r="N11" s="13"/>
      <c r="O11" s="13"/>
      <c r="P11" s="14"/>
    </row>
    <row r="12" spans="1:25">
      <c r="M12" s="11"/>
    </row>
    <row r="13" spans="1:25">
      <c r="A13" t="s">
        <v>19</v>
      </c>
      <c r="B13" s="18">
        <f>MAX(B16:B507)</f>
        <v>45322</v>
      </c>
    </row>
    <row r="14" spans="1: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  <c r="H14" s="19">
        <v>8</v>
      </c>
      <c r="I14" s="19">
        <v>9</v>
      </c>
      <c r="J14" s="19">
        <f>I14+1</f>
        <v>10</v>
      </c>
      <c r="K14" s="19">
        <f>J14+1</f>
        <v>11</v>
      </c>
      <c r="L14" s="19">
        <f t="shared" ref="L14:S14" si="0">K14+1</f>
        <v>12</v>
      </c>
      <c r="M14" s="19">
        <f t="shared" si="0"/>
        <v>13</v>
      </c>
      <c r="N14" s="19">
        <f t="shared" si="0"/>
        <v>14</v>
      </c>
      <c r="O14" s="19">
        <f t="shared" si="0"/>
        <v>15</v>
      </c>
      <c r="P14" s="19">
        <f t="shared" si="0"/>
        <v>16</v>
      </c>
      <c r="Q14" s="19">
        <f t="shared" si="0"/>
        <v>17</v>
      </c>
      <c r="R14" s="19">
        <f t="shared" si="0"/>
        <v>18</v>
      </c>
      <c r="S14" s="19">
        <f t="shared" si="0"/>
        <v>19</v>
      </c>
    </row>
    <row r="15" spans="1:25" ht="51">
      <c r="A15" s="20" t="s">
        <v>20</v>
      </c>
      <c r="B15" s="20" t="s">
        <v>21</v>
      </c>
      <c r="C15" s="5" t="s">
        <v>22</v>
      </c>
      <c r="D15" s="5" t="s">
        <v>23</v>
      </c>
      <c r="E15" s="5" t="s">
        <v>24</v>
      </c>
      <c r="F15" s="5" t="s">
        <v>25</v>
      </c>
      <c r="G15" s="21" t="s">
        <v>26</v>
      </c>
      <c r="H15" s="5" t="s">
        <v>27</v>
      </c>
      <c r="I15" s="20" t="s">
        <v>28</v>
      </c>
      <c r="J15" s="20" t="s">
        <v>48</v>
      </c>
      <c r="K15" s="22" t="s">
        <v>29</v>
      </c>
      <c r="L15" s="5" t="s">
        <v>30</v>
      </c>
      <c r="M15" s="20" t="s">
        <v>31</v>
      </c>
      <c r="N15" s="5" t="s">
        <v>32</v>
      </c>
      <c r="O15" s="5" t="s">
        <v>33</v>
      </c>
      <c r="P15" s="5" t="s">
        <v>34</v>
      </c>
      <c r="Q15" s="20" t="s">
        <v>35</v>
      </c>
      <c r="R15" s="20" t="s">
        <v>36</v>
      </c>
      <c r="S15" s="20" t="s">
        <v>37</v>
      </c>
    </row>
    <row r="16" spans="1:25" ht="15">
      <c r="A16" s="23">
        <v>44485</v>
      </c>
      <c r="B16" s="23">
        <v>44574</v>
      </c>
      <c r="C16" s="24">
        <f t="shared" ref="C16:C47" si="1">IF(B16=""," ",B16-A16+1)</f>
        <v>90</v>
      </c>
      <c r="D16" s="15">
        <v>31207068463</v>
      </c>
      <c r="E16" s="15"/>
      <c r="F16" s="15"/>
      <c r="G16" s="15"/>
      <c r="H16" s="25">
        <f t="shared" ref="H16:H80" si="2">E16+F16+G16</f>
        <v>0</v>
      </c>
      <c r="I16" s="60">
        <v>733.14099999999996</v>
      </c>
      <c r="J16" s="27">
        <v>-1338.22</v>
      </c>
      <c r="K16" s="15"/>
      <c r="L16" s="26" t="b">
        <f t="shared" ref="L16:L47" si="3">IFERROR(((H16/K16)/C16)/24,FALSE)</f>
        <v>0</v>
      </c>
      <c r="M16" s="27">
        <v>4739.59</v>
      </c>
      <c r="N16" s="28">
        <v>340.13</v>
      </c>
      <c r="O16" s="27"/>
      <c r="P16" s="27"/>
      <c r="Q16" s="27"/>
      <c r="R16" s="29">
        <f>IFERROR((M16-N16)-O16-P16-Q16,FALSE)</f>
        <v>4399.46</v>
      </c>
      <c r="S16" s="30" t="b">
        <f t="shared" ref="S16:S47" si="4">IFERROR(R16/H16,FALSE)</f>
        <v>0</v>
      </c>
      <c r="T16" s="33" t="s">
        <v>52</v>
      </c>
    </row>
    <row r="17" spans="1:20" ht="15">
      <c r="A17" s="23">
        <v>44713</v>
      </c>
      <c r="B17" s="23">
        <v>44742</v>
      </c>
      <c r="C17" s="24">
        <f t="shared" si="1"/>
        <v>30</v>
      </c>
      <c r="D17" s="15">
        <v>31167459576</v>
      </c>
      <c r="E17" s="15">
        <v>75168.05</v>
      </c>
      <c r="F17" s="15"/>
      <c r="G17" s="15">
        <v>67050.73</v>
      </c>
      <c r="H17" s="25">
        <f t="shared" si="2"/>
        <v>142218.78</v>
      </c>
      <c r="I17" s="60" t="s">
        <v>401</v>
      </c>
      <c r="J17" s="27" t="s">
        <v>401</v>
      </c>
      <c r="K17" s="15">
        <v>369.9</v>
      </c>
      <c r="L17" s="26">
        <f t="shared" si="3"/>
        <v>0.53399860322609716</v>
      </c>
      <c r="M17" s="27">
        <v>21899.94</v>
      </c>
      <c r="N17" s="28">
        <v>1990.9</v>
      </c>
      <c r="O17" s="27"/>
      <c r="P17" s="27"/>
      <c r="Q17" s="27"/>
      <c r="R17" s="29">
        <f t="shared" ref="R17:R80" si="5">IFERROR((M17-N17)-O17-P17-Q17,FALSE)</f>
        <v>19909.039999999997</v>
      </c>
      <c r="S17" s="30">
        <f t="shared" si="4"/>
        <v>0.13998882566704621</v>
      </c>
      <c r="T17" s="33" t="s">
        <v>53</v>
      </c>
    </row>
    <row r="18" spans="1:20" ht="15">
      <c r="A18" s="23">
        <v>44743</v>
      </c>
      <c r="B18" s="23">
        <v>44773</v>
      </c>
      <c r="C18" s="24">
        <f t="shared" si="1"/>
        <v>31</v>
      </c>
      <c r="D18" s="15">
        <v>31148387531</v>
      </c>
      <c r="E18" s="15">
        <v>66707.928</v>
      </c>
      <c r="F18" s="15"/>
      <c r="G18" s="15">
        <v>59479.72</v>
      </c>
      <c r="H18" s="25">
        <f t="shared" si="2"/>
        <v>126187.648</v>
      </c>
      <c r="I18" s="60" t="s">
        <v>401</v>
      </c>
      <c r="J18" s="27" t="s">
        <v>401</v>
      </c>
      <c r="K18" s="15">
        <v>349.4</v>
      </c>
      <c r="L18" s="26">
        <f t="shared" si="3"/>
        <v>0.48542373715924692</v>
      </c>
      <c r="M18" s="27">
        <v>17030.919999999998</v>
      </c>
      <c r="N18" s="28">
        <v>1548.27</v>
      </c>
      <c r="O18" s="27"/>
      <c r="P18" s="27"/>
      <c r="Q18" s="27"/>
      <c r="R18" s="29">
        <f t="shared" si="5"/>
        <v>15482.649999999998</v>
      </c>
      <c r="S18" s="30">
        <f t="shared" si="4"/>
        <v>0.12269544797284752</v>
      </c>
      <c r="T18" s="33" t="s">
        <v>402</v>
      </c>
    </row>
    <row r="19" spans="1:20" ht="15">
      <c r="A19" s="23">
        <v>44755</v>
      </c>
      <c r="B19" s="23">
        <v>44844</v>
      </c>
      <c r="C19" s="24">
        <f t="shared" si="1"/>
        <v>90</v>
      </c>
      <c r="D19" s="15">
        <v>31207068463</v>
      </c>
      <c r="E19" s="15"/>
      <c r="F19" s="15"/>
      <c r="G19" s="15"/>
      <c r="H19" s="25">
        <f t="shared" si="2"/>
        <v>0</v>
      </c>
      <c r="I19" s="61">
        <v>7.5999999999999998E-2</v>
      </c>
      <c r="J19" s="27" t="s">
        <v>401</v>
      </c>
      <c r="K19" s="15"/>
      <c r="L19" s="26" t="b">
        <f t="shared" si="3"/>
        <v>0</v>
      </c>
      <c r="M19" s="27">
        <v>8207.18</v>
      </c>
      <c r="N19" s="28">
        <v>596.63</v>
      </c>
      <c r="O19" s="27"/>
      <c r="P19" s="27">
        <v>-7840.84</v>
      </c>
      <c r="Q19" s="27"/>
      <c r="R19" s="29">
        <f t="shared" si="5"/>
        <v>15451.39</v>
      </c>
      <c r="S19" s="30" t="b">
        <f t="shared" si="4"/>
        <v>0</v>
      </c>
      <c r="T19" s="33" t="s">
        <v>403</v>
      </c>
    </row>
    <row r="20" spans="1:20" ht="15">
      <c r="A20" s="23">
        <v>44774</v>
      </c>
      <c r="B20" s="23">
        <v>44804</v>
      </c>
      <c r="C20" s="24">
        <f t="shared" si="1"/>
        <v>31</v>
      </c>
      <c r="D20" s="15">
        <v>31148387531</v>
      </c>
      <c r="E20" s="15">
        <v>60135.156000000003</v>
      </c>
      <c r="F20" s="15"/>
      <c r="G20" s="15">
        <v>47320.527999999998</v>
      </c>
      <c r="H20" s="25">
        <f t="shared" si="2"/>
        <v>107455.68400000001</v>
      </c>
      <c r="I20" s="60" t="s">
        <v>401</v>
      </c>
      <c r="J20" s="27" t="s">
        <v>401</v>
      </c>
      <c r="K20" s="15">
        <v>265.2</v>
      </c>
      <c r="L20" s="26">
        <f t="shared" si="3"/>
        <v>0.54460664704260542</v>
      </c>
      <c r="M20" s="27">
        <v>12016.08</v>
      </c>
      <c r="N20" s="28">
        <v>1092.3699999999999</v>
      </c>
      <c r="O20" s="27"/>
      <c r="P20" s="27"/>
      <c r="Q20" s="27"/>
      <c r="R20" s="29">
        <f t="shared" si="5"/>
        <v>10923.71</v>
      </c>
      <c r="S20" s="30">
        <f t="shared" si="4"/>
        <v>0.10165781458335883</v>
      </c>
      <c r="T20" s="33" t="s">
        <v>404</v>
      </c>
    </row>
    <row r="21" spans="1:20" ht="15">
      <c r="A21" s="23">
        <v>44778</v>
      </c>
      <c r="B21" s="23">
        <v>44869</v>
      </c>
      <c r="C21" s="24">
        <f t="shared" si="1"/>
        <v>92</v>
      </c>
      <c r="D21" s="15">
        <v>31203623709</v>
      </c>
      <c r="E21" s="15"/>
      <c r="F21" s="15"/>
      <c r="G21" s="15"/>
      <c r="H21" s="25">
        <v>18280</v>
      </c>
      <c r="I21" s="60" t="s">
        <v>401</v>
      </c>
      <c r="J21" s="27"/>
      <c r="K21" s="15"/>
      <c r="L21" s="26" t="b">
        <f t="shared" si="3"/>
        <v>0</v>
      </c>
      <c r="M21" s="27">
        <v>4320.8599999999997</v>
      </c>
      <c r="N21" s="28">
        <v>300.35000000000002</v>
      </c>
      <c r="O21" s="27"/>
      <c r="P21" s="27">
        <v>-1317.38</v>
      </c>
      <c r="Q21" s="27"/>
      <c r="R21" s="29">
        <f t="shared" si="5"/>
        <v>5337.8899999999994</v>
      </c>
      <c r="S21" s="30">
        <f t="shared" si="4"/>
        <v>0.29200711159737414</v>
      </c>
      <c r="T21" s="33" t="s">
        <v>405</v>
      </c>
    </row>
    <row r="22" spans="1:20" ht="15">
      <c r="A22" s="23">
        <v>44805</v>
      </c>
      <c r="B22" s="23">
        <v>44834</v>
      </c>
      <c r="C22" s="24">
        <f t="shared" si="1"/>
        <v>30</v>
      </c>
      <c r="D22" s="15">
        <v>31148387458</v>
      </c>
      <c r="E22" s="15">
        <v>59884.95</v>
      </c>
      <c r="F22" s="15"/>
      <c r="G22" s="15">
        <v>55771.93</v>
      </c>
      <c r="H22" s="25">
        <f t="shared" si="2"/>
        <v>115656.88</v>
      </c>
      <c r="I22" s="60" t="s">
        <v>401</v>
      </c>
      <c r="J22" s="27" t="s">
        <v>401</v>
      </c>
      <c r="K22" s="15">
        <v>296.5</v>
      </c>
      <c r="L22" s="26">
        <f t="shared" si="3"/>
        <v>0.54176915870339137</v>
      </c>
      <c r="M22" s="35">
        <v>-13623.09</v>
      </c>
      <c r="N22" s="28">
        <v>1672.9</v>
      </c>
      <c r="O22" s="27"/>
      <c r="P22" s="27">
        <v>-31378.95</v>
      </c>
      <c r="Q22" s="27"/>
      <c r="R22" s="29">
        <f t="shared" si="5"/>
        <v>16082.960000000001</v>
      </c>
      <c r="S22" s="30">
        <f t="shared" si="4"/>
        <v>0.13905752947857491</v>
      </c>
      <c r="T22" s="33" t="s">
        <v>406</v>
      </c>
    </row>
    <row r="23" spans="1:20" ht="15">
      <c r="A23" s="23">
        <v>44845</v>
      </c>
      <c r="B23" s="23">
        <v>44934</v>
      </c>
      <c r="C23" s="24">
        <f t="shared" si="1"/>
        <v>90</v>
      </c>
      <c r="D23" s="15">
        <v>31207068463</v>
      </c>
      <c r="E23" s="15"/>
      <c r="F23" s="15"/>
      <c r="G23" s="15"/>
      <c r="H23" s="25">
        <f t="shared" si="2"/>
        <v>0</v>
      </c>
      <c r="I23" s="45">
        <v>2.4E-2</v>
      </c>
      <c r="J23" s="64">
        <v>-2043.36</v>
      </c>
      <c r="K23" s="15"/>
      <c r="L23" s="26" t="b">
        <f t="shared" si="3"/>
        <v>0</v>
      </c>
      <c r="M23" s="27">
        <v>7666.78</v>
      </c>
      <c r="N23" s="28">
        <v>562.34</v>
      </c>
      <c r="O23" s="27"/>
      <c r="P23" s="27"/>
      <c r="Q23" s="27"/>
      <c r="R23" s="29">
        <f t="shared" si="5"/>
        <v>7104.44</v>
      </c>
      <c r="S23" s="30" t="b">
        <f t="shared" si="4"/>
        <v>0</v>
      </c>
      <c r="T23" s="33" t="s">
        <v>407</v>
      </c>
    </row>
    <row r="24" spans="1:20" ht="15">
      <c r="A24" s="23">
        <v>44856</v>
      </c>
      <c r="B24" s="23">
        <v>44945</v>
      </c>
      <c r="C24" s="24">
        <f t="shared" si="1"/>
        <v>90</v>
      </c>
      <c r="D24" s="15">
        <v>31203859350</v>
      </c>
      <c r="E24" s="15"/>
      <c r="F24" s="15"/>
      <c r="G24" s="15"/>
      <c r="H24" s="25">
        <f t="shared" si="2"/>
        <v>0</v>
      </c>
      <c r="I24" s="45">
        <v>1632.114</v>
      </c>
      <c r="J24" s="65">
        <v>-1211.4000000000001</v>
      </c>
      <c r="K24" s="15"/>
      <c r="L24" s="26" t="b">
        <f t="shared" si="3"/>
        <v>0</v>
      </c>
      <c r="M24" s="27">
        <v>3555.1</v>
      </c>
      <c r="N24" s="28">
        <v>242.53</v>
      </c>
      <c r="O24" s="27"/>
      <c r="P24" s="27">
        <v>-250.29</v>
      </c>
      <c r="Q24" s="27"/>
      <c r="R24" s="29">
        <f t="shared" si="5"/>
        <v>3562.8599999999997</v>
      </c>
      <c r="S24" s="30" t="b">
        <f t="shared" si="4"/>
        <v>0</v>
      </c>
      <c r="T24" s="33" t="s">
        <v>408</v>
      </c>
    </row>
    <row r="25" spans="1:20" ht="15">
      <c r="A25" s="23">
        <v>44856</v>
      </c>
      <c r="B25" s="23">
        <v>44945</v>
      </c>
      <c r="C25" s="24">
        <f t="shared" si="1"/>
        <v>90</v>
      </c>
      <c r="D25" s="15">
        <v>31206313050</v>
      </c>
      <c r="E25" s="15"/>
      <c r="F25" s="15"/>
      <c r="G25" s="15"/>
      <c r="H25" s="25">
        <f t="shared" si="2"/>
        <v>0</v>
      </c>
      <c r="I25" s="45">
        <v>1129.6420000000001</v>
      </c>
      <c r="J25" s="65">
        <v>-1979.47</v>
      </c>
      <c r="K25" s="15"/>
      <c r="L25" s="26" t="b">
        <f t="shared" si="3"/>
        <v>0</v>
      </c>
      <c r="M25" s="27">
        <v>6271.26</v>
      </c>
      <c r="N25" s="28">
        <v>429.18</v>
      </c>
      <c r="O25" s="27"/>
      <c r="P25" s="27">
        <v>-296.64</v>
      </c>
      <c r="Q25" s="27"/>
      <c r="R25" s="29">
        <f t="shared" si="5"/>
        <v>6138.72</v>
      </c>
      <c r="S25" s="30" t="b">
        <f t="shared" si="4"/>
        <v>0</v>
      </c>
      <c r="T25" s="33" t="s">
        <v>409</v>
      </c>
    </row>
    <row r="26" spans="1:20" ht="15">
      <c r="A26" s="23">
        <v>44870</v>
      </c>
      <c r="B26" s="23">
        <v>44963</v>
      </c>
      <c r="C26" s="24">
        <f t="shared" si="1"/>
        <v>94</v>
      </c>
      <c r="D26" s="15">
        <v>31203623709</v>
      </c>
      <c r="E26" s="15"/>
      <c r="F26" s="15"/>
      <c r="G26" s="15"/>
      <c r="H26" s="25">
        <f t="shared" si="2"/>
        <v>0</v>
      </c>
      <c r="I26" s="61" t="s">
        <v>401</v>
      </c>
      <c r="J26" s="35"/>
      <c r="K26" s="15"/>
      <c r="L26" s="26" t="b">
        <f t="shared" si="3"/>
        <v>0</v>
      </c>
      <c r="M26" s="27">
        <v>5402.76</v>
      </c>
      <c r="N26" s="28">
        <v>389</v>
      </c>
      <c r="O26" s="27"/>
      <c r="P26" s="27"/>
      <c r="Q26" s="27"/>
      <c r="R26" s="29">
        <f t="shared" si="5"/>
        <v>5013.76</v>
      </c>
      <c r="S26" s="30" t="b">
        <f t="shared" si="4"/>
        <v>0</v>
      </c>
      <c r="T26" s="33" t="s">
        <v>410</v>
      </c>
    </row>
    <row r="27" spans="1:20" ht="15">
      <c r="A27" s="23">
        <v>44896</v>
      </c>
      <c r="B27" s="23">
        <v>44926</v>
      </c>
      <c r="C27" s="24">
        <f t="shared" si="1"/>
        <v>31</v>
      </c>
      <c r="D27" s="15">
        <v>31148387531</v>
      </c>
      <c r="E27" s="15">
        <v>50147.088000000003</v>
      </c>
      <c r="F27" s="15"/>
      <c r="G27" s="15">
        <v>56327.32</v>
      </c>
      <c r="H27" s="25">
        <f t="shared" si="2"/>
        <v>106474.408</v>
      </c>
      <c r="I27" s="61" t="s">
        <v>401</v>
      </c>
      <c r="J27" s="27" t="s">
        <v>401</v>
      </c>
      <c r="K27" s="15">
        <v>233.3</v>
      </c>
      <c r="L27" s="26">
        <f t="shared" si="3"/>
        <v>0.61341947467149682</v>
      </c>
      <c r="M27" s="27">
        <v>13405.41</v>
      </c>
      <c r="N27" s="28">
        <v>1218.67</v>
      </c>
      <c r="O27" s="27"/>
      <c r="P27" s="27"/>
      <c r="Q27" s="27"/>
      <c r="R27" s="29">
        <f t="shared" si="5"/>
        <v>12186.74</v>
      </c>
      <c r="S27" s="30">
        <f t="shared" si="4"/>
        <v>0.11445698763593971</v>
      </c>
      <c r="T27" s="33" t="s">
        <v>411</v>
      </c>
    </row>
    <row r="28" spans="1:20" ht="15">
      <c r="A28" s="23">
        <v>44927</v>
      </c>
      <c r="B28" s="23">
        <v>44957</v>
      </c>
      <c r="C28" s="24">
        <f t="shared" si="1"/>
        <v>31</v>
      </c>
      <c r="D28" s="15">
        <v>31148387458</v>
      </c>
      <c r="E28" s="15">
        <v>59142.39</v>
      </c>
      <c r="F28" s="15"/>
      <c r="G28" s="15">
        <v>68774.69</v>
      </c>
      <c r="H28" s="25">
        <f t="shared" si="2"/>
        <v>127917.08</v>
      </c>
      <c r="I28" s="61" t="s">
        <v>401</v>
      </c>
      <c r="J28" s="27" t="s">
        <v>401</v>
      </c>
      <c r="K28" s="15">
        <v>268.39999999999998</v>
      </c>
      <c r="L28" s="26">
        <f t="shared" si="3"/>
        <v>0.64057957950739552</v>
      </c>
      <c r="M28" s="27">
        <v>16570.53</v>
      </c>
      <c r="N28" s="28">
        <v>1505.65</v>
      </c>
      <c r="O28" s="27"/>
      <c r="P28" s="27"/>
      <c r="Q28" s="27"/>
      <c r="R28" s="29">
        <f t="shared" si="5"/>
        <v>15064.88</v>
      </c>
      <c r="S28" s="30">
        <f t="shared" si="4"/>
        <v>0.11777066831106525</v>
      </c>
      <c r="T28" s="33" t="s">
        <v>412</v>
      </c>
    </row>
    <row r="29" spans="1:20" ht="15">
      <c r="A29" s="23">
        <v>44927</v>
      </c>
      <c r="B29" s="23">
        <v>44957</v>
      </c>
      <c r="C29" s="24">
        <f t="shared" si="1"/>
        <v>31</v>
      </c>
      <c r="D29" s="15">
        <v>31148387531</v>
      </c>
      <c r="E29" s="15">
        <v>53492.22</v>
      </c>
      <c r="F29" s="15"/>
      <c r="G29" s="15">
        <v>61080.375999999997</v>
      </c>
      <c r="H29" s="25">
        <f t="shared" si="2"/>
        <v>114572.59599999999</v>
      </c>
      <c r="I29" s="61" t="s">
        <v>401</v>
      </c>
      <c r="J29" s="27" t="s">
        <v>401</v>
      </c>
      <c r="K29" s="15">
        <v>231.1</v>
      </c>
      <c r="L29" s="26">
        <f t="shared" si="3"/>
        <v>0.66635839347115011</v>
      </c>
      <c r="M29" s="27">
        <v>11762.23</v>
      </c>
      <c r="N29" s="28">
        <v>1069.29</v>
      </c>
      <c r="O29" s="27"/>
      <c r="P29" s="27"/>
      <c r="Q29" s="27"/>
      <c r="R29" s="29">
        <f t="shared" si="5"/>
        <v>10692.939999999999</v>
      </c>
      <c r="S29" s="30">
        <f t="shared" si="4"/>
        <v>9.3328949271604178E-2</v>
      </c>
      <c r="T29" s="33" t="s">
        <v>413</v>
      </c>
    </row>
    <row r="30" spans="1:20" ht="15">
      <c r="A30" s="23">
        <v>44927</v>
      </c>
      <c r="B30" s="23">
        <v>44957</v>
      </c>
      <c r="C30" s="24">
        <f t="shared" si="1"/>
        <v>31</v>
      </c>
      <c r="D30" s="15" t="s">
        <v>396</v>
      </c>
      <c r="E30" s="15">
        <v>37114.847999999998</v>
      </c>
      <c r="F30" s="15"/>
      <c r="G30" s="15">
        <v>41371.68</v>
      </c>
      <c r="H30" s="25">
        <f t="shared" si="2"/>
        <v>78486.527999999991</v>
      </c>
      <c r="I30" s="61" t="s">
        <v>401</v>
      </c>
      <c r="J30" s="27" t="s">
        <v>401</v>
      </c>
      <c r="K30" s="15"/>
      <c r="L30" s="26" t="b">
        <f t="shared" si="3"/>
        <v>0</v>
      </c>
      <c r="M30" s="27">
        <v>13567.32</v>
      </c>
      <c r="N30" s="28">
        <v>1233.3900000000001</v>
      </c>
      <c r="O30" s="27"/>
      <c r="P30" s="27"/>
      <c r="Q30" s="27"/>
      <c r="R30" s="29">
        <f t="shared" si="5"/>
        <v>12333.93</v>
      </c>
      <c r="S30" s="30">
        <f t="shared" si="4"/>
        <v>0.15714709663294066</v>
      </c>
      <c r="T30" s="33" t="s">
        <v>414</v>
      </c>
    </row>
    <row r="31" spans="1:20" ht="15">
      <c r="A31" s="23">
        <v>44927</v>
      </c>
      <c r="B31" s="23">
        <v>44957</v>
      </c>
      <c r="C31" s="24">
        <f t="shared" si="1"/>
        <v>31</v>
      </c>
      <c r="D31" s="15" t="s">
        <v>397</v>
      </c>
      <c r="E31" s="15">
        <v>13415.92</v>
      </c>
      <c r="F31" s="15"/>
      <c r="G31" s="15">
        <v>18142.752</v>
      </c>
      <c r="H31" s="25">
        <f t="shared" si="2"/>
        <v>31558.671999999999</v>
      </c>
      <c r="I31" s="61" t="s">
        <v>401</v>
      </c>
      <c r="J31" s="27" t="s">
        <v>401</v>
      </c>
      <c r="K31" s="15">
        <v>96.5</v>
      </c>
      <c r="L31" s="26">
        <f t="shared" si="3"/>
        <v>0.4395603097665608</v>
      </c>
      <c r="M31" s="27">
        <v>5157.68</v>
      </c>
      <c r="N31" s="28">
        <v>468.88</v>
      </c>
      <c r="O31" s="27"/>
      <c r="P31" s="27"/>
      <c r="Q31" s="27"/>
      <c r="R31" s="29">
        <f t="shared" si="5"/>
        <v>4688.8</v>
      </c>
      <c r="S31" s="30">
        <f t="shared" si="4"/>
        <v>0.1485740591365822</v>
      </c>
      <c r="T31" s="33" t="s">
        <v>415</v>
      </c>
    </row>
    <row r="32" spans="1:20" ht="15">
      <c r="A32" s="23">
        <v>44927</v>
      </c>
      <c r="B32" s="23">
        <v>44957</v>
      </c>
      <c r="C32" s="24">
        <f t="shared" si="1"/>
        <v>31</v>
      </c>
      <c r="D32" s="15">
        <v>31168888718</v>
      </c>
      <c r="E32" s="15">
        <v>18992.991999999998</v>
      </c>
      <c r="F32" s="15"/>
      <c r="G32" s="15">
        <v>20845.12</v>
      </c>
      <c r="H32" s="25">
        <f t="shared" si="2"/>
        <v>39838.111999999994</v>
      </c>
      <c r="I32" s="61" t="s">
        <v>401</v>
      </c>
      <c r="J32" s="27" t="s">
        <v>401</v>
      </c>
      <c r="K32" s="15">
        <v>98.1</v>
      </c>
      <c r="L32" s="26">
        <f t="shared" si="3"/>
        <v>0.54582925038089281</v>
      </c>
      <c r="M32" s="27">
        <v>5279.01</v>
      </c>
      <c r="N32" s="28">
        <v>479.91</v>
      </c>
      <c r="O32" s="27"/>
      <c r="P32" s="27"/>
      <c r="Q32" s="27"/>
      <c r="R32" s="29">
        <f t="shared" si="5"/>
        <v>4799.1000000000004</v>
      </c>
      <c r="S32" s="30">
        <f t="shared" si="4"/>
        <v>0.12046504613471645</v>
      </c>
      <c r="T32" s="33" t="s">
        <v>416</v>
      </c>
    </row>
    <row r="33" spans="1:20" ht="15">
      <c r="A33" s="23">
        <v>44927</v>
      </c>
      <c r="B33" s="23">
        <v>44957</v>
      </c>
      <c r="C33" s="24">
        <f t="shared" si="1"/>
        <v>31</v>
      </c>
      <c r="D33" s="15">
        <v>31167459576</v>
      </c>
      <c r="E33" s="15">
        <v>65978.36</v>
      </c>
      <c r="F33" s="15"/>
      <c r="G33" s="15">
        <v>78567</v>
      </c>
      <c r="H33" s="25">
        <f t="shared" si="2"/>
        <v>144545.35999999999</v>
      </c>
      <c r="I33" s="61" t="s">
        <v>401</v>
      </c>
      <c r="J33" s="27" t="s">
        <v>401</v>
      </c>
      <c r="K33" s="15">
        <v>294.2</v>
      </c>
      <c r="L33" s="26">
        <f t="shared" si="3"/>
        <v>0.66037184857057218</v>
      </c>
      <c r="M33" s="27">
        <v>19688.02</v>
      </c>
      <c r="N33" s="28">
        <v>1789.82</v>
      </c>
      <c r="O33" s="27"/>
      <c r="P33" s="27"/>
      <c r="Q33" s="27"/>
      <c r="R33" s="29">
        <f t="shared" si="5"/>
        <v>17898.2</v>
      </c>
      <c r="S33" s="30">
        <f t="shared" si="4"/>
        <v>0.12382410614910089</v>
      </c>
      <c r="T33" s="33" t="s">
        <v>417</v>
      </c>
    </row>
    <row r="34" spans="1:20" ht="15">
      <c r="A34" s="23">
        <v>44927</v>
      </c>
      <c r="B34" s="23">
        <v>44957</v>
      </c>
      <c r="C34" s="24">
        <f t="shared" si="1"/>
        <v>31</v>
      </c>
      <c r="D34" s="15">
        <v>31167459576</v>
      </c>
      <c r="E34" s="15">
        <v>65978.36</v>
      </c>
      <c r="F34" s="15"/>
      <c r="G34" s="15">
        <v>78567</v>
      </c>
      <c r="H34" s="25">
        <f t="shared" si="2"/>
        <v>144545.35999999999</v>
      </c>
      <c r="I34" s="61" t="s">
        <v>401</v>
      </c>
      <c r="J34" s="27" t="s">
        <v>401</v>
      </c>
      <c r="K34" s="15">
        <v>294.2</v>
      </c>
      <c r="L34" s="26">
        <f t="shared" si="3"/>
        <v>0.66037184857057218</v>
      </c>
      <c r="M34" s="27">
        <v>19688.02</v>
      </c>
      <c r="N34" s="28">
        <v>1789.82</v>
      </c>
      <c r="O34" s="27"/>
      <c r="P34" s="27"/>
      <c r="Q34" s="27"/>
      <c r="R34" s="29">
        <f t="shared" si="5"/>
        <v>17898.2</v>
      </c>
      <c r="S34" s="30">
        <f t="shared" si="4"/>
        <v>0.12382410614910089</v>
      </c>
      <c r="T34" s="33" t="s">
        <v>418</v>
      </c>
    </row>
    <row r="35" spans="1:20" ht="15">
      <c r="A35" s="23">
        <v>44927</v>
      </c>
      <c r="B35" s="23">
        <v>44957</v>
      </c>
      <c r="C35" s="24">
        <f t="shared" si="1"/>
        <v>31</v>
      </c>
      <c r="D35" s="15" t="s">
        <v>47</v>
      </c>
      <c r="E35" s="15">
        <v>24804.3</v>
      </c>
      <c r="F35" s="15"/>
      <c r="G35" s="15">
        <v>29780.7</v>
      </c>
      <c r="H35" s="25">
        <f t="shared" si="2"/>
        <v>54585</v>
      </c>
      <c r="I35" s="61" t="s">
        <v>401</v>
      </c>
      <c r="J35" s="27" t="s">
        <v>401</v>
      </c>
      <c r="K35" s="15"/>
      <c r="L35" s="26" t="b">
        <f t="shared" si="3"/>
        <v>0</v>
      </c>
      <c r="M35" s="27">
        <v>15155.27</v>
      </c>
      <c r="N35" s="28">
        <v>1377.75</v>
      </c>
      <c r="O35" s="27"/>
      <c r="P35" s="27"/>
      <c r="Q35" s="27"/>
      <c r="R35" s="29">
        <f t="shared" si="5"/>
        <v>13777.52</v>
      </c>
      <c r="S35" s="30">
        <f t="shared" si="4"/>
        <v>0.25240487313364479</v>
      </c>
      <c r="T35" s="33" t="s">
        <v>419</v>
      </c>
    </row>
    <row r="36" spans="1:20" ht="15">
      <c r="A36" s="23">
        <v>44935</v>
      </c>
      <c r="B36" s="23">
        <v>45024</v>
      </c>
      <c r="C36" s="24">
        <f t="shared" si="1"/>
        <v>90</v>
      </c>
      <c r="D36" s="15">
        <v>31207068463</v>
      </c>
      <c r="E36" s="15"/>
      <c r="F36" s="15"/>
      <c r="G36" s="15"/>
      <c r="H36" s="25">
        <f t="shared" si="2"/>
        <v>0</v>
      </c>
      <c r="I36" s="45">
        <v>104.3038</v>
      </c>
      <c r="J36" s="35">
        <v>-2667.04</v>
      </c>
      <c r="K36" s="15"/>
      <c r="L36" s="26" t="b">
        <f t="shared" si="3"/>
        <v>0</v>
      </c>
      <c r="M36" s="27">
        <v>9618.01</v>
      </c>
      <c r="N36" s="28">
        <v>695.1</v>
      </c>
      <c r="O36" s="27"/>
      <c r="P36" s="27"/>
      <c r="Q36" s="27"/>
      <c r="R36" s="29">
        <f t="shared" si="5"/>
        <v>8922.91</v>
      </c>
      <c r="S36" s="30" t="b">
        <f t="shared" si="4"/>
        <v>0</v>
      </c>
      <c r="T36" s="33" t="s">
        <v>420</v>
      </c>
    </row>
    <row r="37" spans="1:20" ht="15">
      <c r="A37" s="23">
        <v>44946</v>
      </c>
      <c r="B37" s="23">
        <v>45035</v>
      </c>
      <c r="C37" s="24">
        <f t="shared" si="1"/>
        <v>90</v>
      </c>
      <c r="D37" s="15">
        <v>31203859350</v>
      </c>
      <c r="E37" s="15"/>
      <c r="F37" s="15"/>
      <c r="G37" s="15"/>
      <c r="H37" s="25">
        <f t="shared" si="2"/>
        <v>0</v>
      </c>
      <c r="I37" s="45">
        <v>718.65200000000004</v>
      </c>
      <c r="J37" s="35">
        <v>-1214.04</v>
      </c>
      <c r="K37" s="15"/>
      <c r="L37" s="26" t="b">
        <f t="shared" si="3"/>
        <v>0</v>
      </c>
      <c r="M37" s="27">
        <v>4599.8100000000004</v>
      </c>
      <c r="N37" s="28">
        <v>342.17</v>
      </c>
      <c r="O37" s="27"/>
      <c r="P37" s="27">
        <v>-33.369999999999997</v>
      </c>
      <c r="Q37" s="27"/>
      <c r="R37" s="29">
        <f t="shared" si="5"/>
        <v>4291.01</v>
      </c>
      <c r="S37" s="30" t="b">
        <f t="shared" si="4"/>
        <v>0</v>
      </c>
      <c r="T37" s="33" t="s">
        <v>421</v>
      </c>
    </row>
    <row r="38" spans="1:20" ht="15">
      <c r="A38" s="23">
        <v>44946</v>
      </c>
      <c r="B38" s="23">
        <v>45035</v>
      </c>
      <c r="C38" s="24">
        <f t="shared" si="1"/>
        <v>90</v>
      </c>
      <c r="D38" s="15">
        <v>31206313050</v>
      </c>
      <c r="E38" s="15"/>
      <c r="F38" s="15"/>
      <c r="G38" s="15"/>
      <c r="H38" s="25">
        <f t="shared" si="2"/>
        <v>0</v>
      </c>
      <c r="I38" s="45">
        <v>306.32</v>
      </c>
      <c r="J38" s="35">
        <v>-2427.02</v>
      </c>
      <c r="K38" s="15"/>
      <c r="L38" s="26" t="b">
        <f t="shared" si="3"/>
        <v>0</v>
      </c>
      <c r="M38" s="27">
        <v>6254.8</v>
      </c>
      <c r="N38" s="28">
        <v>568.62</v>
      </c>
      <c r="O38" s="27"/>
      <c r="P38" s="64">
        <v>-174.28</v>
      </c>
      <c r="Q38" s="27"/>
      <c r="R38" s="29">
        <f t="shared" si="5"/>
        <v>5860.46</v>
      </c>
      <c r="S38" s="30" t="b">
        <f t="shared" si="4"/>
        <v>0</v>
      </c>
      <c r="T38" s="33" t="s">
        <v>422</v>
      </c>
    </row>
    <row r="39" spans="1:20" ht="15">
      <c r="A39" s="23">
        <v>44958</v>
      </c>
      <c r="B39" s="23">
        <v>44985</v>
      </c>
      <c r="C39" s="24">
        <f t="shared" si="1"/>
        <v>28</v>
      </c>
      <c r="D39" s="15">
        <v>31148387458</v>
      </c>
      <c r="E39" s="15">
        <v>60661.08</v>
      </c>
      <c r="F39" s="15"/>
      <c r="G39" s="15">
        <v>58818.89</v>
      </c>
      <c r="H39" s="25">
        <f t="shared" si="2"/>
        <v>119479.97</v>
      </c>
      <c r="I39" s="60" t="s">
        <v>401</v>
      </c>
      <c r="J39" s="27" t="s">
        <v>401</v>
      </c>
      <c r="K39" s="15">
        <v>265.5</v>
      </c>
      <c r="L39" s="26">
        <f t="shared" si="3"/>
        <v>0.6696707133889338</v>
      </c>
      <c r="M39" s="27">
        <v>18314.400000000001</v>
      </c>
      <c r="N39" s="28">
        <v>1664.95</v>
      </c>
      <c r="O39" s="27"/>
      <c r="P39" s="27"/>
      <c r="Q39" s="27"/>
      <c r="R39" s="29">
        <f t="shared" si="5"/>
        <v>16649.45</v>
      </c>
      <c r="S39" s="30">
        <f t="shared" si="4"/>
        <v>0.13934929846400196</v>
      </c>
      <c r="T39" s="33" t="s">
        <v>423</v>
      </c>
    </row>
    <row r="40" spans="1:20" ht="15">
      <c r="A40" s="23">
        <v>44958</v>
      </c>
      <c r="B40" s="23">
        <v>44985</v>
      </c>
      <c r="C40" s="24">
        <f t="shared" si="1"/>
        <v>28</v>
      </c>
      <c r="D40" s="15">
        <v>31148387531</v>
      </c>
      <c r="E40" s="15">
        <v>51471.936000000002</v>
      </c>
      <c r="F40" s="15"/>
      <c r="G40" s="15">
        <v>49049.428</v>
      </c>
      <c r="H40" s="25">
        <f t="shared" si="2"/>
        <v>100521.364</v>
      </c>
      <c r="I40" s="60" t="s">
        <v>401</v>
      </c>
      <c r="J40" s="27" t="s">
        <v>401</v>
      </c>
      <c r="K40" s="15">
        <v>255.2</v>
      </c>
      <c r="L40" s="26">
        <f t="shared" si="3"/>
        <v>0.58614954190924018</v>
      </c>
      <c r="M40" s="27">
        <v>11200.32</v>
      </c>
      <c r="N40" s="28">
        <v>1018.21</v>
      </c>
      <c r="O40" s="27"/>
      <c r="P40" s="27"/>
      <c r="Q40" s="27"/>
      <c r="R40" s="29">
        <f t="shared" si="5"/>
        <v>10182.11</v>
      </c>
      <c r="S40" s="30">
        <f t="shared" si="4"/>
        <v>0.10129299479063973</v>
      </c>
      <c r="T40" s="33" t="s">
        <v>424</v>
      </c>
    </row>
    <row r="41" spans="1:20" ht="15">
      <c r="A41" s="23">
        <v>44958</v>
      </c>
      <c r="B41" s="23">
        <v>44985</v>
      </c>
      <c r="C41" s="24">
        <f t="shared" si="1"/>
        <v>28</v>
      </c>
      <c r="D41" s="15" t="s">
        <v>396</v>
      </c>
      <c r="E41" s="15">
        <v>37078.911999999997</v>
      </c>
      <c r="F41" s="15"/>
      <c r="G41" s="15">
        <v>34067.663999999997</v>
      </c>
      <c r="H41" s="25">
        <f t="shared" si="2"/>
        <v>71146.576000000001</v>
      </c>
      <c r="I41" s="60" t="s">
        <v>401</v>
      </c>
      <c r="J41" s="27" t="s">
        <v>401</v>
      </c>
      <c r="K41" s="15"/>
      <c r="L41" s="26" t="b">
        <f t="shared" si="3"/>
        <v>0</v>
      </c>
      <c r="M41" s="27">
        <v>12518.76</v>
      </c>
      <c r="N41" s="28">
        <v>1138.07</v>
      </c>
      <c r="O41" s="27"/>
      <c r="P41" s="27"/>
      <c r="Q41" s="27"/>
      <c r="R41" s="29">
        <f t="shared" si="5"/>
        <v>11380.69</v>
      </c>
      <c r="S41" s="30">
        <f t="shared" si="4"/>
        <v>0.15996117648725638</v>
      </c>
      <c r="T41" s="33" t="s">
        <v>425</v>
      </c>
    </row>
    <row r="42" spans="1:20" ht="15">
      <c r="A42" s="23">
        <v>44958</v>
      </c>
      <c r="B42" s="23">
        <v>44985</v>
      </c>
      <c r="C42" s="24">
        <f t="shared" si="1"/>
        <v>28</v>
      </c>
      <c r="D42" s="15" t="s">
        <v>397</v>
      </c>
      <c r="E42" s="15">
        <v>14834.928</v>
      </c>
      <c r="F42" s="15"/>
      <c r="G42" s="15">
        <v>16249.056</v>
      </c>
      <c r="H42" s="25">
        <f t="shared" si="2"/>
        <v>31083.984</v>
      </c>
      <c r="I42" s="60" t="s">
        <v>401</v>
      </c>
      <c r="J42" s="27" t="s">
        <v>401</v>
      </c>
      <c r="K42" s="15">
        <v>109.1</v>
      </c>
      <c r="L42" s="26">
        <f t="shared" si="3"/>
        <v>0.42397734712583474</v>
      </c>
      <c r="M42" s="27">
        <v>5563.4</v>
      </c>
      <c r="N42" s="28">
        <v>505.76</v>
      </c>
      <c r="O42" s="27"/>
      <c r="P42" s="27"/>
      <c r="Q42" s="27"/>
      <c r="R42" s="29">
        <f t="shared" si="5"/>
        <v>5057.6399999999994</v>
      </c>
      <c r="S42" s="30">
        <f t="shared" si="4"/>
        <v>0.16270887283946611</v>
      </c>
      <c r="T42" s="33" t="s">
        <v>426</v>
      </c>
    </row>
    <row r="43" spans="1:20" ht="15">
      <c r="A43" s="23">
        <v>44958</v>
      </c>
      <c r="B43" s="23">
        <v>44985</v>
      </c>
      <c r="C43" s="24">
        <f t="shared" si="1"/>
        <v>28</v>
      </c>
      <c r="D43" s="15">
        <v>31168888718</v>
      </c>
      <c r="E43" s="15">
        <v>17143.504000000001</v>
      </c>
      <c r="F43" s="15"/>
      <c r="G43" s="15">
        <v>16109.44</v>
      </c>
      <c r="H43" s="25">
        <f t="shared" si="2"/>
        <v>33252.944000000003</v>
      </c>
      <c r="I43" s="60" t="s">
        <v>401</v>
      </c>
      <c r="J43" s="27" t="s">
        <v>401</v>
      </c>
      <c r="K43" s="15">
        <v>103</v>
      </c>
      <c r="L43" s="26">
        <f t="shared" si="3"/>
        <v>0.48042279241793812</v>
      </c>
      <c r="M43" s="27">
        <v>4806.45</v>
      </c>
      <c r="N43" s="28">
        <v>436.95</v>
      </c>
      <c r="O43" s="27"/>
      <c r="P43" s="27"/>
      <c r="Q43" s="27"/>
      <c r="R43" s="29">
        <f t="shared" si="5"/>
        <v>4369.5</v>
      </c>
      <c r="S43" s="30">
        <f t="shared" si="4"/>
        <v>0.13140189933258239</v>
      </c>
      <c r="T43" s="33" t="s">
        <v>427</v>
      </c>
    </row>
    <row r="44" spans="1:20" ht="15">
      <c r="A44" s="23">
        <v>44958</v>
      </c>
      <c r="B44" s="23">
        <v>44985</v>
      </c>
      <c r="C44" s="24">
        <f t="shared" si="1"/>
        <v>28</v>
      </c>
      <c r="D44" s="15">
        <v>31167459576</v>
      </c>
      <c r="E44" s="15">
        <v>69512.19</v>
      </c>
      <c r="F44" s="15"/>
      <c r="G44" s="15">
        <v>69711.94</v>
      </c>
      <c r="H44" s="25">
        <f t="shared" si="2"/>
        <v>139224.13</v>
      </c>
      <c r="I44" s="60" t="s">
        <v>401</v>
      </c>
      <c r="J44" s="27" t="s">
        <v>401</v>
      </c>
      <c r="K44" s="15">
        <v>293.5</v>
      </c>
      <c r="L44" s="26">
        <f t="shared" si="3"/>
        <v>0.70589016995213749</v>
      </c>
      <c r="M44" s="27">
        <v>19918.32</v>
      </c>
      <c r="N44" s="28">
        <v>1810.76</v>
      </c>
      <c r="O44" s="27"/>
      <c r="P44" s="27"/>
      <c r="Q44" s="27"/>
      <c r="R44" s="29">
        <f t="shared" si="5"/>
        <v>18107.560000000001</v>
      </c>
      <c r="S44" s="30">
        <f t="shared" si="4"/>
        <v>0.13006050028827618</v>
      </c>
      <c r="T44" s="33" t="s">
        <v>428</v>
      </c>
    </row>
    <row r="45" spans="1:20" ht="15">
      <c r="A45" s="23">
        <v>44958</v>
      </c>
      <c r="B45" s="23">
        <v>44985</v>
      </c>
      <c r="C45" s="24">
        <f t="shared" si="1"/>
        <v>28</v>
      </c>
      <c r="D45" s="15">
        <v>31167459576</v>
      </c>
      <c r="E45" s="15">
        <v>69512.19</v>
      </c>
      <c r="F45" s="15"/>
      <c r="G45" s="15">
        <v>69711.94</v>
      </c>
      <c r="H45" s="25">
        <f t="shared" si="2"/>
        <v>139224.13</v>
      </c>
      <c r="I45" s="60" t="s">
        <v>401</v>
      </c>
      <c r="J45" s="27" t="s">
        <v>401</v>
      </c>
      <c r="K45" s="15">
        <v>293.5</v>
      </c>
      <c r="L45" s="26">
        <f t="shared" si="3"/>
        <v>0.70589016995213749</v>
      </c>
      <c r="M45" s="27">
        <v>19347.28</v>
      </c>
      <c r="N45" s="28">
        <v>1758.84</v>
      </c>
      <c r="O45" s="27"/>
      <c r="P45" s="27"/>
      <c r="Q45" s="27"/>
      <c r="R45" s="29">
        <f t="shared" si="5"/>
        <v>17588.439999999999</v>
      </c>
      <c r="S45" s="30">
        <f t="shared" si="4"/>
        <v>0.1263318362987795</v>
      </c>
      <c r="T45" s="33" t="s">
        <v>429</v>
      </c>
    </row>
    <row r="46" spans="1:20" ht="15">
      <c r="A46" s="23">
        <v>44958</v>
      </c>
      <c r="B46" s="23">
        <v>44985</v>
      </c>
      <c r="C46" s="24">
        <f t="shared" si="1"/>
        <v>28</v>
      </c>
      <c r="D46" s="15" t="s">
        <v>47</v>
      </c>
      <c r="E46" s="15">
        <v>22445.200000000001</v>
      </c>
      <c r="F46" s="15"/>
      <c r="G46" s="15">
        <v>23616.9</v>
      </c>
      <c r="H46" s="25">
        <f t="shared" si="2"/>
        <v>46062.100000000006</v>
      </c>
      <c r="I46" s="60" t="s">
        <v>401</v>
      </c>
      <c r="J46" s="27" t="s">
        <v>401</v>
      </c>
      <c r="K46" s="15"/>
      <c r="L46" s="26" t="b">
        <f t="shared" si="3"/>
        <v>0</v>
      </c>
      <c r="M46" s="27">
        <v>13165.1</v>
      </c>
      <c r="N46" s="28">
        <v>1196.83</v>
      </c>
      <c r="O46" s="27"/>
      <c r="P46" s="27"/>
      <c r="Q46" s="27"/>
      <c r="R46" s="29">
        <f t="shared" si="5"/>
        <v>11968.27</v>
      </c>
      <c r="S46" s="30">
        <f t="shared" si="4"/>
        <v>0.25982901344055087</v>
      </c>
      <c r="T46" s="33" t="s">
        <v>430</v>
      </c>
    </row>
    <row r="47" spans="1:20" ht="15">
      <c r="A47" s="23">
        <v>44964</v>
      </c>
      <c r="B47" s="23">
        <v>45055</v>
      </c>
      <c r="C47" s="24">
        <f t="shared" si="1"/>
        <v>92</v>
      </c>
      <c r="D47" s="15">
        <v>31203623709</v>
      </c>
      <c r="E47" s="15"/>
      <c r="F47" s="15"/>
      <c r="G47" s="15"/>
      <c r="H47" s="25">
        <f t="shared" si="2"/>
        <v>0</v>
      </c>
      <c r="I47" s="60" t="s">
        <v>401</v>
      </c>
      <c r="J47" s="35"/>
      <c r="K47" s="15"/>
      <c r="L47" s="26" t="b">
        <f t="shared" si="3"/>
        <v>0</v>
      </c>
      <c r="M47" s="27">
        <v>4042.42</v>
      </c>
      <c r="N47" s="28">
        <v>367.49</v>
      </c>
      <c r="O47" s="27"/>
      <c r="P47" s="27">
        <v>-1586.23</v>
      </c>
      <c r="Q47" s="27"/>
      <c r="R47" s="29">
        <f t="shared" si="5"/>
        <v>5261.16</v>
      </c>
      <c r="S47" s="30" t="b">
        <f t="shared" si="4"/>
        <v>0</v>
      </c>
      <c r="T47" s="33" t="s">
        <v>431</v>
      </c>
    </row>
    <row r="48" spans="1:20" ht="15">
      <c r="A48" s="23">
        <v>44986</v>
      </c>
      <c r="B48" s="23">
        <v>45016</v>
      </c>
      <c r="C48" s="24">
        <f t="shared" ref="C48:C79" si="6">IF(B48=""," ",B48-A48+1)</f>
        <v>31</v>
      </c>
      <c r="D48" s="15">
        <v>31148387531</v>
      </c>
      <c r="E48" s="15">
        <v>61320.62</v>
      </c>
      <c r="F48" s="15"/>
      <c r="G48" s="15">
        <v>54326.964</v>
      </c>
      <c r="H48" s="25">
        <f t="shared" si="2"/>
        <v>115647.584</v>
      </c>
      <c r="I48" s="60" t="s">
        <v>401</v>
      </c>
      <c r="J48" s="27" t="s">
        <v>401</v>
      </c>
      <c r="K48" s="15">
        <v>270</v>
      </c>
      <c r="L48" s="26">
        <f t="shared" ref="L48:L79" si="7">IFERROR(((H48/K48)/C48)/24,FALSE)</f>
        <v>0.57570481879729185</v>
      </c>
      <c r="M48" s="27">
        <v>14504.72</v>
      </c>
      <c r="N48" s="28">
        <v>1318.61</v>
      </c>
      <c r="O48" s="27"/>
      <c r="P48" s="27"/>
      <c r="Q48" s="27"/>
      <c r="R48" s="29">
        <f t="shared" si="5"/>
        <v>13186.109999999999</v>
      </c>
      <c r="S48" s="30">
        <f t="shared" ref="S48:S79" si="8">IFERROR(R48/H48,FALSE)</f>
        <v>0.11401976196925998</v>
      </c>
      <c r="T48" s="33" t="s">
        <v>432</v>
      </c>
    </row>
    <row r="49" spans="1:20" ht="15">
      <c r="A49" s="23">
        <v>44986</v>
      </c>
      <c r="B49" s="23">
        <v>45016</v>
      </c>
      <c r="C49" s="24">
        <f t="shared" si="6"/>
        <v>31</v>
      </c>
      <c r="D49" s="15" t="s">
        <v>398</v>
      </c>
      <c r="E49" s="15">
        <v>43914.048000000003</v>
      </c>
      <c r="F49" s="15"/>
      <c r="G49" s="15">
        <v>38475.68</v>
      </c>
      <c r="H49" s="25">
        <f t="shared" si="2"/>
        <v>82389.728000000003</v>
      </c>
      <c r="I49" s="60" t="s">
        <v>401</v>
      </c>
      <c r="J49" s="27" t="s">
        <v>401</v>
      </c>
      <c r="K49" s="15"/>
      <c r="L49" s="26" t="b">
        <f t="shared" si="7"/>
        <v>0</v>
      </c>
      <c r="M49" s="27">
        <v>13831.05</v>
      </c>
      <c r="N49" s="28">
        <v>1255.31</v>
      </c>
      <c r="O49" s="27"/>
      <c r="P49" s="27"/>
      <c r="Q49" s="27"/>
      <c r="R49" s="29">
        <f t="shared" si="5"/>
        <v>12575.74</v>
      </c>
      <c r="S49" s="30">
        <f t="shared" si="8"/>
        <v>0.15263723167043347</v>
      </c>
      <c r="T49" s="33" t="s">
        <v>433</v>
      </c>
    </row>
    <row r="50" spans="1:20" ht="15">
      <c r="A50" s="23">
        <v>44986</v>
      </c>
      <c r="B50" s="23">
        <v>45016</v>
      </c>
      <c r="C50" s="24">
        <f t="shared" si="6"/>
        <v>31</v>
      </c>
      <c r="D50" s="15">
        <v>31200010104</v>
      </c>
      <c r="E50" s="15">
        <v>8023.9040000000005</v>
      </c>
      <c r="F50" s="15"/>
      <c r="G50" s="15">
        <v>7328.576</v>
      </c>
      <c r="H50" s="25">
        <f t="shared" si="2"/>
        <v>15352.48</v>
      </c>
      <c r="I50" s="60" t="s">
        <v>401</v>
      </c>
      <c r="J50" s="27" t="s">
        <v>401</v>
      </c>
      <c r="K50" s="15">
        <v>49.6</v>
      </c>
      <c r="L50" s="26">
        <f t="shared" si="7"/>
        <v>0.41602930974679153</v>
      </c>
      <c r="M50" s="27">
        <v>2822.96</v>
      </c>
      <c r="N50" s="28">
        <v>256.64</v>
      </c>
      <c r="O50" s="27"/>
      <c r="P50" s="27"/>
      <c r="Q50" s="27"/>
      <c r="R50" s="29">
        <f t="shared" si="5"/>
        <v>2566.3200000000002</v>
      </c>
      <c r="S50" s="30">
        <f t="shared" si="8"/>
        <v>0.16715996373224393</v>
      </c>
      <c r="T50" s="33" t="s">
        <v>434</v>
      </c>
    </row>
    <row r="51" spans="1:20" ht="15">
      <c r="A51" s="23">
        <v>44986</v>
      </c>
      <c r="B51" s="23">
        <v>45016</v>
      </c>
      <c r="C51" s="24">
        <f t="shared" si="6"/>
        <v>31</v>
      </c>
      <c r="D51" s="15" t="s">
        <v>397</v>
      </c>
      <c r="E51" s="15">
        <v>17468.928</v>
      </c>
      <c r="F51" s="15"/>
      <c r="G51" s="15">
        <v>17412.655999999999</v>
      </c>
      <c r="H51" s="25">
        <f t="shared" si="2"/>
        <v>34881.584000000003</v>
      </c>
      <c r="I51" s="60" t="s">
        <v>401</v>
      </c>
      <c r="J51" s="27" t="s">
        <v>401</v>
      </c>
      <c r="K51" s="15">
        <v>97.7</v>
      </c>
      <c r="L51" s="26">
        <f t="shared" si="7"/>
        <v>0.47987563421049745</v>
      </c>
      <c r="M51" s="27">
        <v>5376.83</v>
      </c>
      <c r="N51" s="28">
        <v>488.8</v>
      </c>
      <c r="O51" s="27"/>
      <c r="P51" s="27"/>
      <c r="Q51" s="27"/>
      <c r="R51" s="29">
        <f t="shared" si="5"/>
        <v>4888.03</v>
      </c>
      <c r="S51" s="30">
        <f t="shared" si="8"/>
        <v>0.14013211097294204</v>
      </c>
      <c r="T51" s="33" t="s">
        <v>435</v>
      </c>
    </row>
    <row r="52" spans="1:20" ht="15">
      <c r="A52" s="23">
        <v>44986</v>
      </c>
      <c r="B52" s="23">
        <v>45016</v>
      </c>
      <c r="C52" s="24">
        <f t="shared" si="6"/>
        <v>31</v>
      </c>
      <c r="D52" s="15">
        <v>31168888718</v>
      </c>
      <c r="E52" s="15">
        <v>19282.624</v>
      </c>
      <c r="F52" s="15"/>
      <c r="G52" s="15">
        <v>16565.632000000001</v>
      </c>
      <c r="H52" s="25">
        <f t="shared" si="2"/>
        <v>35848.256000000001</v>
      </c>
      <c r="I52" s="60" t="s">
        <v>401</v>
      </c>
      <c r="J52" s="27" t="s">
        <v>401</v>
      </c>
      <c r="K52" s="15">
        <v>94.7</v>
      </c>
      <c r="L52" s="26">
        <f t="shared" si="7"/>
        <v>0.50879767460344494</v>
      </c>
      <c r="M52" s="27">
        <v>4766.75</v>
      </c>
      <c r="N52" s="28">
        <v>433.35</v>
      </c>
      <c r="O52" s="27"/>
      <c r="P52" s="27"/>
      <c r="Q52" s="27"/>
      <c r="R52" s="29">
        <f t="shared" si="5"/>
        <v>4333.3999999999996</v>
      </c>
      <c r="S52" s="30">
        <f t="shared" si="8"/>
        <v>0.12088175223921631</v>
      </c>
      <c r="T52" s="33" t="s">
        <v>436</v>
      </c>
    </row>
    <row r="53" spans="1:20" ht="15">
      <c r="A53" s="23">
        <v>44986</v>
      </c>
      <c r="B53" s="23">
        <v>45016</v>
      </c>
      <c r="C53" s="24">
        <f t="shared" si="6"/>
        <v>31</v>
      </c>
      <c r="D53" s="15">
        <v>31167459576</v>
      </c>
      <c r="E53" s="15">
        <v>80031.13</v>
      </c>
      <c r="F53" s="15"/>
      <c r="G53" s="15">
        <v>73995.5</v>
      </c>
      <c r="H53" s="25">
        <f t="shared" si="2"/>
        <v>154026.63</v>
      </c>
      <c r="I53" s="60" t="s">
        <v>401</v>
      </c>
      <c r="J53" s="27" t="s">
        <v>401</v>
      </c>
      <c r="K53" s="15">
        <v>289.39999999999998</v>
      </c>
      <c r="L53" s="26">
        <f t="shared" si="7"/>
        <v>0.71535950353345079</v>
      </c>
      <c r="M53" s="27">
        <v>20991.439999999999</v>
      </c>
      <c r="N53" s="28">
        <v>1908.31</v>
      </c>
      <c r="O53" s="27"/>
      <c r="P53" s="27"/>
      <c r="Q53" s="27"/>
      <c r="R53" s="29">
        <f t="shared" si="5"/>
        <v>19083.129999999997</v>
      </c>
      <c r="S53" s="30">
        <f t="shared" si="8"/>
        <v>0.1238950043898253</v>
      </c>
      <c r="T53" s="33" t="s">
        <v>437</v>
      </c>
    </row>
    <row r="54" spans="1:20" ht="15">
      <c r="A54" s="23">
        <v>44986</v>
      </c>
      <c r="B54" s="23">
        <v>45016</v>
      </c>
      <c r="C54" s="24">
        <f t="shared" si="6"/>
        <v>31</v>
      </c>
      <c r="D54" s="15">
        <v>31167459576</v>
      </c>
      <c r="E54" s="15">
        <v>80031.13</v>
      </c>
      <c r="F54" s="15"/>
      <c r="G54" s="15">
        <v>73995.5</v>
      </c>
      <c r="H54" s="25">
        <f t="shared" si="2"/>
        <v>154026.63</v>
      </c>
      <c r="I54" s="60" t="s">
        <v>401</v>
      </c>
      <c r="J54" s="27" t="s">
        <v>401</v>
      </c>
      <c r="K54" s="15">
        <v>289.39999999999998</v>
      </c>
      <c r="L54" s="26">
        <f t="shared" si="7"/>
        <v>0.71535950353345079</v>
      </c>
      <c r="M54" s="27">
        <v>20359.23</v>
      </c>
      <c r="N54" s="28">
        <v>1850.84</v>
      </c>
      <c r="O54" s="27"/>
      <c r="P54" s="27"/>
      <c r="Q54" s="27"/>
      <c r="R54" s="29">
        <f t="shared" si="5"/>
        <v>18508.39</v>
      </c>
      <c r="S54" s="30">
        <f t="shared" si="8"/>
        <v>0.12016357171483917</v>
      </c>
      <c r="T54" s="33" t="s">
        <v>438</v>
      </c>
    </row>
    <row r="55" spans="1:20" ht="15">
      <c r="A55" s="23">
        <v>44986</v>
      </c>
      <c r="B55" s="23">
        <v>45016</v>
      </c>
      <c r="C55" s="24">
        <f t="shared" si="6"/>
        <v>31</v>
      </c>
      <c r="D55" s="15" t="s">
        <v>47</v>
      </c>
      <c r="E55" s="15">
        <v>24595.256000000001</v>
      </c>
      <c r="F55" s="15"/>
      <c r="G55" s="15">
        <v>23679.411700000001</v>
      </c>
      <c r="H55" s="25">
        <f t="shared" si="2"/>
        <v>48274.667700000005</v>
      </c>
      <c r="I55" s="60" t="s">
        <v>401</v>
      </c>
      <c r="J55" s="27" t="s">
        <v>401</v>
      </c>
      <c r="K55" s="15"/>
      <c r="L55" s="26" t="b">
        <f t="shared" si="7"/>
        <v>0</v>
      </c>
      <c r="M55" s="27">
        <v>14406.82</v>
      </c>
      <c r="N55" s="28">
        <v>1309.71</v>
      </c>
      <c r="O55" s="27"/>
      <c r="P55" s="27"/>
      <c r="Q55" s="27"/>
      <c r="R55" s="29">
        <f t="shared" si="5"/>
        <v>13097.11</v>
      </c>
      <c r="S55" s="30">
        <f t="shared" si="8"/>
        <v>0.27130399076781214</v>
      </c>
      <c r="T55" s="33" t="s">
        <v>439</v>
      </c>
    </row>
    <row r="56" spans="1:20" ht="15">
      <c r="A56" s="23">
        <v>45017</v>
      </c>
      <c r="B56" s="23">
        <v>45046</v>
      </c>
      <c r="C56" s="24">
        <f t="shared" si="6"/>
        <v>30</v>
      </c>
      <c r="D56" s="15">
        <v>31148387458</v>
      </c>
      <c r="E56" s="15">
        <v>46659.75</v>
      </c>
      <c r="F56" s="15"/>
      <c r="G56" s="15">
        <v>68832.45</v>
      </c>
      <c r="H56" s="25">
        <f t="shared" si="2"/>
        <v>115492.2</v>
      </c>
      <c r="I56" s="60" t="s">
        <v>401</v>
      </c>
      <c r="J56" s="27" t="s">
        <v>401</v>
      </c>
      <c r="K56" s="15">
        <v>244</v>
      </c>
      <c r="L56" s="26">
        <f t="shared" si="7"/>
        <v>0.65740095628415307</v>
      </c>
      <c r="M56" s="27">
        <v>14107.38</v>
      </c>
      <c r="N56" s="28">
        <v>1282.49</v>
      </c>
      <c r="O56" s="27"/>
      <c r="P56" s="27"/>
      <c r="Q56" s="27"/>
      <c r="R56" s="29">
        <f t="shared" si="5"/>
        <v>12824.89</v>
      </c>
      <c r="S56" s="30">
        <f t="shared" si="8"/>
        <v>0.11104550783516116</v>
      </c>
      <c r="T56" s="33" t="s">
        <v>440</v>
      </c>
    </row>
    <row r="57" spans="1:20" ht="15">
      <c r="A57" s="23">
        <v>45017</v>
      </c>
      <c r="B57" s="23">
        <v>45046</v>
      </c>
      <c r="C57" s="24">
        <f t="shared" si="6"/>
        <v>30</v>
      </c>
      <c r="D57" s="15" t="s">
        <v>396</v>
      </c>
      <c r="E57" s="15">
        <v>33405.696000000004</v>
      </c>
      <c r="F57" s="15"/>
      <c r="G57" s="15">
        <v>48035.408000000003</v>
      </c>
      <c r="H57" s="25">
        <f t="shared" si="2"/>
        <v>81441.104000000007</v>
      </c>
      <c r="I57" s="60" t="s">
        <v>401</v>
      </c>
      <c r="J57" s="27" t="s">
        <v>401</v>
      </c>
      <c r="K57" s="15"/>
      <c r="L57" s="26" t="b">
        <f t="shared" si="7"/>
        <v>0</v>
      </c>
      <c r="M57" s="27">
        <v>13558.93</v>
      </c>
      <c r="N57" s="28">
        <v>1232.6300000000001</v>
      </c>
      <c r="O57" s="27"/>
      <c r="P57" s="27"/>
      <c r="Q57" s="27"/>
      <c r="R57" s="29">
        <f t="shared" si="5"/>
        <v>12326.3</v>
      </c>
      <c r="S57" s="30">
        <f t="shared" si="8"/>
        <v>0.15135231958545156</v>
      </c>
      <c r="T57" s="33" t="s">
        <v>441</v>
      </c>
    </row>
    <row r="58" spans="1:20" ht="15">
      <c r="A58" s="23">
        <v>45017</v>
      </c>
      <c r="B58" s="23">
        <v>45046</v>
      </c>
      <c r="C58" s="24">
        <f t="shared" si="6"/>
        <v>30</v>
      </c>
      <c r="D58" s="15">
        <v>31200010104</v>
      </c>
      <c r="E58" s="15">
        <v>6146.4639999999999</v>
      </c>
      <c r="F58" s="15"/>
      <c r="G58" s="15">
        <v>8485.6</v>
      </c>
      <c r="H58" s="25">
        <f t="shared" si="2"/>
        <v>14632.064</v>
      </c>
      <c r="I58" s="60" t="s">
        <v>401</v>
      </c>
      <c r="J58" s="27" t="s">
        <v>401</v>
      </c>
      <c r="K58" s="15">
        <v>52.1</v>
      </c>
      <c r="L58" s="26">
        <f t="shared" si="7"/>
        <v>0.39006355299637452</v>
      </c>
      <c r="M58" s="27">
        <v>2688.17</v>
      </c>
      <c r="N58" s="28">
        <v>244.38</v>
      </c>
      <c r="O58" s="27"/>
      <c r="P58" s="27"/>
      <c r="Q58" s="27"/>
      <c r="R58" s="29">
        <f t="shared" si="5"/>
        <v>2443.79</v>
      </c>
      <c r="S58" s="30">
        <f t="shared" si="8"/>
        <v>0.16701608194168641</v>
      </c>
      <c r="T58" s="33" t="s">
        <v>442</v>
      </c>
    </row>
    <row r="59" spans="1:20" ht="15">
      <c r="A59" s="23">
        <v>45017</v>
      </c>
      <c r="B59" s="23">
        <v>45046</v>
      </c>
      <c r="C59" s="24">
        <f t="shared" si="6"/>
        <v>30</v>
      </c>
      <c r="D59" s="15">
        <v>31168888718</v>
      </c>
      <c r="E59" s="15">
        <v>11250.288</v>
      </c>
      <c r="F59" s="15"/>
      <c r="G59" s="15">
        <v>16080.016</v>
      </c>
      <c r="H59" s="25">
        <f t="shared" si="2"/>
        <v>27330.304</v>
      </c>
      <c r="I59" s="60" t="s">
        <v>401</v>
      </c>
      <c r="J59" s="27" t="s">
        <v>401</v>
      </c>
      <c r="K59" s="15">
        <v>67</v>
      </c>
      <c r="L59" s="26">
        <f t="shared" si="7"/>
        <v>0.56654859038142624</v>
      </c>
      <c r="M59" s="27">
        <v>3515.85</v>
      </c>
      <c r="N59" s="28">
        <v>319.62</v>
      </c>
      <c r="O59" s="27"/>
      <c r="P59" s="27"/>
      <c r="Q59" s="27"/>
      <c r="R59" s="29">
        <f t="shared" si="5"/>
        <v>3196.23</v>
      </c>
      <c r="S59" s="30">
        <f t="shared" si="8"/>
        <v>0.11694820518644798</v>
      </c>
      <c r="T59" s="33" t="s">
        <v>443</v>
      </c>
    </row>
    <row r="60" spans="1:20" ht="15">
      <c r="A60" s="23">
        <v>45017</v>
      </c>
      <c r="B60" s="23">
        <v>45046</v>
      </c>
      <c r="C60" s="24">
        <f t="shared" si="6"/>
        <v>30</v>
      </c>
      <c r="D60" s="15">
        <v>31167459576</v>
      </c>
      <c r="E60" s="15">
        <v>48378.63</v>
      </c>
      <c r="F60" s="15"/>
      <c r="G60" s="15">
        <v>70848.34</v>
      </c>
      <c r="H60" s="25">
        <f t="shared" si="2"/>
        <v>119226.97</v>
      </c>
      <c r="I60" s="60" t="s">
        <v>401</v>
      </c>
      <c r="J60" s="27" t="s">
        <v>401</v>
      </c>
      <c r="K60" s="15">
        <v>234.8</v>
      </c>
      <c r="L60" s="26">
        <f t="shared" si="7"/>
        <v>0.70525133683513153</v>
      </c>
      <c r="M60" s="27">
        <v>15329.82</v>
      </c>
      <c r="N60" s="28">
        <v>1393.62</v>
      </c>
      <c r="O60" s="27"/>
      <c r="P60" s="27"/>
      <c r="Q60" s="27"/>
      <c r="R60" s="29">
        <f t="shared" si="5"/>
        <v>13936.2</v>
      </c>
      <c r="S60" s="30">
        <f t="shared" si="8"/>
        <v>0.11688798264352437</v>
      </c>
      <c r="T60" s="33" t="s">
        <v>444</v>
      </c>
    </row>
    <row r="61" spans="1:20" ht="15">
      <c r="A61" s="23">
        <v>45017</v>
      </c>
      <c r="B61" s="23">
        <v>45046</v>
      </c>
      <c r="C61" s="24">
        <f t="shared" si="6"/>
        <v>30</v>
      </c>
      <c r="D61" s="15" t="s">
        <v>47</v>
      </c>
      <c r="E61" s="15">
        <v>17582.031999999999</v>
      </c>
      <c r="F61" s="15"/>
      <c r="G61" s="15">
        <v>28717.504000000001</v>
      </c>
      <c r="H61" s="25">
        <f t="shared" si="2"/>
        <v>46299.536</v>
      </c>
      <c r="I61" s="60" t="s">
        <v>401</v>
      </c>
      <c r="J61" s="27" t="s">
        <v>401</v>
      </c>
      <c r="K61" s="15"/>
      <c r="L61" s="26" t="b">
        <f t="shared" si="7"/>
        <v>0</v>
      </c>
      <c r="M61" s="27">
        <v>13161.79</v>
      </c>
      <c r="N61" s="28">
        <v>1196.53</v>
      </c>
      <c r="O61" s="27"/>
      <c r="P61" s="27"/>
      <c r="Q61" s="27"/>
      <c r="R61" s="29">
        <f t="shared" si="5"/>
        <v>11965.26</v>
      </c>
      <c r="S61" s="30">
        <f t="shared" si="8"/>
        <v>0.2584315315816556</v>
      </c>
      <c r="T61" s="33" t="s">
        <v>445</v>
      </c>
    </row>
    <row r="62" spans="1:20" ht="15">
      <c r="A62" s="23">
        <v>45025</v>
      </c>
      <c r="B62" s="23">
        <v>45114</v>
      </c>
      <c r="C62" s="24">
        <f t="shared" si="6"/>
        <v>90</v>
      </c>
      <c r="D62" s="15">
        <v>31207068463</v>
      </c>
      <c r="E62" s="15"/>
      <c r="F62" s="15"/>
      <c r="G62" s="15"/>
      <c r="H62" s="25">
        <f t="shared" si="2"/>
        <v>0</v>
      </c>
      <c r="I62" s="45">
        <v>4.0000000000000001E-3</v>
      </c>
      <c r="J62" s="35">
        <v>-2217.75</v>
      </c>
      <c r="K62" s="15"/>
      <c r="L62" s="26" t="b">
        <f t="shared" si="7"/>
        <v>0</v>
      </c>
      <c r="M62" s="27">
        <v>6694.39</v>
      </c>
      <c r="N62" s="28">
        <v>608.58000000000004</v>
      </c>
      <c r="O62" s="27"/>
      <c r="P62" s="27"/>
      <c r="Q62" s="27"/>
      <c r="R62" s="29">
        <f t="shared" si="5"/>
        <v>6085.81</v>
      </c>
      <c r="S62" s="30" t="b">
        <f t="shared" si="8"/>
        <v>0</v>
      </c>
      <c r="T62" s="33" t="s">
        <v>446</v>
      </c>
    </row>
    <row r="63" spans="1:20" ht="15">
      <c r="A63" s="23">
        <v>45036</v>
      </c>
      <c r="B63" s="23">
        <v>45125</v>
      </c>
      <c r="C63" s="24">
        <f t="shared" si="6"/>
        <v>90</v>
      </c>
      <c r="D63" s="15">
        <v>31203859350</v>
      </c>
      <c r="E63" s="15"/>
      <c r="F63" s="15"/>
      <c r="G63" s="15"/>
      <c r="H63" s="25">
        <f t="shared" si="2"/>
        <v>0</v>
      </c>
      <c r="I63" s="62">
        <v>2987.152</v>
      </c>
      <c r="J63" s="35">
        <v>-1384.9</v>
      </c>
      <c r="K63" s="15"/>
      <c r="L63" s="26" t="b">
        <f t="shared" si="7"/>
        <v>0</v>
      </c>
      <c r="M63" s="27">
        <v>1340.49</v>
      </c>
      <c r="N63" s="28">
        <v>165.04</v>
      </c>
      <c r="O63" s="27"/>
      <c r="P63" s="27">
        <v>-250.29</v>
      </c>
      <c r="Q63" s="27"/>
      <c r="R63" s="29">
        <f t="shared" si="5"/>
        <v>1425.74</v>
      </c>
      <c r="S63" s="30" t="b">
        <f t="shared" si="8"/>
        <v>0</v>
      </c>
      <c r="T63" s="33" t="s">
        <v>447</v>
      </c>
    </row>
    <row r="64" spans="1:20" ht="15">
      <c r="A64" s="23">
        <v>45036</v>
      </c>
      <c r="B64" s="23">
        <v>45125</v>
      </c>
      <c r="C64" s="24">
        <f t="shared" si="6"/>
        <v>90</v>
      </c>
      <c r="D64" s="15">
        <v>31206313050</v>
      </c>
      <c r="E64" s="15"/>
      <c r="F64" s="15"/>
      <c r="G64" s="15"/>
      <c r="H64" s="25">
        <f t="shared" si="2"/>
        <v>0</v>
      </c>
      <c r="I64" s="45">
        <v>1171.664</v>
      </c>
      <c r="J64" s="35">
        <v>-1654.37</v>
      </c>
      <c r="K64" s="15"/>
      <c r="L64" s="26" t="b">
        <f t="shared" si="7"/>
        <v>0</v>
      </c>
      <c r="M64" s="27">
        <v>3224.03</v>
      </c>
      <c r="N64" s="28">
        <v>293.08999999999997</v>
      </c>
      <c r="O64" s="27"/>
      <c r="P64" s="27">
        <v>-381.93</v>
      </c>
      <c r="Q64" s="27"/>
      <c r="R64" s="29">
        <f t="shared" si="5"/>
        <v>3312.87</v>
      </c>
      <c r="S64" s="30" t="b">
        <f t="shared" si="8"/>
        <v>0</v>
      </c>
      <c r="T64" s="33" t="s">
        <v>448</v>
      </c>
    </row>
    <row r="65" spans="1:20" ht="15">
      <c r="A65" s="23">
        <v>45047</v>
      </c>
      <c r="B65" s="23">
        <v>45077</v>
      </c>
      <c r="C65" s="24">
        <f t="shared" si="6"/>
        <v>31</v>
      </c>
      <c r="D65" s="15">
        <v>31148387458</v>
      </c>
      <c r="E65" s="15">
        <v>57647.77</v>
      </c>
      <c r="F65" s="15"/>
      <c r="G65" s="15">
        <v>51250.99</v>
      </c>
      <c r="H65" s="25">
        <f t="shared" si="2"/>
        <v>108898.76</v>
      </c>
      <c r="I65" s="60" t="s">
        <v>401</v>
      </c>
      <c r="J65" s="27" t="s">
        <v>401</v>
      </c>
      <c r="K65" s="15">
        <v>258.5</v>
      </c>
      <c r="L65" s="26">
        <f t="shared" si="7"/>
        <v>0.56622553607454085</v>
      </c>
      <c r="M65" s="27">
        <v>14134.66</v>
      </c>
      <c r="N65" s="28">
        <v>1281.93</v>
      </c>
      <c r="O65" s="27"/>
      <c r="P65" s="27"/>
      <c r="Q65" s="27"/>
      <c r="R65" s="29">
        <f t="shared" si="5"/>
        <v>12852.73</v>
      </c>
      <c r="S65" s="30">
        <f t="shared" si="8"/>
        <v>0.11802457622106992</v>
      </c>
      <c r="T65" s="33" t="s">
        <v>449</v>
      </c>
    </row>
    <row r="66" spans="1:20" ht="15">
      <c r="A66" s="23">
        <v>45047</v>
      </c>
      <c r="B66" s="23">
        <v>45077</v>
      </c>
      <c r="C66" s="24">
        <f t="shared" si="6"/>
        <v>31</v>
      </c>
      <c r="D66" s="15" t="s">
        <v>396</v>
      </c>
      <c r="E66" s="15">
        <v>35846.080000000002</v>
      </c>
      <c r="F66" s="15"/>
      <c r="G66" s="15">
        <v>34396.351999999999</v>
      </c>
      <c r="H66" s="25">
        <f t="shared" si="2"/>
        <v>70242.432000000001</v>
      </c>
      <c r="I66" s="60" t="s">
        <v>401</v>
      </c>
      <c r="J66" s="27" t="s">
        <v>401</v>
      </c>
      <c r="K66" s="15"/>
      <c r="L66" s="26" t="b">
        <f t="shared" si="7"/>
        <v>0</v>
      </c>
      <c r="M66" s="27">
        <v>12162.16</v>
      </c>
      <c r="N66" s="28">
        <v>1105.6500000000001</v>
      </c>
      <c r="O66" s="27"/>
      <c r="P66" s="27"/>
      <c r="Q66" s="27"/>
      <c r="R66" s="29">
        <f t="shared" si="5"/>
        <v>11056.51</v>
      </c>
      <c r="S66" s="30">
        <f t="shared" si="8"/>
        <v>0.15740499987244178</v>
      </c>
      <c r="T66" s="33" t="s">
        <v>450</v>
      </c>
    </row>
    <row r="67" spans="1:20" ht="15">
      <c r="A67" s="23">
        <v>45047</v>
      </c>
      <c r="B67" s="23">
        <v>45077</v>
      </c>
      <c r="C67" s="24">
        <f t="shared" si="6"/>
        <v>31</v>
      </c>
      <c r="D67" s="15">
        <v>31200010104</v>
      </c>
      <c r="E67" s="15">
        <v>9667.9840000000004</v>
      </c>
      <c r="F67" s="15"/>
      <c r="G67" s="15">
        <v>8729.8240000000005</v>
      </c>
      <c r="H67" s="25">
        <f t="shared" si="2"/>
        <v>18397.808000000001</v>
      </c>
      <c r="I67" s="60" t="s">
        <v>401</v>
      </c>
      <c r="J67" s="27" t="s">
        <v>401</v>
      </c>
      <c r="K67" s="15">
        <v>68.099999999999994</v>
      </c>
      <c r="L67" s="26">
        <f t="shared" si="7"/>
        <v>0.36311654271864596</v>
      </c>
      <c r="M67" s="27">
        <v>3423.23</v>
      </c>
      <c r="N67" s="28">
        <v>311.2</v>
      </c>
      <c r="O67" s="27"/>
      <c r="P67" s="27"/>
      <c r="Q67" s="27"/>
      <c r="R67" s="29">
        <f t="shared" si="5"/>
        <v>3112.03</v>
      </c>
      <c r="S67" s="30">
        <f t="shared" si="8"/>
        <v>0.16915221639447484</v>
      </c>
      <c r="T67" s="33" t="s">
        <v>451</v>
      </c>
    </row>
    <row r="68" spans="1:20" ht="15">
      <c r="A68" s="23">
        <v>45047</v>
      </c>
      <c r="B68" s="23">
        <v>45077</v>
      </c>
      <c r="C68" s="24">
        <f t="shared" si="6"/>
        <v>31</v>
      </c>
      <c r="D68" s="15">
        <v>31168888718</v>
      </c>
      <c r="E68" s="15">
        <v>13378.672</v>
      </c>
      <c r="F68" s="15"/>
      <c r="G68" s="15">
        <v>11064.64</v>
      </c>
      <c r="H68" s="25">
        <f t="shared" si="2"/>
        <v>24443.311999999998</v>
      </c>
      <c r="I68" s="60" t="s">
        <v>401</v>
      </c>
      <c r="J68" s="27" t="s">
        <v>401</v>
      </c>
      <c r="K68" s="15">
        <v>65.2</v>
      </c>
      <c r="L68" s="26">
        <f t="shared" si="7"/>
        <v>0.50389438617323035</v>
      </c>
      <c r="M68" s="27">
        <v>3109.45</v>
      </c>
      <c r="N68" s="28">
        <v>282.68</v>
      </c>
      <c r="O68" s="27"/>
      <c r="P68" s="27"/>
      <c r="Q68" s="27"/>
      <c r="R68" s="29">
        <f t="shared" si="5"/>
        <v>2826.77</v>
      </c>
      <c r="S68" s="30">
        <f t="shared" si="8"/>
        <v>0.11564594847048551</v>
      </c>
      <c r="T68" s="33" t="s">
        <v>452</v>
      </c>
    </row>
    <row r="69" spans="1:20" ht="15">
      <c r="A69" s="23">
        <v>45047</v>
      </c>
      <c r="B69" s="23">
        <v>45077</v>
      </c>
      <c r="C69" s="24">
        <f t="shared" si="6"/>
        <v>31</v>
      </c>
      <c r="D69" s="15">
        <v>31167459576</v>
      </c>
      <c r="E69" s="15">
        <v>62025.25</v>
      </c>
      <c r="F69" s="15"/>
      <c r="G69" s="15">
        <v>60661.8</v>
      </c>
      <c r="H69" s="25">
        <f t="shared" si="2"/>
        <v>122687.05</v>
      </c>
      <c r="I69" s="60" t="s">
        <v>401</v>
      </c>
      <c r="J69" s="27" t="s">
        <v>401</v>
      </c>
      <c r="K69" s="15">
        <v>260.60000000000002</v>
      </c>
      <c r="L69" s="26">
        <f t="shared" si="7"/>
        <v>0.63277800815322782</v>
      </c>
      <c r="M69" s="27">
        <v>16507.46</v>
      </c>
      <c r="N69" s="28">
        <v>1500.68</v>
      </c>
      <c r="O69" s="27"/>
      <c r="P69" s="27"/>
      <c r="Q69" s="27"/>
      <c r="R69" s="29">
        <f t="shared" si="5"/>
        <v>15006.779999999999</v>
      </c>
      <c r="S69" s="30">
        <f t="shared" si="8"/>
        <v>0.12231755511278491</v>
      </c>
      <c r="T69" s="33" t="s">
        <v>453</v>
      </c>
    </row>
    <row r="70" spans="1:20" ht="15">
      <c r="A70" s="23">
        <v>45047</v>
      </c>
      <c r="B70" s="23">
        <v>45077</v>
      </c>
      <c r="C70" s="24">
        <f t="shared" si="6"/>
        <v>31</v>
      </c>
      <c r="D70" s="15" t="s">
        <v>47</v>
      </c>
      <c r="E70" s="15">
        <v>16343.072</v>
      </c>
      <c r="F70" s="15"/>
      <c r="G70" s="15">
        <v>17781.936000000002</v>
      </c>
      <c r="H70" s="25">
        <f t="shared" si="2"/>
        <v>34125.008000000002</v>
      </c>
      <c r="I70" s="60" t="s">
        <v>401</v>
      </c>
      <c r="J70" s="27" t="s">
        <v>401</v>
      </c>
      <c r="K70" s="15"/>
      <c r="L70" s="26" t="b">
        <f t="shared" si="7"/>
        <v>0</v>
      </c>
      <c r="M70" s="27">
        <v>11223.85</v>
      </c>
      <c r="N70" s="28">
        <v>1020.35</v>
      </c>
      <c r="O70" s="27"/>
      <c r="P70" s="27"/>
      <c r="Q70" s="27"/>
      <c r="R70" s="29">
        <f t="shared" si="5"/>
        <v>10203.5</v>
      </c>
      <c r="S70" s="30">
        <f t="shared" si="8"/>
        <v>0.2990035929075826</v>
      </c>
      <c r="T70" s="33" t="s">
        <v>454</v>
      </c>
    </row>
    <row r="71" spans="1:20" ht="15">
      <c r="A71" s="23">
        <v>45056</v>
      </c>
      <c r="B71" s="23">
        <v>45139</v>
      </c>
      <c r="C71" s="24">
        <f t="shared" si="6"/>
        <v>84</v>
      </c>
      <c r="D71" s="15">
        <v>31203623709</v>
      </c>
      <c r="E71" s="15"/>
      <c r="F71" s="15"/>
      <c r="G71" s="15"/>
      <c r="H71" s="25">
        <f t="shared" si="2"/>
        <v>0</v>
      </c>
      <c r="I71" s="60" t="s">
        <v>401</v>
      </c>
      <c r="J71" s="35">
        <v>-1033.24</v>
      </c>
      <c r="K71" s="15"/>
      <c r="L71" s="26" t="b">
        <f t="shared" si="7"/>
        <v>0</v>
      </c>
      <c r="M71" s="27">
        <v>2762.33</v>
      </c>
      <c r="N71" s="28">
        <v>251.12</v>
      </c>
      <c r="O71" s="27"/>
      <c r="P71" s="27">
        <v>-40.79</v>
      </c>
      <c r="Q71" s="27"/>
      <c r="R71" s="29">
        <f t="shared" si="5"/>
        <v>2552</v>
      </c>
      <c r="S71" s="30" t="b">
        <f t="shared" si="8"/>
        <v>0</v>
      </c>
      <c r="T71" s="33" t="s">
        <v>455</v>
      </c>
    </row>
    <row r="72" spans="1:20" ht="15">
      <c r="A72" s="23">
        <v>45078</v>
      </c>
      <c r="B72" s="23">
        <v>45107</v>
      </c>
      <c r="C72" s="24">
        <f t="shared" si="6"/>
        <v>30</v>
      </c>
      <c r="D72" s="15">
        <v>31148387458</v>
      </c>
      <c r="E72" s="15">
        <v>64005.82</v>
      </c>
      <c r="F72" s="15"/>
      <c r="G72" s="15">
        <v>53435.91</v>
      </c>
      <c r="H72" s="25">
        <f t="shared" si="2"/>
        <v>117441.73000000001</v>
      </c>
      <c r="I72" s="60" t="s">
        <v>401</v>
      </c>
      <c r="J72" s="27" t="s">
        <v>401</v>
      </c>
      <c r="K72" s="15">
        <v>292</v>
      </c>
      <c r="L72" s="26">
        <f t="shared" si="7"/>
        <v>0.55860792427701689</v>
      </c>
      <c r="M72" s="27">
        <v>15756.63</v>
      </c>
      <c r="N72" s="28">
        <v>1432.42</v>
      </c>
      <c r="O72" s="27"/>
      <c r="P72" s="27"/>
      <c r="Q72" s="27"/>
      <c r="R72" s="29">
        <f t="shared" si="5"/>
        <v>14324.21</v>
      </c>
      <c r="S72" s="30">
        <f t="shared" si="8"/>
        <v>0.1219686562859726</v>
      </c>
      <c r="T72" s="33" t="s">
        <v>456</v>
      </c>
    </row>
    <row r="73" spans="1:20" ht="15">
      <c r="A73" s="23">
        <v>45078</v>
      </c>
      <c r="B73" s="23">
        <v>45107</v>
      </c>
      <c r="C73" s="24">
        <f t="shared" si="6"/>
        <v>30</v>
      </c>
      <c r="D73" s="15" t="s">
        <v>396</v>
      </c>
      <c r="E73" s="15">
        <v>35106.512000000002</v>
      </c>
      <c r="F73" s="15"/>
      <c r="G73" s="15">
        <v>31809.056</v>
      </c>
      <c r="H73" s="25">
        <f t="shared" si="2"/>
        <v>66915.567999999999</v>
      </c>
      <c r="I73" s="60" t="s">
        <v>401</v>
      </c>
      <c r="J73" s="27" t="s">
        <v>401</v>
      </c>
      <c r="K73" s="15"/>
      <c r="L73" s="26" t="b">
        <f t="shared" si="7"/>
        <v>0</v>
      </c>
      <c r="M73" s="27">
        <v>11455.97</v>
      </c>
      <c r="N73" s="28">
        <v>1041.45</v>
      </c>
      <c r="O73" s="27"/>
      <c r="P73" s="27"/>
      <c r="Q73" s="27"/>
      <c r="R73" s="29">
        <f t="shared" si="5"/>
        <v>10414.519999999999</v>
      </c>
      <c r="S73" s="30">
        <f t="shared" si="8"/>
        <v>0.15563672716638971</v>
      </c>
      <c r="T73" s="33" t="s">
        <v>457</v>
      </c>
    </row>
    <row r="74" spans="1:20" ht="15">
      <c r="A74" s="23">
        <v>45078</v>
      </c>
      <c r="B74" s="23">
        <v>45107</v>
      </c>
      <c r="C74" s="24">
        <f t="shared" si="6"/>
        <v>30</v>
      </c>
      <c r="D74" s="15">
        <v>31200010104</v>
      </c>
      <c r="E74" s="15">
        <v>11035.791999999999</v>
      </c>
      <c r="F74" s="15"/>
      <c r="G74" s="15">
        <v>9617.9040000000005</v>
      </c>
      <c r="H74" s="25">
        <f t="shared" si="2"/>
        <v>20653.696</v>
      </c>
      <c r="I74" s="60" t="s">
        <v>401</v>
      </c>
      <c r="J74" s="27" t="s">
        <v>401</v>
      </c>
      <c r="K74" s="15">
        <v>69.400000000000006</v>
      </c>
      <c r="L74" s="26">
        <f t="shared" si="7"/>
        <v>0.41333845661223179</v>
      </c>
      <c r="M74" s="27">
        <v>3688.55</v>
      </c>
      <c r="N74" s="28">
        <v>335.32</v>
      </c>
      <c r="O74" s="27"/>
      <c r="P74" s="27"/>
      <c r="Q74" s="27"/>
      <c r="R74" s="29">
        <f t="shared" si="5"/>
        <v>3353.23</v>
      </c>
      <c r="S74" s="30">
        <f t="shared" si="8"/>
        <v>0.16235496058429447</v>
      </c>
      <c r="T74" s="33" t="s">
        <v>458</v>
      </c>
    </row>
    <row r="75" spans="1:20" ht="15">
      <c r="A75" s="23">
        <v>45078</v>
      </c>
      <c r="B75" s="23">
        <v>45107</v>
      </c>
      <c r="C75" s="24">
        <f t="shared" si="6"/>
        <v>30</v>
      </c>
      <c r="D75" s="15">
        <v>31168888718</v>
      </c>
      <c r="E75" s="15">
        <v>13367.312</v>
      </c>
      <c r="F75" s="15"/>
      <c r="G75" s="15">
        <v>10326.191999999999</v>
      </c>
      <c r="H75" s="25">
        <f t="shared" si="2"/>
        <v>23693.504000000001</v>
      </c>
      <c r="I75" s="60" t="s">
        <v>401</v>
      </c>
      <c r="J75" s="27" t="s">
        <v>401</v>
      </c>
      <c r="K75" s="15">
        <v>61.9</v>
      </c>
      <c r="L75" s="26">
        <f t="shared" si="7"/>
        <v>0.5316259199425597</v>
      </c>
      <c r="M75" s="27">
        <v>3250.01</v>
      </c>
      <c r="N75" s="28">
        <v>295.45999999999998</v>
      </c>
      <c r="O75" s="27"/>
      <c r="P75" s="27"/>
      <c r="Q75" s="27"/>
      <c r="R75" s="29">
        <f t="shared" si="5"/>
        <v>2954.55</v>
      </c>
      <c r="S75" s="30">
        <f t="shared" si="8"/>
        <v>0.12469873599109697</v>
      </c>
      <c r="T75" s="33" t="s">
        <v>459</v>
      </c>
    </row>
    <row r="76" spans="1:20" ht="15">
      <c r="A76" s="23">
        <v>45078</v>
      </c>
      <c r="B76" s="23">
        <v>45107</v>
      </c>
      <c r="C76" s="24">
        <f t="shared" si="6"/>
        <v>30</v>
      </c>
      <c r="D76" s="15">
        <v>31167459576</v>
      </c>
      <c r="E76" s="15">
        <v>63388.63</v>
      </c>
      <c r="F76" s="15"/>
      <c r="G76" s="15">
        <v>56159.77</v>
      </c>
      <c r="H76" s="25">
        <f t="shared" si="2"/>
        <v>119548.4</v>
      </c>
      <c r="I76" s="60" t="s">
        <v>401</v>
      </c>
      <c r="J76" s="27" t="s">
        <v>401</v>
      </c>
      <c r="K76" s="15">
        <v>298.3</v>
      </c>
      <c r="L76" s="26">
        <f t="shared" si="7"/>
        <v>0.55661898908630381</v>
      </c>
      <c r="M76" s="27">
        <v>16875.96</v>
      </c>
      <c r="N76" s="28">
        <v>1534.18</v>
      </c>
      <c r="O76" s="27"/>
      <c r="P76" s="27"/>
      <c r="Q76" s="27"/>
      <c r="R76" s="29">
        <f t="shared" si="5"/>
        <v>15341.779999999999</v>
      </c>
      <c r="S76" s="30">
        <f t="shared" si="8"/>
        <v>0.12833111944618247</v>
      </c>
      <c r="T76" s="33" t="s">
        <v>460</v>
      </c>
    </row>
    <row r="77" spans="1:20" ht="15">
      <c r="A77" s="23">
        <v>45078</v>
      </c>
      <c r="B77" s="23">
        <v>45107</v>
      </c>
      <c r="C77" s="24">
        <f t="shared" si="6"/>
        <v>30</v>
      </c>
      <c r="D77" s="15" t="s">
        <v>47</v>
      </c>
      <c r="E77" s="15">
        <v>19205.455999999998</v>
      </c>
      <c r="F77" s="15"/>
      <c r="G77" s="15">
        <v>17754.031999999999</v>
      </c>
      <c r="H77" s="25">
        <f t="shared" si="2"/>
        <v>36959.487999999998</v>
      </c>
      <c r="I77" s="60" t="s">
        <v>401</v>
      </c>
      <c r="J77" s="27" t="s">
        <v>401</v>
      </c>
      <c r="K77" s="15"/>
      <c r="L77" s="26" t="b">
        <f t="shared" si="7"/>
        <v>0</v>
      </c>
      <c r="M77" s="27">
        <v>11739.33</v>
      </c>
      <c r="N77" s="28">
        <v>1067.21</v>
      </c>
      <c r="O77" s="27"/>
      <c r="P77" s="27"/>
      <c r="Q77" s="27"/>
      <c r="R77" s="29">
        <f t="shared" si="5"/>
        <v>10672.119999999999</v>
      </c>
      <c r="S77" s="30">
        <f t="shared" si="8"/>
        <v>0.28875183552326267</v>
      </c>
      <c r="T77" s="33" t="s">
        <v>461</v>
      </c>
    </row>
    <row r="78" spans="1:20" ht="15">
      <c r="A78" s="23">
        <v>45108</v>
      </c>
      <c r="B78" s="23">
        <v>45138</v>
      </c>
      <c r="C78" s="24">
        <f t="shared" si="6"/>
        <v>31</v>
      </c>
      <c r="D78" s="15">
        <v>31148387458</v>
      </c>
      <c r="E78" s="15">
        <v>63066.85</v>
      </c>
      <c r="F78" s="15"/>
      <c r="G78" s="15">
        <v>61926.14</v>
      </c>
      <c r="H78" s="25">
        <f t="shared" si="2"/>
        <v>124992.98999999999</v>
      </c>
      <c r="I78" s="60" t="s">
        <v>401</v>
      </c>
      <c r="J78" s="27" t="s">
        <v>401</v>
      </c>
      <c r="K78" s="15">
        <v>303.8</v>
      </c>
      <c r="L78" s="26">
        <f t="shared" si="7"/>
        <v>0.55299977170889159</v>
      </c>
      <c r="M78" s="27">
        <v>16634.150000000001</v>
      </c>
      <c r="N78" s="28">
        <v>1505.97</v>
      </c>
      <c r="O78" s="27"/>
      <c r="P78" s="27"/>
      <c r="Q78" s="27"/>
      <c r="R78" s="29">
        <f t="shared" si="5"/>
        <v>15128.180000000002</v>
      </c>
      <c r="S78" s="30">
        <f t="shared" si="8"/>
        <v>0.12103222748731751</v>
      </c>
      <c r="T78" s="33" t="s">
        <v>462</v>
      </c>
    </row>
    <row r="79" spans="1:20" ht="15">
      <c r="A79" s="23">
        <v>45108</v>
      </c>
      <c r="B79" s="23">
        <v>45138</v>
      </c>
      <c r="C79" s="24">
        <f t="shared" si="6"/>
        <v>31</v>
      </c>
      <c r="D79" s="15" t="s">
        <v>396</v>
      </c>
      <c r="E79" s="15">
        <v>33381.599999999999</v>
      </c>
      <c r="F79" s="15"/>
      <c r="G79" s="15">
        <v>35363.616000000002</v>
      </c>
      <c r="H79" s="25">
        <f t="shared" si="2"/>
        <v>68745.216</v>
      </c>
      <c r="I79" s="60" t="s">
        <v>401</v>
      </c>
      <c r="J79" s="27" t="s">
        <v>401</v>
      </c>
      <c r="K79" s="15"/>
      <c r="L79" s="26" t="b">
        <f t="shared" si="7"/>
        <v>0</v>
      </c>
      <c r="M79" s="27">
        <v>11431.27</v>
      </c>
      <c r="N79" s="28">
        <v>1039.21</v>
      </c>
      <c r="O79" s="27"/>
      <c r="P79" s="27"/>
      <c r="Q79" s="27"/>
      <c r="R79" s="29">
        <f t="shared" si="5"/>
        <v>10392.060000000001</v>
      </c>
      <c r="S79" s="30">
        <f t="shared" si="8"/>
        <v>0.15116775544061134</v>
      </c>
      <c r="T79" s="33" t="s">
        <v>463</v>
      </c>
    </row>
    <row r="80" spans="1:20" ht="15">
      <c r="A80" s="23">
        <v>45108</v>
      </c>
      <c r="B80" s="23">
        <v>45138</v>
      </c>
      <c r="C80" s="24">
        <f t="shared" ref="C80:C100" si="9">IF(B80=""," ",B80-A80+1)</f>
        <v>31</v>
      </c>
      <c r="D80" s="15">
        <v>31200010104</v>
      </c>
      <c r="E80" s="15">
        <v>9512.1280000000006</v>
      </c>
      <c r="F80" s="15"/>
      <c r="G80" s="15">
        <v>9541.76</v>
      </c>
      <c r="H80" s="25">
        <f t="shared" si="2"/>
        <v>19053.887999999999</v>
      </c>
      <c r="I80" s="60" t="s">
        <v>401</v>
      </c>
      <c r="J80" s="27" t="s">
        <v>401</v>
      </c>
      <c r="K80" s="15">
        <v>71</v>
      </c>
      <c r="L80" s="26">
        <f t="shared" ref="L80:L111" si="10">IFERROR(((H80/K80)/C80)/24,FALSE)</f>
        <v>0.36070513402998633</v>
      </c>
      <c r="M80" s="27">
        <v>3544.01</v>
      </c>
      <c r="N80" s="28">
        <v>321.52999999999997</v>
      </c>
      <c r="O80" s="27"/>
      <c r="P80" s="27"/>
      <c r="Q80" s="27"/>
      <c r="R80" s="29">
        <f t="shared" si="5"/>
        <v>3222.4800000000005</v>
      </c>
      <c r="S80" s="30">
        <f t="shared" ref="S80:S111" si="11">IFERROR(R80/H80,FALSE)</f>
        <v>0.16912453773214164</v>
      </c>
      <c r="T80" s="33" t="s">
        <v>464</v>
      </c>
    </row>
    <row r="81" spans="1:20" ht="15">
      <c r="A81" s="23">
        <v>45108</v>
      </c>
      <c r="B81" s="23">
        <v>45138</v>
      </c>
      <c r="C81" s="24">
        <f t="shared" si="9"/>
        <v>31</v>
      </c>
      <c r="D81" s="15">
        <v>31168888718</v>
      </c>
      <c r="E81" s="15">
        <v>13348.528</v>
      </c>
      <c r="F81" s="15"/>
      <c r="G81" s="15">
        <v>12322.512000000001</v>
      </c>
      <c r="H81" s="25">
        <f t="shared" ref="H81:H144" si="12">E81+F81+G81</f>
        <v>25671.040000000001</v>
      </c>
      <c r="I81" s="60" t="s">
        <v>401</v>
      </c>
      <c r="J81" s="27" t="s">
        <v>401</v>
      </c>
      <c r="K81" s="15">
        <v>74.900000000000006</v>
      </c>
      <c r="L81" s="26">
        <f t="shared" si="10"/>
        <v>0.46066870522704106</v>
      </c>
      <c r="M81" s="27">
        <v>3609.85</v>
      </c>
      <c r="N81" s="28">
        <v>328.17</v>
      </c>
      <c r="O81" s="27"/>
      <c r="P81" s="27"/>
      <c r="Q81" s="27"/>
      <c r="R81" s="29">
        <f t="shared" ref="R81:R144" si="13">IFERROR((M81-N81)-O81-P81-Q81,FALSE)</f>
        <v>3281.68</v>
      </c>
      <c r="S81" s="30">
        <f t="shared" si="11"/>
        <v>0.12783588043180175</v>
      </c>
      <c r="T81" s="33" t="s">
        <v>465</v>
      </c>
    </row>
    <row r="82" spans="1:20" ht="15">
      <c r="A82" s="23">
        <v>45108</v>
      </c>
      <c r="B82" s="23">
        <v>45138</v>
      </c>
      <c r="C82" s="24">
        <f t="shared" si="9"/>
        <v>31</v>
      </c>
      <c r="D82" s="15">
        <v>31167459576</v>
      </c>
      <c r="E82" s="15">
        <v>63174.98</v>
      </c>
      <c r="F82" s="15"/>
      <c r="G82" s="15">
        <v>64973.99</v>
      </c>
      <c r="H82" s="25">
        <f t="shared" si="12"/>
        <v>128148.97</v>
      </c>
      <c r="I82" s="60" t="s">
        <v>401</v>
      </c>
      <c r="J82" s="27" t="s">
        <v>401</v>
      </c>
      <c r="K82" s="15">
        <v>288.89999999999998</v>
      </c>
      <c r="L82" s="26">
        <f t="shared" si="10"/>
        <v>0.59620366648429168</v>
      </c>
      <c r="M82" s="27">
        <v>18096.009999999998</v>
      </c>
      <c r="N82" s="28">
        <v>1645.09</v>
      </c>
      <c r="O82" s="27"/>
      <c r="P82" s="27"/>
      <c r="Q82" s="27"/>
      <c r="R82" s="29">
        <f t="shared" si="13"/>
        <v>16450.919999999998</v>
      </c>
      <c r="S82" s="30">
        <f t="shared" si="11"/>
        <v>0.12837340791736365</v>
      </c>
      <c r="T82" s="33" t="s">
        <v>466</v>
      </c>
    </row>
    <row r="83" spans="1:20" ht="15">
      <c r="A83" s="23">
        <v>45108</v>
      </c>
      <c r="B83" s="23">
        <v>45138</v>
      </c>
      <c r="C83" s="24">
        <f t="shared" si="9"/>
        <v>31</v>
      </c>
      <c r="D83" s="15" t="s">
        <v>47</v>
      </c>
      <c r="E83" s="15">
        <v>17833.103999999999</v>
      </c>
      <c r="F83" s="15"/>
      <c r="G83" s="15">
        <v>19709.263999999999</v>
      </c>
      <c r="H83" s="25">
        <f t="shared" si="12"/>
        <v>37542.368000000002</v>
      </c>
      <c r="I83" s="60" t="s">
        <v>401</v>
      </c>
      <c r="J83" s="27" t="s">
        <v>401</v>
      </c>
      <c r="K83" s="15"/>
      <c r="L83" s="26" t="b">
        <f t="shared" si="10"/>
        <v>0</v>
      </c>
      <c r="M83" s="27">
        <v>11745.6</v>
      </c>
      <c r="N83" s="28">
        <v>1067.78</v>
      </c>
      <c r="O83" s="27"/>
      <c r="P83" s="27"/>
      <c r="Q83" s="27"/>
      <c r="R83" s="29">
        <f t="shared" si="13"/>
        <v>10677.82</v>
      </c>
      <c r="S83" s="30">
        <f t="shared" si="11"/>
        <v>0.28442052456573863</v>
      </c>
      <c r="T83" s="33" t="s">
        <v>467</v>
      </c>
    </row>
    <row r="84" spans="1:20" ht="15">
      <c r="A84" s="23">
        <v>45115</v>
      </c>
      <c r="B84" s="23">
        <v>45204</v>
      </c>
      <c r="C84" s="24">
        <f t="shared" si="9"/>
        <v>90</v>
      </c>
      <c r="D84" s="15">
        <v>31207068463</v>
      </c>
      <c r="E84" s="15"/>
      <c r="F84" s="15"/>
      <c r="G84" s="15"/>
      <c r="H84" s="25">
        <f t="shared" si="12"/>
        <v>0</v>
      </c>
      <c r="I84" s="45">
        <v>8.0000000000000002E-3</v>
      </c>
      <c r="J84" s="35">
        <v>-2783.1</v>
      </c>
      <c r="K84" s="15"/>
      <c r="L84" s="26" t="b">
        <f t="shared" si="10"/>
        <v>0</v>
      </c>
      <c r="M84" s="27">
        <v>8392.91</v>
      </c>
      <c r="N84" s="28">
        <v>762.99</v>
      </c>
      <c r="O84" s="27"/>
      <c r="P84" s="27"/>
      <c r="Q84" s="27"/>
      <c r="R84" s="29">
        <f t="shared" si="13"/>
        <v>7629.92</v>
      </c>
      <c r="S84" s="30" t="b">
        <f t="shared" si="11"/>
        <v>0</v>
      </c>
      <c r="T84" s="33" t="s">
        <v>468</v>
      </c>
    </row>
    <row r="85" spans="1:20" ht="15">
      <c r="A85" s="23">
        <v>45115</v>
      </c>
      <c r="B85" s="23">
        <v>45204</v>
      </c>
      <c r="C85" s="24">
        <f t="shared" si="9"/>
        <v>90</v>
      </c>
      <c r="D85" s="15">
        <v>31207068463</v>
      </c>
      <c r="E85" s="15"/>
      <c r="F85" s="15"/>
      <c r="G85" s="15"/>
      <c r="H85" s="25">
        <f t="shared" si="12"/>
        <v>0</v>
      </c>
      <c r="I85" s="45">
        <v>8.0000000000000002E-3</v>
      </c>
      <c r="J85" s="35">
        <v>-2815.56</v>
      </c>
      <c r="K85" s="15"/>
      <c r="L85" s="26" t="b">
        <f t="shared" si="10"/>
        <v>0</v>
      </c>
      <c r="M85" s="27">
        <v>8357.2199999999993</v>
      </c>
      <c r="N85" s="28">
        <v>759.75</v>
      </c>
      <c r="O85" s="27"/>
      <c r="P85" s="27">
        <v>-32.450000000000003</v>
      </c>
      <c r="Q85" s="27"/>
      <c r="R85" s="29">
        <f t="shared" si="13"/>
        <v>7629.9199999999992</v>
      </c>
      <c r="S85" s="30" t="b">
        <f t="shared" si="11"/>
        <v>0</v>
      </c>
      <c r="T85" s="33" t="s">
        <v>469</v>
      </c>
    </row>
    <row r="86" spans="1:20" ht="15">
      <c r="A86" s="23">
        <v>45126</v>
      </c>
      <c r="B86" s="23">
        <v>45215</v>
      </c>
      <c r="C86" s="24">
        <f t="shared" si="9"/>
        <v>90</v>
      </c>
      <c r="D86" s="15">
        <v>31203859350</v>
      </c>
      <c r="E86" s="15"/>
      <c r="F86" s="15"/>
      <c r="G86" s="15"/>
      <c r="H86" s="25">
        <f t="shared" si="12"/>
        <v>0</v>
      </c>
      <c r="I86" s="45">
        <v>5000.9080000000004</v>
      </c>
      <c r="J86" s="35">
        <v>-1433.14</v>
      </c>
      <c r="K86" s="15"/>
      <c r="L86" s="26" t="b">
        <f t="shared" si="10"/>
        <v>0</v>
      </c>
      <c r="M86" s="27">
        <v>2113.15</v>
      </c>
      <c r="N86" s="28">
        <v>214.84</v>
      </c>
      <c r="O86" s="27"/>
      <c r="P86" s="27">
        <v>-250.29</v>
      </c>
      <c r="Q86" s="27"/>
      <c r="R86" s="29">
        <f t="shared" si="13"/>
        <v>2148.6000000000004</v>
      </c>
      <c r="S86" s="30" t="b">
        <f t="shared" si="11"/>
        <v>0</v>
      </c>
      <c r="T86" s="33" t="s">
        <v>470</v>
      </c>
    </row>
    <row r="87" spans="1:20" ht="15">
      <c r="A87" s="23">
        <v>45126</v>
      </c>
      <c r="B87" s="23">
        <v>45215</v>
      </c>
      <c r="C87" s="24">
        <f t="shared" si="9"/>
        <v>90</v>
      </c>
      <c r="D87" s="15">
        <v>31206313050</v>
      </c>
      <c r="E87" s="15"/>
      <c r="F87" s="15"/>
      <c r="G87" s="15"/>
      <c r="H87" s="25">
        <f t="shared" si="12"/>
        <v>0</v>
      </c>
      <c r="I87" s="45">
        <v>2224.5520000000001</v>
      </c>
      <c r="J87" s="35">
        <v>-1930.49</v>
      </c>
      <c r="K87" s="15"/>
      <c r="L87" s="26" t="b">
        <f t="shared" si="10"/>
        <v>0</v>
      </c>
      <c r="M87" s="27">
        <v>3460.89</v>
      </c>
      <c r="N87" s="28">
        <v>314.63</v>
      </c>
      <c r="O87" s="27"/>
      <c r="P87" s="27">
        <v>-500.58</v>
      </c>
      <c r="Q87" s="27"/>
      <c r="R87" s="29">
        <f t="shared" si="13"/>
        <v>3646.8399999999997</v>
      </c>
      <c r="S87" s="30" t="b">
        <f t="shared" si="11"/>
        <v>0</v>
      </c>
      <c r="T87" s="33" t="s">
        <v>471</v>
      </c>
    </row>
    <row r="88" spans="1:20" ht="15">
      <c r="A88" s="23">
        <v>45139</v>
      </c>
      <c r="B88" s="23">
        <v>45169</v>
      </c>
      <c r="C88" s="24">
        <f t="shared" si="9"/>
        <v>31</v>
      </c>
      <c r="D88" s="15" t="s">
        <v>396</v>
      </c>
      <c r="E88" s="15">
        <v>36110.239999999998</v>
      </c>
      <c r="F88" s="15"/>
      <c r="G88" s="15">
        <v>31096.144</v>
      </c>
      <c r="H88" s="25">
        <f t="shared" si="12"/>
        <v>67206.383999999991</v>
      </c>
      <c r="I88" s="60" t="s">
        <v>401</v>
      </c>
      <c r="J88" s="27" t="s">
        <v>401</v>
      </c>
      <c r="K88" s="15"/>
      <c r="L88" s="26" t="b">
        <f t="shared" si="10"/>
        <v>0</v>
      </c>
      <c r="M88" s="27">
        <v>11347.53</v>
      </c>
      <c r="N88" s="28">
        <v>1031.5899999999999</v>
      </c>
      <c r="O88" s="27"/>
      <c r="P88" s="27"/>
      <c r="Q88" s="27"/>
      <c r="R88" s="29">
        <f t="shared" si="13"/>
        <v>10315.94</v>
      </c>
      <c r="S88" s="30">
        <f t="shared" si="11"/>
        <v>0.15349642974393626</v>
      </c>
      <c r="T88" s="33" t="s">
        <v>472</v>
      </c>
    </row>
    <row r="89" spans="1:20" ht="15">
      <c r="A89" s="23">
        <v>45139</v>
      </c>
      <c r="B89" s="23">
        <v>45169</v>
      </c>
      <c r="C89" s="24">
        <f t="shared" si="9"/>
        <v>31</v>
      </c>
      <c r="D89" s="15">
        <v>31168888718</v>
      </c>
      <c r="E89" s="15">
        <v>13574.672</v>
      </c>
      <c r="F89" s="15"/>
      <c r="G89" s="15">
        <v>10324.08</v>
      </c>
      <c r="H89" s="25">
        <f t="shared" si="12"/>
        <v>23898.752</v>
      </c>
      <c r="I89" s="60" t="s">
        <v>401</v>
      </c>
      <c r="J89" s="27" t="s">
        <v>401</v>
      </c>
      <c r="K89" s="15">
        <v>64.2</v>
      </c>
      <c r="L89" s="26">
        <f t="shared" si="10"/>
        <v>0.50034234415301648</v>
      </c>
      <c r="M89" s="27">
        <v>3067.74</v>
      </c>
      <c r="N89" s="28">
        <v>278.89</v>
      </c>
      <c r="O89" s="27"/>
      <c r="P89" s="27"/>
      <c r="Q89" s="27"/>
      <c r="R89" s="29">
        <f t="shared" si="13"/>
        <v>2788.85</v>
      </c>
      <c r="S89" s="30">
        <f t="shared" si="11"/>
        <v>0.11669437801605707</v>
      </c>
      <c r="T89" s="33" t="s">
        <v>473</v>
      </c>
    </row>
    <row r="90" spans="1:20" ht="15">
      <c r="A90" s="23">
        <v>45139</v>
      </c>
      <c r="B90" s="23">
        <v>45169</v>
      </c>
      <c r="C90" s="24">
        <f t="shared" si="9"/>
        <v>31</v>
      </c>
      <c r="D90" s="15">
        <v>31167459576</v>
      </c>
      <c r="E90" s="15">
        <v>64256.94</v>
      </c>
      <c r="F90" s="15"/>
      <c r="G90" s="15">
        <v>56293.35</v>
      </c>
      <c r="H90" s="25">
        <f t="shared" si="12"/>
        <v>120550.29000000001</v>
      </c>
      <c r="I90" s="60" t="s">
        <v>401</v>
      </c>
      <c r="J90" s="27" t="s">
        <v>401</v>
      </c>
      <c r="K90" s="15">
        <v>256.10000000000002</v>
      </c>
      <c r="L90" s="26">
        <f t="shared" si="10"/>
        <v>0.63268238843193814</v>
      </c>
      <c r="M90" s="27">
        <v>16961.16</v>
      </c>
      <c r="N90" s="28">
        <v>1541.92</v>
      </c>
      <c r="O90" s="27"/>
      <c r="P90" s="27"/>
      <c r="Q90" s="27"/>
      <c r="R90" s="29">
        <f t="shared" si="13"/>
        <v>15419.24</v>
      </c>
      <c r="S90" s="30">
        <f t="shared" si="11"/>
        <v>0.12790711660668755</v>
      </c>
      <c r="T90" s="33" t="s">
        <v>474</v>
      </c>
    </row>
    <row r="91" spans="1:20" ht="15">
      <c r="A91" s="23">
        <v>45139</v>
      </c>
      <c r="B91" s="23">
        <v>45169</v>
      </c>
      <c r="C91" s="24">
        <f t="shared" si="9"/>
        <v>31</v>
      </c>
      <c r="D91" s="15">
        <v>31167459576</v>
      </c>
      <c r="E91" s="15">
        <v>64256.94</v>
      </c>
      <c r="F91" s="15"/>
      <c r="G91" s="15">
        <v>56293.35</v>
      </c>
      <c r="H91" s="25">
        <f t="shared" si="12"/>
        <v>120550.29000000001</v>
      </c>
      <c r="I91" s="60" t="s">
        <v>401</v>
      </c>
      <c r="J91" s="27" t="s">
        <v>401</v>
      </c>
      <c r="K91" s="15">
        <v>256.10000000000002</v>
      </c>
      <c r="L91" s="26">
        <f t="shared" si="10"/>
        <v>0.63268238843193814</v>
      </c>
      <c r="M91" s="27">
        <v>-89139.44</v>
      </c>
      <c r="N91" s="28">
        <v>1487.32</v>
      </c>
      <c r="O91" s="27"/>
      <c r="P91" s="27"/>
      <c r="Q91" s="27"/>
      <c r="R91" s="29">
        <f t="shared" si="13"/>
        <v>-90626.760000000009</v>
      </c>
      <c r="S91" s="30">
        <f t="shared" si="11"/>
        <v>-0.75177554529317181</v>
      </c>
      <c r="T91" s="33" t="s">
        <v>475</v>
      </c>
    </row>
    <row r="92" spans="1:20" ht="15">
      <c r="A92" s="23">
        <v>45139</v>
      </c>
      <c r="B92" s="23">
        <v>45169</v>
      </c>
      <c r="C92" s="24">
        <f t="shared" si="9"/>
        <v>31</v>
      </c>
      <c r="D92" s="15" t="s">
        <v>47</v>
      </c>
      <c r="E92" s="15">
        <v>19387.903999999999</v>
      </c>
      <c r="F92" s="15"/>
      <c r="G92" s="15">
        <v>17847.263999999999</v>
      </c>
      <c r="H92" s="25">
        <f t="shared" si="12"/>
        <v>37235.167999999998</v>
      </c>
      <c r="I92" s="60" t="s">
        <v>401</v>
      </c>
      <c r="J92" s="27" t="s">
        <v>401</v>
      </c>
      <c r="K92" s="15"/>
      <c r="L92" s="26" t="b">
        <f t="shared" si="10"/>
        <v>0</v>
      </c>
      <c r="M92" s="27">
        <v>11800.05</v>
      </c>
      <c r="N92" s="28">
        <v>1072.73</v>
      </c>
      <c r="O92" s="27"/>
      <c r="P92" s="27"/>
      <c r="Q92" s="27"/>
      <c r="R92" s="29">
        <f t="shared" si="13"/>
        <v>10727.32</v>
      </c>
      <c r="S92" s="30">
        <f t="shared" si="11"/>
        <v>0.28809645762844416</v>
      </c>
      <c r="T92" s="33" t="s">
        <v>476</v>
      </c>
    </row>
    <row r="93" spans="1:20" ht="15">
      <c r="A93" s="23">
        <v>45170</v>
      </c>
      <c r="B93" s="23">
        <v>45199</v>
      </c>
      <c r="C93" s="24">
        <f t="shared" si="9"/>
        <v>30</v>
      </c>
      <c r="D93" s="15">
        <v>31148387458</v>
      </c>
      <c r="E93" s="15">
        <v>56382.25</v>
      </c>
      <c r="F93" s="15"/>
      <c r="G93" s="15">
        <v>53581.66</v>
      </c>
      <c r="H93" s="25">
        <f t="shared" si="12"/>
        <v>109963.91</v>
      </c>
      <c r="I93" s="60" t="s">
        <v>401</v>
      </c>
      <c r="J93" s="27" t="s">
        <v>401</v>
      </c>
      <c r="K93" s="15">
        <v>239.9</v>
      </c>
      <c r="L93" s="26">
        <f t="shared" si="10"/>
        <v>0.63663048260849431</v>
      </c>
      <c r="M93" s="27">
        <v>14021.66</v>
      </c>
      <c r="N93" s="28">
        <v>1274.7</v>
      </c>
      <c r="O93" s="27"/>
      <c r="P93" s="27"/>
      <c r="Q93" s="27"/>
      <c r="R93" s="29">
        <f t="shared" si="13"/>
        <v>12746.96</v>
      </c>
      <c r="S93" s="30">
        <f t="shared" si="11"/>
        <v>0.11591948667521916</v>
      </c>
      <c r="T93" s="33" t="s">
        <v>477</v>
      </c>
    </row>
    <row r="94" spans="1:20" ht="15">
      <c r="A94" s="23">
        <v>45170</v>
      </c>
      <c r="B94" s="23">
        <v>45199</v>
      </c>
      <c r="C94" s="24">
        <f t="shared" si="9"/>
        <v>30</v>
      </c>
      <c r="D94" s="15">
        <v>31206696059</v>
      </c>
      <c r="E94" s="15">
        <v>31003.119999999999</v>
      </c>
      <c r="F94" s="15"/>
      <c r="G94" s="15">
        <v>26731.84</v>
      </c>
      <c r="H94" s="25">
        <f t="shared" si="12"/>
        <v>57734.96</v>
      </c>
      <c r="I94" s="60" t="s">
        <v>401</v>
      </c>
      <c r="J94" s="27" t="s">
        <v>401</v>
      </c>
      <c r="K94" s="15"/>
      <c r="L94" s="26" t="b">
        <f t="shared" si="10"/>
        <v>0</v>
      </c>
      <c r="M94" s="27">
        <v>14338.6</v>
      </c>
      <c r="N94" s="28">
        <v>1303.51</v>
      </c>
      <c r="O94" s="27"/>
      <c r="P94" s="27"/>
      <c r="Q94" s="27"/>
      <c r="R94" s="29">
        <f t="shared" si="13"/>
        <v>13035.09</v>
      </c>
      <c r="S94" s="30">
        <f t="shared" si="11"/>
        <v>0.22577464330104324</v>
      </c>
      <c r="T94" s="33" t="s">
        <v>478</v>
      </c>
    </row>
    <row r="95" spans="1:20" ht="15">
      <c r="A95" s="23">
        <v>45170</v>
      </c>
      <c r="B95" s="23">
        <v>45199</v>
      </c>
      <c r="C95" s="24">
        <f t="shared" si="9"/>
        <v>30</v>
      </c>
      <c r="D95" s="15" t="s">
        <v>398</v>
      </c>
      <c r="E95" s="15">
        <v>35047.904000000002</v>
      </c>
      <c r="F95" s="15"/>
      <c r="G95" s="15">
        <v>34543.951999999997</v>
      </c>
      <c r="H95" s="25">
        <f t="shared" si="12"/>
        <v>69591.856</v>
      </c>
      <c r="I95" s="60" t="s">
        <v>401</v>
      </c>
      <c r="J95" s="27" t="s">
        <v>401</v>
      </c>
      <c r="K95" s="15"/>
      <c r="L95" s="26" t="b">
        <f t="shared" si="10"/>
        <v>0</v>
      </c>
      <c r="M95" s="27">
        <v>-20721.29</v>
      </c>
      <c r="N95" s="28">
        <v>1043.52</v>
      </c>
      <c r="O95" s="27"/>
      <c r="P95" s="27"/>
      <c r="Q95" s="27"/>
      <c r="R95" s="29">
        <f t="shared" si="13"/>
        <v>-21764.81</v>
      </c>
      <c r="S95" s="30">
        <f t="shared" si="11"/>
        <v>-0.31274938262890994</v>
      </c>
      <c r="T95" s="33" t="s">
        <v>479</v>
      </c>
    </row>
    <row r="96" spans="1:20" ht="15">
      <c r="A96" s="23">
        <v>45170</v>
      </c>
      <c r="B96" s="23">
        <v>45199</v>
      </c>
      <c r="C96" s="24">
        <f t="shared" si="9"/>
        <v>30</v>
      </c>
      <c r="D96" s="15">
        <v>31168888718</v>
      </c>
      <c r="E96" s="15">
        <v>11616.031999999999</v>
      </c>
      <c r="F96" s="15"/>
      <c r="G96" s="15">
        <v>10329.776</v>
      </c>
      <c r="H96" s="25">
        <f t="shared" si="12"/>
        <v>21945.807999999997</v>
      </c>
      <c r="I96" s="60" t="s">
        <v>401</v>
      </c>
      <c r="J96" s="27" t="s">
        <v>401</v>
      </c>
      <c r="K96" s="15">
        <v>62.4</v>
      </c>
      <c r="L96" s="26">
        <f t="shared" si="10"/>
        <v>0.48846616809116811</v>
      </c>
      <c r="M96" s="27">
        <v>-37397.08</v>
      </c>
      <c r="N96" s="28">
        <v>259.36</v>
      </c>
      <c r="O96" s="27"/>
      <c r="P96" s="27"/>
      <c r="Q96" s="27"/>
      <c r="R96" s="29">
        <f t="shared" si="13"/>
        <v>-37656.44</v>
      </c>
      <c r="S96" s="30">
        <f t="shared" si="11"/>
        <v>-1.7158830515604624</v>
      </c>
      <c r="T96" s="33" t="s">
        <v>480</v>
      </c>
    </row>
    <row r="97" spans="1:20" ht="15">
      <c r="A97" s="23">
        <v>45170</v>
      </c>
      <c r="B97" s="23">
        <v>45199</v>
      </c>
      <c r="C97" s="24">
        <f t="shared" si="9"/>
        <v>30</v>
      </c>
      <c r="D97" s="15">
        <v>31167459576</v>
      </c>
      <c r="E97" s="15">
        <v>56178.27</v>
      </c>
      <c r="F97" s="15"/>
      <c r="G97" s="15">
        <v>56464.5</v>
      </c>
      <c r="H97" s="25">
        <f t="shared" si="12"/>
        <v>112642.76999999999</v>
      </c>
      <c r="I97" s="60" t="s">
        <v>401</v>
      </c>
      <c r="J97" s="27" t="s">
        <v>401</v>
      </c>
      <c r="K97" s="15">
        <v>227.1</v>
      </c>
      <c r="L97" s="26">
        <f t="shared" si="10"/>
        <v>0.68889604432702178</v>
      </c>
      <c r="M97" s="27">
        <v>14947.27</v>
      </c>
      <c r="N97" s="28">
        <v>1358.84</v>
      </c>
      <c r="O97" s="27"/>
      <c r="P97" s="27"/>
      <c r="Q97" s="27"/>
      <c r="R97" s="29">
        <f t="shared" si="13"/>
        <v>13588.43</v>
      </c>
      <c r="S97" s="30">
        <f t="shared" si="11"/>
        <v>0.12063295318465625</v>
      </c>
      <c r="T97" s="33" t="s">
        <v>481</v>
      </c>
    </row>
    <row r="98" spans="1:20" ht="15">
      <c r="A98" s="23">
        <v>45170</v>
      </c>
      <c r="B98" s="23">
        <v>45199</v>
      </c>
      <c r="C98" s="24">
        <f t="shared" si="9"/>
        <v>30</v>
      </c>
      <c r="D98" s="15" t="s">
        <v>47</v>
      </c>
      <c r="E98" s="15">
        <v>20811.488000000001</v>
      </c>
      <c r="F98" s="15"/>
      <c r="G98" s="15">
        <v>20305.088</v>
      </c>
      <c r="H98" s="25">
        <f t="shared" si="12"/>
        <v>41116.576000000001</v>
      </c>
      <c r="I98" s="60" t="s">
        <v>401</v>
      </c>
      <c r="J98" s="27" t="s">
        <v>401</v>
      </c>
      <c r="K98" s="15"/>
      <c r="L98" s="26" t="b">
        <f t="shared" si="10"/>
        <v>0</v>
      </c>
      <c r="M98" s="27">
        <v>-15120.1</v>
      </c>
      <c r="N98" s="28">
        <v>1125.45</v>
      </c>
      <c r="O98" s="27"/>
      <c r="P98" s="27"/>
      <c r="Q98" s="27"/>
      <c r="R98" s="29">
        <f t="shared" si="13"/>
        <v>-16245.550000000001</v>
      </c>
      <c r="S98" s="30">
        <f t="shared" si="11"/>
        <v>-0.39510950522728355</v>
      </c>
      <c r="T98" s="33" t="s">
        <v>482</v>
      </c>
    </row>
    <row r="99" spans="1:20" ht="15">
      <c r="A99" s="23">
        <v>45200</v>
      </c>
      <c r="B99" s="23">
        <v>45230</v>
      </c>
      <c r="C99" s="24">
        <f t="shared" si="9"/>
        <v>31</v>
      </c>
      <c r="D99" s="15">
        <v>31148387458</v>
      </c>
      <c r="E99" s="15">
        <v>51419.79</v>
      </c>
      <c r="F99" s="15"/>
      <c r="G99" s="15">
        <v>52975.39</v>
      </c>
      <c r="H99" s="25">
        <f t="shared" si="12"/>
        <v>104395.18</v>
      </c>
      <c r="I99" s="60" t="s">
        <v>401</v>
      </c>
      <c r="J99" s="27" t="s">
        <v>401</v>
      </c>
      <c r="K99" s="15">
        <v>220.4</v>
      </c>
      <c r="L99" s="26">
        <f t="shared" si="10"/>
        <v>0.63664293171750286</v>
      </c>
      <c r="M99" s="27">
        <v>15428.68</v>
      </c>
      <c r="N99" s="28">
        <v>1402.61</v>
      </c>
      <c r="O99" s="27"/>
      <c r="P99" s="27"/>
      <c r="Q99" s="27"/>
      <c r="R99" s="29">
        <f t="shared" si="13"/>
        <v>14026.07</v>
      </c>
      <c r="S99" s="30">
        <f t="shared" si="11"/>
        <v>0.13435553250638585</v>
      </c>
      <c r="T99" s="33" t="s">
        <v>483</v>
      </c>
    </row>
    <row r="100" spans="1:20" ht="15">
      <c r="A100" s="23">
        <v>45200</v>
      </c>
      <c r="B100" s="23">
        <v>45230</v>
      </c>
      <c r="C100" s="24">
        <f t="shared" si="9"/>
        <v>31</v>
      </c>
      <c r="D100" s="15">
        <v>31206696059</v>
      </c>
      <c r="E100" s="15">
        <v>33996.400000000001</v>
      </c>
      <c r="F100" s="15"/>
      <c r="G100" s="15">
        <v>33113.872000000003</v>
      </c>
      <c r="H100" s="25">
        <f t="shared" si="12"/>
        <v>67110.271999999997</v>
      </c>
      <c r="I100" s="60" t="s">
        <v>401</v>
      </c>
      <c r="J100" s="27" t="s">
        <v>401</v>
      </c>
      <c r="K100" s="15">
        <v>168.5</v>
      </c>
      <c r="L100" s="26">
        <f t="shared" si="10"/>
        <v>0.53532331450815229</v>
      </c>
      <c r="M100" s="27">
        <v>16129.83</v>
      </c>
      <c r="N100" s="28">
        <v>1466.35</v>
      </c>
      <c r="O100" s="27"/>
      <c r="P100" s="27"/>
      <c r="Q100" s="27"/>
      <c r="R100" s="29">
        <f t="shared" si="13"/>
        <v>14663.48</v>
      </c>
      <c r="S100" s="30">
        <f t="shared" si="11"/>
        <v>0.2184982948660974</v>
      </c>
      <c r="T100" s="33" t="s">
        <v>484</v>
      </c>
    </row>
    <row r="101" spans="1:20" ht="15">
      <c r="A101" s="23">
        <v>45200</v>
      </c>
      <c r="B101" s="23">
        <v>45230</v>
      </c>
      <c r="C101" s="24">
        <f t="shared" ref="C101:C153" si="14">IF(B101=""," ",B101-A101+1)</f>
        <v>31</v>
      </c>
      <c r="D101" s="15">
        <v>31206696059</v>
      </c>
      <c r="E101" s="15">
        <v>33996.400000000001</v>
      </c>
      <c r="F101" s="15"/>
      <c r="G101" s="15">
        <v>33113.872000000003</v>
      </c>
      <c r="H101" s="25">
        <f t="shared" si="12"/>
        <v>67110.271999999997</v>
      </c>
      <c r="I101" s="60" t="s">
        <v>401</v>
      </c>
      <c r="J101" s="27" t="s">
        <v>401</v>
      </c>
      <c r="K101" s="15">
        <v>168.5</v>
      </c>
      <c r="L101" s="26">
        <f t="shared" si="10"/>
        <v>0.53532331450815229</v>
      </c>
      <c r="M101" s="27">
        <v>15718.89</v>
      </c>
      <c r="N101" s="28">
        <v>1428.99</v>
      </c>
      <c r="O101" s="27"/>
      <c r="P101" s="27"/>
      <c r="Q101" s="27"/>
      <c r="R101" s="29">
        <f t="shared" si="13"/>
        <v>14289.9</v>
      </c>
      <c r="S101" s="30">
        <f t="shared" si="11"/>
        <v>0.21293163586045369</v>
      </c>
      <c r="T101" s="33" t="s">
        <v>485</v>
      </c>
    </row>
    <row r="102" spans="1:20" ht="15">
      <c r="A102" s="23">
        <v>45200</v>
      </c>
      <c r="B102" s="23">
        <v>45230</v>
      </c>
      <c r="C102" s="24">
        <f t="shared" si="14"/>
        <v>31</v>
      </c>
      <c r="D102" s="15" t="s">
        <v>399</v>
      </c>
      <c r="E102" s="15">
        <v>22506.13</v>
      </c>
      <c r="F102" s="15"/>
      <c r="G102" s="15">
        <v>23085.31</v>
      </c>
      <c r="H102" s="25">
        <f t="shared" si="12"/>
        <v>45591.44</v>
      </c>
      <c r="I102" s="60" t="s">
        <v>401</v>
      </c>
      <c r="J102" s="27" t="s">
        <v>401</v>
      </c>
      <c r="K102" s="15">
        <v>111.7</v>
      </c>
      <c r="L102" s="26">
        <f t="shared" si="10"/>
        <v>0.54860176548165696</v>
      </c>
      <c r="M102" s="27">
        <v>11374.31</v>
      </c>
      <c r="N102" s="28">
        <v>1034.03</v>
      </c>
      <c r="O102" s="27"/>
      <c r="P102" s="27"/>
      <c r="Q102" s="27"/>
      <c r="R102" s="29">
        <f t="shared" si="13"/>
        <v>10340.279999999999</v>
      </c>
      <c r="S102" s="30">
        <f t="shared" si="11"/>
        <v>0.22680310163486828</v>
      </c>
      <c r="T102" s="33" t="s">
        <v>486</v>
      </c>
    </row>
    <row r="103" spans="1:20" ht="15">
      <c r="A103" s="23">
        <v>45200</v>
      </c>
      <c r="B103" s="23">
        <v>45230</v>
      </c>
      <c r="C103" s="24">
        <f t="shared" si="14"/>
        <v>31</v>
      </c>
      <c r="D103" s="15">
        <v>31168888718</v>
      </c>
      <c r="E103" s="15">
        <v>12587.04</v>
      </c>
      <c r="F103" s="15"/>
      <c r="G103" s="15">
        <v>11760.656000000001</v>
      </c>
      <c r="H103" s="25">
        <f t="shared" si="12"/>
        <v>24347.696000000004</v>
      </c>
      <c r="I103" s="60" t="s">
        <v>401</v>
      </c>
      <c r="J103" s="27" t="s">
        <v>401</v>
      </c>
      <c r="K103" s="15">
        <v>62.7</v>
      </c>
      <c r="L103" s="26">
        <f t="shared" si="10"/>
        <v>0.5219361698478846</v>
      </c>
      <c r="M103" s="27">
        <v>3044.24</v>
      </c>
      <c r="N103" s="28">
        <v>276.75</v>
      </c>
      <c r="O103" s="27"/>
      <c r="P103" s="27"/>
      <c r="Q103" s="27"/>
      <c r="R103" s="29">
        <f t="shared" si="13"/>
        <v>2767.49</v>
      </c>
      <c r="S103" s="30">
        <f t="shared" si="11"/>
        <v>0.11366537515500437</v>
      </c>
      <c r="T103" s="33" t="s">
        <v>487</v>
      </c>
    </row>
    <row r="104" spans="1:20" ht="15">
      <c r="A104" s="23">
        <v>45200</v>
      </c>
      <c r="B104" s="23">
        <v>45230</v>
      </c>
      <c r="C104" s="24">
        <f t="shared" si="14"/>
        <v>31</v>
      </c>
      <c r="D104" s="15">
        <v>31167459576</v>
      </c>
      <c r="E104" s="15">
        <v>57203.73</v>
      </c>
      <c r="F104" s="15"/>
      <c r="G104" s="15">
        <v>62262.55</v>
      </c>
      <c r="H104" s="25">
        <f t="shared" si="12"/>
        <v>119466.28</v>
      </c>
      <c r="I104" s="60" t="s">
        <v>401</v>
      </c>
      <c r="J104" s="27" t="s">
        <v>401</v>
      </c>
      <c r="K104" s="15">
        <v>228.3</v>
      </c>
      <c r="L104" s="26">
        <f t="shared" si="10"/>
        <v>0.70334190534054886</v>
      </c>
      <c r="M104" s="27">
        <v>16160.66</v>
      </c>
      <c r="N104" s="28">
        <v>1469.15</v>
      </c>
      <c r="O104" s="27"/>
      <c r="P104" s="27"/>
      <c r="Q104" s="27"/>
      <c r="R104" s="29">
        <f t="shared" si="13"/>
        <v>14691.51</v>
      </c>
      <c r="S104" s="30">
        <f t="shared" si="11"/>
        <v>0.12297620717745628</v>
      </c>
      <c r="T104" s="33" t="s">
        <v>488</v>
      </c>
    </row>
    <row r="105" spans="1:20" ht="15">
      <c r="A105" s="23">
        <v>45200</v>
      </c>
      <c r="B105" s="23">
        <v>45230</v>
      </c>
      <c r="C105" s="24">
        <f t="shared" si="14"/>
        <v>31</v>
      </c>
      <c r="D105" s="15">
        <v>31167459576</v>
      </c>
      <c r="E105" s="15">
        <v>57203.73</v>
      </c>
      <c r="F105" s="15"/>
      <c r="G105" s="15">
        <v>62262.55</v>
      </c>
      <c r="H105" s="25">
        <f t="shared" si="12"/>
        <v>119466.28</v>
      </c>
      <c r="I105" s="60" t="s">
        <v>401</v>
      </c>
      <c r="J105" s="27" t="s">
        <v>401</v>
      </c>
      <c r="K105" s="15">
        <v>228.3</v>
      </c>
      <c r="L105" s="26">
        <f t="shared" si="10"/>
        <v>0.70334190534054886</v>
      </c>
      <c r="M105" s="27">
        <v>15560.06</v>
      </c>
      <c r="N105" s="28">
        <v>1414.55</v>
      </c>
      <c r="O105" s="27"/>
      <c r="P105" s="27"/>
      <c r="Q105" s="27"/>
      <c r="R105" s="29">
        <f t="shared" si="13"/>
        <v>14145.51</v>
      </c>
      <c r="S105" s="30">
        <f t="shared" si="11"/>
        <v>0.11840587988510232</v>
      </c>
      <c r="T105" s="33" t="s">
        <v>489</v>
      </c>
    </row>
    <row r="106" spans="1:20" ht="15">
      <c r="A106" s="23">
        <v>45200</v>
      </c>
      <c r="B106" s="23">
        <v>45230</v>
      </c>
      <c r="C106" s="24">
        <f t="shared" si="14"/>
        <v>31</v>
      </c>
      <c r="D106" s="15" t="s">
        <v>400</v>
      </c>
      <c r="E106" s="15">
        <v>21151.472000000002</v>
      </c>
      <c r="F106" s="15"/>
      <c r="G106" s="15">
        <v>22872.704000000002</v>
      </c>
      <c r="H106" s="25">
        <f t="shared" si="12"/>
        <v>44024.176000000007</v>
      </c>
      <c r="I106" s="60" t="s">
        <v>401</v>
      </c>
      <c r="J106" s="27" t="s">
        <v>401</v>
      </c>
      <c r="K106" s="15"/>
      <c r="L106" s="26" t="b">
        <f t="shared" si="10"/>
        <v>0</v>
      </c>
      <c r="M106" s="27">
        <v>13015.45</v>
      </c>
      <c r="N106" s="28">
        <v>1183.22</v>
      </c>
      <c r="O106" s="27"/>
      <c r="P106" s="27"/>
      <c r="Q106" s="27"/>
      <c r="R106" s="29">
        <f t="shared" si="13"/>
        <v>11832.230000000001</v>
      </c>
      <c r="S106" s="30">
        <f t="shared" si="11"/>
        <v>0.2687666431280849</v>
      </c>
      <c r="T106" s="33" t="s">
        <v>490</v>
      </c>
    </row>
    <row r="107" spans="1:20" ht="15">
      <c r="A107" s="23">
        <v>45205</v>
      </c>
      <c r="B107" s="23">
        <v>45294</v>
      </c>
      <c r="C107" s="24">
        <f t="shared" si="14"/>
        <v>90</v>
      </c>
      <c r="D107" s="15">
        <v>31207068463</v>
      </c>
      <c r="E107" s="15"/>
      <c r="F107" s="15"/>
      <c r="G107" s="15"/>
      <c r="H107" s="25">
        <f t="shared" si="12"/>
        <v>0</v>
      </c>
      <c r="I107" s="45">
        <v>4.0000000000000001E-3</v>
      </c>
      <c r="J107" s="35">
        <v>-3148.84</v>
      </c>
      <c r="K107" s="15"/>
      <c r="L107" s="26" t="b">
        <f t="shared" si="10"/>
        <v>0</v>
      </c>
      <c r="M107" s="27">
        <v>9753.66</v>
      </c>
      <c r="N107" s="28">
        <v>886.7</v>
      </c>
      <c r="O107" s="27"/>
      <c r="P107" s="27">
        <v>-24.1</v>
      </c>
      <c r="Q107" s="27"/>
      <c r="R107" s="29">
        <f t="shared" si="13"/>
        <v>8891.06</v>
      </c>
      <c r="S107" s="30" t="b">
        <f t="shared" si="11"/>
        <v>0</v>
      </c>
      <c r="T107" s="33" t="s">
        <v>491</v>
      </c>
    </row>
    <row r="108" spans="1:20" ht="15">
      <c r="A108" s="23">
        <v>45216</v>
      </c>
      <c r="B108" s="23">
        <v>45266</v>
      </c>
      <c r="C108" s="24">
        <f t="shared" si="14"/>
        <v>51</v>
      </c>
      <c r="D108" s="15">
        <v>31206313050</v>
      </c>
      <c r="E108" s="15"/>
      <c r="F108" s="15"/>
      <c r="G108" s="15"/>
      <c r="H108" s="25">
        <f t="shared" si="12"/>
        <v>0</v>
      </c>
      <c r="I108" s="45">
        <v>693.34</v>
      </c>
      <c r="J108" s="35">
        <v>-1372.37</v>
      </c>
      <c r="K108" s="15"/>
      <c r="L108" s="26" t="b">
        <f t="shared" si="10"/>
        <v>0</v>
      </c>
      <c r="M108" s="27">
        <v>2912.49</v>
      </c>
      <c r="N108" s="28">
        <v>264.77</v>
      </c>
      <c r="O108" s="27"/>
      <c r="P108" s="27">
        <v>-250.29</v>
      </c>
      <c r="Q108" s="27"/>
      <c r="R108" s="29">
        <f t="shared" si="13"/>
        <v>2898.0099999999998</v>
      </c>
      <c r="S108" s="30" t="b">
        <f t="shared" si="11"/>
        <v>0</v>
      </c>
      <c r="T108" s="33" t="s">
        <v>492</v>
      </c>
    </row>
    <row r="109" spans="1:20" ht="15">
      <c r="A109" s="23">
        <v>45216</v>
      </c>
      <c r="B109" s="23">
        <v>45305</v>
      </c>
      <c r="C109" s="24">
        <f t="shared" si="14"/>
        <v>90</v>
      </c>
      <c r="D109" s="15">
        <v>31203859350</v>
      </c>
      <c r="E109" s="15"/>
      <c r="F109" s="15"/>
      <c r="G109" s="15"/>
      <c r="H109" s="25">
        <f t="shared" si="12"/>
        <v>0</v>
      </c>
      <c r="I109" s="45">
        <v>2003.3240000000001</v>
      </c>
      <c r="J109" s="35">
        <v>-1461.35</v>
      </c>
      <c r="K109" s="15"/>
      <c r="L109" s="26" t="b">
        <f t="shared" si="10"/>
        <v>0</v>
      </c>
      <c r="M109" s="27">
        <v>4687.46</v>
      </c>
      <c r="N109" s="28">
        <v>435.24</v>
      </c>
      <c r="O109" s="27"/>
      <c r="P109" s="27">
        <v>-41.72</v>
      </c>
      <c r="Q109" s="27"/>
      <c r="R109" s="29">
        <f t="shared" si="13"/>
        <v>4293.9400000000005</v>
      </c>
      <c r="S109" s="30" t="b">
        <f t="shared" si="11"/>
        <v>0</v>
      </c>
      <c r="T109" s="33" t="s">
        <v>493</v>
      </c>
    </row>
    <row r="110" spans="1:20" ht="15">
      <c r="A110" s="23">
        <v>45231</v>
      </c>
      <c r="B110" s="23">
        <v>45260</v>
      </c>
      <c r="C110" s="24">
        <f t="shared" si="14"/>
        <v>30</v>
      </c>
      <c r="D110" s="15">
        <v>31148387458</v>
      </c>
      <c r="E110" s="15">
        <v>55985.18</v>
      </c>
      <c r="F110" s="15"/>
      <c r="G110" s="15">
        <v>48532.71</v>
      </c>
      <c r="H110" s="25">
        <f t="shared" si="12"/>
        <v>104517.89</v>
      </c>
      <c r="I110" s="60" t="s">
        <v>401</v>
      </c>
      <c r="J110" s="27" t="s">
        <v>401</v>
      </c>
      <c r="K110" s="15">
        <v>224.2</v>
      </c>
      <c r="L110" s="26">
        <f t="shared" si="10"/>
        <v>0.64747429130736445</v>
      </c>
      <c r="M110" s="27">
        <v>13358</v>
      </c>
      <c r="N110" s="28">
        <v>1214.3599999999999</v>
      </c>
      <c r="O110" s="27"/>
      <c r="P110" s="27"/>
      <c r="Q110" s="27"/>
      <c r="R110" s="29">
        <f t="shared" si="13"/>
        <v>12143.64</v>
      </c>
      <c r="S110" s="30">
        <f t="shared" si="11"/>
        <v>0.11618719053742857</v>
      </c>
      <c r="T110" s="33" t="s">
        <v>494</v>
      </c>
    </row>
    <row r="111" spans="1:20" ht="15">
      <c r="A111" s="23">
        <v>45231</v>
      </c>
      <c r="B111" s="23">
        <v>45260</v>
      </c>
      <c r="C111" s="24">
        <f t="shared" si="14"/>
        <v>30</v>
      </c>
      <c r="D111" s="15">
        <v>31206696059</v>
      </c>
      <c r="E111" s="15">
        <v>37733.519999999997</v>
      </c>
      <c r="F111" s="15"/>
      <c r="G111" s="15">
        <v>31306.191999999999</v>
      </c>
      <c r="H111" s="25">
        <f t="shared" si="12"/>
        <v>69039.712</v>
      </c>
      <c r="I111" s="60" t="s">
        <v>401</v>
      </c>
      <c r="J111" s="27" t="s">
        <v>401</v>
      </c>
      <c r="K111" s="15">
        <v>203.1</v>
      </c>
      <c r="L111" s="26">
        <f t="shared" si="10"/>
        <v>0.47212451447015708</v>
      </c>
      <c r="M111" s="27">
        <v>17226.11</v>
      </c>
      <c r="N111" s="28">
        <v>1566.01</v>
      </c>
      <c r="O111" s="27"/>
      <c r="P111" s="27"/>
      <c r="Q111" s="27"/>
      <c r="R111" s="29">
        <f t="shared" si="13"/>
        <v>15660.1</v>
      </c>
      <c r="S111" s="30">
        <f t="shared" si="11"/>
        <v>0.22682742361381811</v>
      </c>
      <c r="T111" s="33" t="s">
        <v>495</v>
      </c>
    </row>
    <row r="112" spans="1:20" ht="15">
      <c r="A112" s="23">
        <v>45231</v>
      </c>
      <c r="B112" s="23">
        <v>45260</v>
      </c>
      <c r="C112" s="24">
        <f t="shared" si="14"/>
        <v>30</v>
      </c>
      <c r="D112" s="15" t="s">
        <v>396</v>
      </c>
      <c r="E112" s="15">
        <v>40202.432000000001</v>
      </c>
      <c r="F112" s="15"/>
      <c r="G112" s="15">
        <v>36050.784</v>
      </c>
      <c r="H112" s="25">
        <f t="shared" si="12"/>
        <v>76253.216</v>
      </c>
      <c r="I112" s="60" t="s">
        <v>401</v>
      </c>
      <c r="J112" s="27" t="s">
        <v>401</v>
      </c>
      <c r="K112" s="15"/>
      <c r="L112" s="26" t="b">
        <f t="shared" ref="L112:L143" si="15">IFERROR(((H112/K112)/C112)/24,FALSE)</f>
        <v>0</v>
      </c>
      <c r="M112" s="27">
        <v>12611.68</v>
      </c>
      <c r="N112" s="28">
        <v>1146.52</v>
      </c>
      <c r="O112" s="27"/>
      <c r="P112" s="27"/>
      <c r="Q112" s="27"/>
      <c r="R112" s="29">
        <f t="shared" si="13"/>
        <v>11465.16</v>
      </c>
      <c r="S112" s="30">
        <f t="shared" ref="S112:S143" si="16">IFERROR(R112/H112,FALSE)</f>
        <v>0.15035641250855569</v>
      </c>
      <c r="T112" s="33" t="s">
        <v>496</v>
      </c>
    </row>
    <row r="113" spans="1:20" ht="15">
      <c r="A113" s="23">
        <v>45231</v>
      </c>
      <c r="B113" s="23">
        <v>45260</v>
      </c>
      <c r="C113" s="24">
        <f t="shared" si="14"/>
        <v>30</v>
      </c>
      <c r="D113" s="15" t="s">
        <v>399</v>
      </c>
      <c r="E113" s="15">
        <v>24988.84</v>
      </c>
      <c r="F113" s="15"/>
      <c r="G113" s="15">
        <v>22082.45</v>
      </c>
      <c r="H113" s="25">
        <f t="shared" si="12"/>
        <v>47071.29</v>
      </c>
      <c r="I113" s="60" t="s">
        <v>401</v>
      </c>
      <c r="J113" s="27" t="s">
        <v>401</v>
      </c>
      <c r="K113" s="15">
        <v>118.4</v>
      </c>
      <c r="L113" s="26">
        <f t="shared" si="15"/>
        <v>0.55216884853603598</v>
      </c>
      <c r="M113" s="27">
        <v>11914.32</v>
      </c>
      <c r="N113" s="28">
        <v>1083.1199999999999</v>
      </c>
      <c r="O113" s="27"/>
      <c r="P113" s="27"/>
      <c r="Q113" s="27"/>
      <c r="R113" s="29">
        <f t="shared" si="13"/>
        <v>10831.2</v>
      </c>
      <c r="S113" s="30">
        <f t="shared" si="16"/>
        <v>0.23010204309250926</v>
      </c>
      <c r="T113" s="33" t="s">
        <v>497</v>
      </c>
    </row>
    <row r="114" spans="1:20" ht="15">
      <c r="A114" s="23">
        <v>45231</v>
      </c>
      <c r="B114" s="23">
        <v>45260</v>
      </c>
      <c r="C114" s="24">
        <f t="shared" si="14"/>
        <v>30</v>
      </c>
      <c r="D114" s="15">
        <v>31168888718</v>
      </c>
      <c r="E114" s="15">
        <v>13572.575999999999</v>
      </c>
      <c r="F114" s="15"/>
      <c r="G114" s="15">
        <v>11385.168</v>
      </c>
      <c r="H114" s="25">
        <f t="shared" si="12"/>
        <v>24957.743999999999</v>
      </c>
      <c r="I114" s="60" t="s">
        <v>401</v>
      </c>
      <c r="J114" s="27" t="s">
        <v>401</v>
      </c>
      <c r="K114" s="15">
        <v>68.3</v>
      </c>
      <c r="L114" s="26">
        <f t="shared" si="15"/>
        <v>0.50751878965348951</v>
      </c>
      <c r="M114" s="27">
        <v>3450.65</v>
      </c>
      <c r="N114" s="28">
        <v>313.7</v>
      </c>
      <c r="O114" s="27"/>
      <c r="P114" s="27"/>
      <c r="Q114" s="27"/>
      <c r="R114" s="29">
        <f t="shared" si="13"/>
        <v>3136.9500000000003</v>
      </c>
      <c r="S114" s="30">
        <f t="shared" si="16"/>
        <v>0.12569044702117307</v>
      </c>
      <c r="T114" s="33" t="s">
        <v>498</v>
      </c>
    </row>
    <row r="115" spans="1:20" ht="15">
      <c r="A115" s="23">
        <v>45231</v>
      </c>
      <c r="B115" s="23">
        <v>45260</v>
      </c>
      <c r="C115" s="24">
        <f t="shared" si="14"/>
        <v>30</v>
      </c>
      <c r="D115" s="15">
        <v>31167459576</v>
      </c>
      <c r="E115" s="15">
        <v>62929.73</v>
      </c>
      <c r="F115" s="15"/>
      <c r="G115" s="15">
        <v>57608.21</v>
      </c>
      <c r="H115" s="25">
        <f t="shared" si="12"/>
        <v>120537.94</v>
      </c>
      <c r="I115" s="60" t="s">
        <v>401</v>
      </c>
      <c r="J115" s="27" t="s">
        <v>401</v>
      </c>
      <c r="K115" s="15">
        <v>266.89999999999998</v>
      </c>
      <c r="L115" s="26">
        <f t="shared" si="15"/>
        <v>0.62725292452437464</v>
      </c>
      <c r="M115" s="27">
        <v>17079.099999999999</v>
      </c>
      <c r="N115" s="28">
        <v>1552.65</v>
      </c>
      <c r="O115" s="27"/>
      <c r="P115" s="27"/>
      <c r="Q115" s="27"/>
      <c r="R115" s="29">
        <f t="shared" si="13"/>
        <v>15526.449999999999</v>
      </c>
      <c r="S115" s="30">
        <f t="shared" si="16"/>
        <v>0.12880965113556775</v>
      </c>
      <c r="T115" s="33" t="s">
        <v>499</v>
      </c>
    </row>
    <row r="116" spans="1:20" ht="15">
      <c r="A116" s="23">
        <v>45231</v>
      </c>
      <c r="B116" s="23">
        <v>45260</v>
      </c>
      <c r="C116" s="24">
        <f t="shared" si="14"/>
        <v>30</v>
      </c>
      <c r="D116" s="15">
        <v>31167459576</v>
      </c>
      <c r="E116" s="15">
        <v>62929.73</v>
      </c>
      <c r="F116" s="15"/>
      <c r="G116" s="15">
        <v>57608.21</v>
      </c>
      <c r="H116" s="25">
        <f t="shared" si="12"/>
        <v>120537.94</v>
      </c>
      <c r="I116" s="60" t="s">
        <v>401</v>
      </c>
      <c r="J116" s="27" t="s">
        <v>401</v>
      </c>
      <c r="K116" s="15">
        <v>266.89999999999998</v>
      </c>
      <c r="L116" s="26">
        <f t="shared" si="15"/>
        <v>0.62725292452437464</v>
      </c>
      <c r="M116" s="27">
        <v>16497.87</v>
      </c>
      <c r="N116" s="28">
        <v>1499.81</v>
      </c>
      <c r="O116" s="27"/>
      <c r="P116" s="27"/>
      <c r="Q116" s="27"/>
      <c r="R116" s="29">
        <f t="shared" si="13"/>
        <v>14998.06</v>
      </c>
      <c r="S116" s="30">
        <f t="shared" si="16"/>
        <v>0.12442605207953611</v>
      </c>
      <c r="T116" s="33" t="s">
        <v>500</v>
      </c>
    </row>
    <row r="117" spans="1:20" ht="15">
      <c r="A117" s="23">
        <v>45231</v>
      </c>
      <c r="B117" s="23">
        <v>45260</v>
      </c>
      <c r="C117" s="24">
        <f t="shared" si="14"/>
        <v>30</v>
      </c>
      <c r="D117" s="15" t="s">
        <v>47</v>
      </c>
      <c r="E117" s="15">
        <v>25514.112000000001</v>
      </c>
      <c r="F117" s="15"/>
      <c r="G117" s="15">
        <v>23401.792000000001</v>
      </c>
      <c r="H117" s="25">
        <f t="shared" si="12"/>
        <v>48915.904000000002</v>
      </c>
      <c r="I117" s="60" t="s">
        <v>401</v>
      </c>
      <c r="J117" s="27" t="s">
        <v>401</v>
      </c>
      <c r="K117" s="15"/>
      <c r="L117" s="26" t="b">
        <f t="shared" si="15"/>
        <v>0</v>
      </c>
      <c r="M117" s="27">
        <v>13955.4</v>
      </c>
      <c r="N117" s="28">
        <v>1268.67</v>
      </c>
      <c r="O117" s="27"/>
      <c r="P117" s="27"/>
      <c r="Q117" s="27"/>
      <c r="R117" s="29">
        <f t="shared" si="13"/>
        <v>12686.73</v>
      </c>
      <c r="S117" s="30">
        <f t="shared" si="16"/>
        <v>0.25935797895097673</v>
      </c>
      <c r="T117" s="33" t="s">
        <v>501</v>
      </c>
    </row>
    <row r="118" spans="1:20" ht="15">
      <c r="A118" s="23">
        <v>45261</v>
      </c>
      <c r="B118" s="23">
        <v>45291</v>
      </c>
      <c r="C118" s="24">
        <f t="shared" si="14"/>
        <v>31</v>
      </c>
      <c r="D118" s="15">
        <v>31148387458</v>
      </c>
      <c r="E118" s="15">
        <v>58141.23</v>
      </c>
      <c r="F118" s="15"/>
      <c r="G118" s="15">
        <v>75003.009999999995</v>
      </c>
      <c r="H118" s="25">
        <f t="shared" si="12"/>
        <v>133144.24</v>
      </c>
      <c r="I118" s="60" t="s">
        <v>401</v>
      </c>
      <c r="J118" s="27" t="s">
        <v>401</v>
      </c>
      <c r="K118" s="15">
        <v>291.2</v>
      </c>
      <c r="L118" s="26">
        <f t="shared" si="15"/>
        <v>0.61455120820040177</v>
      </c>
      <c r="M118" s="27">
        <v>17015.38</v>
      </c>
      <c r="N118" s="28">
        <v>1546.85</v>
      </c>
      <c r="O118" s="27"/>
      <c r="P118" s="27"/>
      <c r="Q118" s="27"/>
      <c r="R118" s="29">
        <f t="shared" si="13"/>
        <v>15468.53</v>
      </c>
      <c r="S118" s="30">
        <f t="shared" si="16"/>
        <v>0.11617873968862642</v>
      </c>
      <c r="T118" s="33" t="s">
        <v>502</v>
      </c>
    </row>
    <row r="119" spans="1:20" ht="15">
      <c r="A119" s="23">
        <v>45261</v>
      </c>
      <c r="B119" s="23">
        <v>45291</v>
      </c>
      <c r="C119" s="24">
        <f t="shared" si="14"/>
        <v>31</v>
      </c>
      <c r="D119" s="15">
        <v>31206696059</v>
      </c>
      <c r="E119" s="15">
        <v>49921.279999999999</v>
      </c>
      <c r="F119" s="15"/>
      <c r="G119" s="15">
        <v>57706.879999999997</v>
      </c>
      <c r="H119" s="25">
        <f t="shared" si="12"/>
        <v>107628.16</v>
      </c>
      <c r="I119" s="60" t="s">
        <v>401</v>
      </c>
      <c r="J119" s="27" t="s">
        <v>401</v>
      </c>
      <c r="K119" s="15">
        <v>280.2</v>
      </c>
      <c r="L119" s="26">
        <f t="shared" si="15"/>
        <v>0.51627946244234157</v>
      </c>
      <c r="M119" s="27">
        <v>24800.720000000001</v>
      </c>
      <c r="N119" s="28">
        <v>2254.61</v>
      </c>
      <c r="O119" s="27"/>
      <c r="P119" s="27"/>
      <c r="Q119" s="27"/>
      <c r="R119" s="29">
        <f t="shared" si="13"/>
        <v>22546.11</v>
      </c>
      <c r="S119" s="30">
        <f t="shared" si="16"/>
        <v>0.20948151487491748</v>
      </c>
      <c r="T119" s="33" t="s">
        <v>503</v>
      </c>
    </row>
    <row r="120" spans="1:20" ht="15">
      <c r="A120" s="23">
        <v>45261</v>
      </c>
      <c r="B120" s="23">
        <v>45291</v>
      </c>
      <c r="C120" s="24">
        <f t="shared" si="14"/>
        <v>31</v>
      </c>
      <c r="D120" s="15">
        <v>31206696059</v>
      </c>
      <c r="E120" s="15">
        <v>49921.279999999999</v>
      </c>
      <c r="F120" s="15"/>
      <c r="G120" s="15">
        <v>57706.879999999997</v>
      </c>
      <c r="H120" s="25">
        <f t="shared" si="12"/>
        <v>107628.16</v>
      </c>
      <c r="I120" s="60" t="s">
        <v>401</v>
      </c>
      <c r="J120" s="27" t="s">
        <v>401</v>
      </c>
      <c r="K120" s="15">
        <v>280.2</v>
      </c>
      <c r="L120" s="26">
        <f t="shared" si="15"/>
        <v>0.51627946244234157</v>
      </c>
      <c r="M120" s="27">
        <v>24389.78</v>
      </c>
      <c r="N120" s="28">
        <v>2217.25</v>
      </c>
      <c r="O120" s="27"/>
      <c r="P120" s="27"/>
      <c r="Q120" s="27"/>
      <c r="R120" s="29">
        <f t="shared" si="13"/>
        <v>22172.53</v>
      </c>
      <c r="S120" s="30">
        <f t="shared" si="16"/>
        <v>0.20601049019141457</v>
      </c>
      <c r="T120" s="33" t="s">
        <v>504</v>
      </c>
    </row>
    <row r="121" spans="1:20" ht="15">
      <c r="A121" s="23">
        <v>45261</v>
      </c>
      <c r="B121" s="23">
        <v>45291</v>
      </c>
      <c r="C121" s="24">
        <f t="shared" si="14"/>
        <v>31</v>
      </c>
      <c r="D121" s="15" t="s">
        <v>396</v>
      </c>
      <c r="E121" s="15">
        <v>34286.112000000001</v>
      </c>
      <c r="F121" s="15"/>
      <c r="G121" s="15">
        <v>45224.752</v>
      </c>
      <c r="H121" s="25">
        <f t="shared" si="12"/>
        <v>79510.864000000001</v>
      </c>
      <c r="I121" s="60" t="s">
        <v>401</v>
      </c>
      <c r="J121" s="27" t="s">
        <v>401</v>
      </c>
      <c r="K121" s="15"/>
      <c r="L121" s="26" t="b">
        <f t="shared" si="15"/>
        <v>0</v>
      </c>
      <c r="M121" s="27">
        <v>13564.64</v>
      </c>
      <c r="N121" s="28">
        <v>1233.1500000000001</v>
      </c>
      <c r="O121" s="27"/>
      <c r="P121" s="27"/>
      <c r="Q121" s="27"/>
      <c r="R121" s="29">
        <f t="shared" si="13"/>
        <v>12331.49</v>
      </c>
      <c r="S121" s="30">
        <f t="shared" si="16"/>
        <v>0.15509188782051217</v>
      </c>
      <c r="T121" s="33" t="s">
        <v>505</v>
      </c>
    </row>
    <row r="122" spans="1:20" ht="15">
      <c r="A122" s="23">
        <v>45261</v>
      </c>
      <c r="B122" s="23">
        <v>45291</v>
      </c>
      <c r="C122" s="24">
        <f t="shared" si="14"/>
        <v>31</v>
      </c>
      <c r="D122" s="15">
        <v>31206430268</v>
      </c>
      <c r="E122" s="15">
        <v>31908.112000000001</v>
      </c>
      <c r="F122" s="15"/>
      <c r="G122" s="15">
        <v>38357.120000000003</v>
      </c>
      <c r="H122" s="25">
        <f t="shared" si="12"/>
        <v>70265.232000000004</v>
      </c>
      <c r="I122" s="60" t="s">
        <v>401</v>
      </c>
      <c r="J122" s="27" t="s">
        <v>401</v>
      </c>
      <c r="K122" s="15">
        <v>170.9</v>
      </c>
      <c r="L122" s="26">
        <f t="shared" si="15"/>
        <v>0.55261858472224845</v>
      </c>
      <c r="M122" s="27">
        <v>13761</v>
      </c>
      <c r="N122" s="28">
        <v>1251</v>
      </c>
      <c r="O122" s="27"/>
      <c r="P122" s="27"/>
      <c r="Q122" s="27"/>
      <c r="R122" s="29">
        <f t="shared" si="13"/>
        <v>12510</v>
      </c>
      <c r="S122" s="30">
        <f t="shared" si="16"/>
        <v>0.17803968824866329</v>
      </c>
      <c r="T122" s="33" t="s">
        <v>506</v>
      </c>
    </row>
    <row r="123" spans="1:20" ht="15">
      <c r="A123" s="23">
        <v>45261</v>
      </c>
      <c r="B123" s="23">
        <v>45291</v>
      </c>
      <c r="C123" s="24">
        <f t="shared" si="14"/>
        <v>31</v>
      </c>
      <c r="D123" s="15" t="s">
        <v>399</v>
      </c>
      <c r="E123" s="15">
        <v>28503.02</v>
      </c>
      <c r="F123" s="15"/>
      <c r="G123" s="15">
        <v>37059.86</v>
      </c>
      <c r="H123" s="25">
        <f t="shared" si="12"/>
        <v>65562.880000000005</v>
      </c>
      <c r="I123" s="60" t="s">
        <v>401</v>
      </c>
      <c r="J123" s="27" t="s">
        <v>401</v>
      </c>
      <c r="K123" s="15">
        <v>131.9</v>
      </c>
      <c r="L123" s="26">
        <f t="shared" si="15"/>
        <v>0.66809818451580305</v>
      </c>
      <c r="M123" s="27">
        <v>15316.9</v>
      </c>
      <c r="N123" s="28">
        <v>1392.45</v>
      </c>
      <c r="O123" s="27"/>
      <c r="P123" s="27"/>
      <c r="Q123" s="27"/>
      <c r="R123" s="29">
        <f t="shared" si="13"/>
        <v>13924.449999999999</v>
      </c>
      <c r="S123" s="30">
        <f t="shared" si="16"/>
        <v>0.2123831350910759</v>
      </c>
      <c r="T123" s="33" t="s">
        <v>507</v>
      </c>
    </row>
    <row r="124" spans="1:20" ht="15">
      <c r="A124" s="23">
        <v>45261</v>
      </c>
      <c r="B124" s="23">
        <v>45291</v>
      </c>
      <c r="C124" s="24">
        <f t="shared" si="14"/>
        <v>31</v>
      </c>
      <c r="D124" s="15">
        <v>31168888718</v>
      </c>
      <c r="E124" s="15">
        <v>17678.944</v>
      </c>
      <c r="F124" s="15"/>
      <c r="G124" s="15">
        <v>21961.072</v>
      </c>
      <c r="H124" s="25">
        <f t="shared" si="12"/>
        <v>39640.016000000003</v>
      </c>
      <c r="I124" s="60" t="s">
        <v>401</v>
      </c>
      <c r="J124" s="27" t="s">
        <v>401</v>
      </c>
      <c r="K124" s="15">
        <v>116.4</v>
      </c>
      <c r="L124" s="26">
        <f t="shared" si="15"/>
        <v>0.45772844843513288</v>
      </c>
      <c r="M124" s="27">
        <v>5348.1</v>
      </c>
      <c r="N124" s="28">
        <v>486.19</v>
      </c>
      <c r="O124" s="27"/>
      <c r="P124" s="27"/>
      <c r="Q124" s="27"/>
      <c r="R124" s="29">
        <f t="shared" si="13"/>
        <v>4861.9100000000008</v>
      </c>
      <c r="S124" s="30">
        <f t="shared" si="16"/>
        <v>0.12265156502459536</v>
      </c>
      <c r="T124" s="33" t="s">
        <v>508</v>
      </c>
    </row>
    <row r="125" spans="1:20" ht="15">
      <c r="A125" s="23">
        <v>45261</v>
      </c>
      <c r="B125" s="23">
        <v>45291</v>
      </c>
      <c r="C125" s="24">
        <f t="shared" si="14"/>
        <v>31</v>
      </c>
      <c r="D125" s="15">
        <v>31167459576</v>
      </c>
      <c r="E125" s="15">
        <v>72093.440000000002</v>
      </c>
      <c r="F125" s="15"/>
      <c r="G125" s="15">
        <v>93682.3</v>
      </c>
      <c r="H125" s="25">
        <f t="shared" si="12"/>
        <v>165775.74</v>
      </c>
      <c r="I125" s="60" t="s">
        <v>401</v>
      </c>
      <c r="J125" s="27" t="s">
        <v>401</v>
      </c>
      <c r="K125" s="15">
        <v>431.9</v>
      </c>
      <c r="L125" s="26">
        <f t="shared" si="15"/>
        <v>0.51589917767703097</v>
      </c>
      <c r="M125" s="27">
        <v>23290.82</v>
      </c>
      <c r="N125" s="28">
        <v>2117.35</v>
      </c>
      <c r="O125" s="27"/>
      <c r="P125" s="27"/>
      <c r="Q125" s="27"/>
      <c r="R125" s="29">
        <f t="shared" si="13"/>
        <v>21173.47</v>
      </c>
      <c r="S125" s="30">
        <f t="shared" si="16"/>
        <v>0.12772357402838319</v>
      </c>
      <c r="T125" s="33" t="s">
        <v>509</v>
      </c>
    </row>
    <row r="126" spans="1:20" ht="15">
      <c r="A126" s="23">
        <v>45261</v>
      </c>
      <c r="B126" s="23">
        <v>45291</v>
      </c>
      <c r="C126" s="24">
        <f t="shared" si="14"/>
        <v>31</v>
      </c>
      <c r="D126" s="15" t="s">
        <v>47</v>
      </c>
      <c r="E126" s="15">
        <v>24443.295999999998</v>
      </c>
      <c r="F126" s="15"/>
      <c r="G126" s="15">
        <v>33433.232000000004</v>
      </c>
      <c r="H126" s="25">
        <f t="shared" si="12"/>
        <v>57876.528000000006</v>
      </c>
      <c r="I126" s="60" t="s">
        <v>401</v>
      </c>
      <c r="J126" s="27" t="s">
        <v>401</v>
      </c>
      <c r="K126" s="15"/>
      <c r="L126" s="26" t="b">
        <f t="shared" si="15"/>
        <v>0</v>
      </c>
      <c r="M126" s="27">
        <v>15942.96</v>
      </c>
      <c r="N126" s="28">
        <v>1449.36</v>
      </c>
      <c r="O126" s="27"/>
      <c r="P126" s="27"/>
      <c r="Q126" s="27"/>
      <c r="R126" s="29">
        <f t="shared" si="13"/>
        <v>14493.599999999999</v>
      </c>
      <c r="S126" s="30">
        <f t="shared" si="16"/>
        <v>0.25042276205649372</v>
      </c>
      <c r="T126" s="33" t="s">
        <v>510</v>
      </c>
    </row>
    <row r="127" spans="1:20" ht="15">
      <c r="A127" s="23">
        <v>45292</v>
      </c>
      <c r="B127" s="23">
        <v>45322</v>
      </c>
      <c r="C127" s="24">
        <f t="shared" si="14"/>
        <v>31</v>
      </c>
      <c r="D127" s="15">
        <v>31206696059</v>
      </c>
      <c r="E127" s="15">
        <v>61177.135999999999</v>
      </c>
      <c r="F127" s="15"/>
      <c r="G127" s="15">
        <v>59213.440000000002</v>
      </c>
      <c r="H127" s="25">
        <f t="shared" si="12"/>
        <v>120390.576</v>
      </c>
      <c r="I127" s="60" t="s">
        <v>401</v>
      </c>
      <c r="J127" s="27" t="s">
        <v>401</v>
      </c>
      <c r="K127" s="15">
        <v>299.3</v>
      </c>
      <c r="L127" s="26">
        <f t="shared" si="15"/>
        <v>0.54064580796050998</v>
      </c>
      <c r="M127" s="27">
        <v>27760.92</v>
      </c>
      <c r="N127" s="28">
        <v>2523.7199999999998</v>
      </c>
      <c r="O127" s="27"/>
      <c r="P127" s="27"/>
      <c r="Q127" s="27"/>
      <c r="R127" s="29">
        <f t="shared" si="13"/>
        <v>25237.199999999997</v>
      </c>
      <c r="S127" s="30">
        <f t="shared" si="16"/>
        <v>0.209627703749835</v>
      </c>
      <c r="T127" s="33" t="s">
        <v>511</v>
      </c>
    </row>
    <row r="128" spans="1:20" ht="15">
      <c r="A128" s="23">
        <v>45292</v>
      </c>
      <c r="B128" s="23">
        <v>45322</v>
      </c>
      <c r="C128" s="24">
        <f t="shared" si="14"/>
        <v>31</v>
      </c>
      <c r="D128" s="15" t="s">
        <v>396</v>
      </c>
      <c r="E128" s="15">
        <v>39837.311999999998</v>
      </c>
      <c r="F128" s="15"/>
      <c r="G128" s="15">
        <v>42670.184000000001</v>
      </c>
      <c r="H128" s="25">
        <f t="shared" si="12"/>
        <v>82507.495999999999</v>
      </c>
      <c r="I128" s="60" t="s">
        <v>401</v>
      </c>
      <c r="J128" s="27" t="s">
        <v>401</v>
      </c>
      <c r="K128" s="15"/>
      <c r="L128" s="26" t="b">
        <f t="shared" si="15"/>
        <v>0</v>
      </c>
      <c r="M128" s="27">
        <v>13856.52</v>
      </c>
      <c r="N128" s="28">
        <v>1256.8399999999999</v>
      </c>
      <c r="O128" s="27"/>
      <c r="P128" s="27"/>
      <c r="Q128" s="27"/>
      <c r="R128" s="29">
        <f t="shared" si="13"/>
        <v>12599.68</v>
      </c>
      <c r="S128" s="30">
        <f t="shared" si="16"/>
        <v>0.15270951865997728</v>
      </c>
      <c r="T128" s="33" t="s">
        <v>512</v>
      </c>
    </row>
    <row r="129" spans="1:20" ht="15">
      <c r="A129" s="23">
        <v>45292</v>
      </c>
      <c r="B129" s="23">
        <v>45322</v>
      </c>
      <c r="C129" s="24">
        <f t="shared" si="14"/>
        <v>31</v>
      </c>
      <c r="D129" s="15" t="s">
        <v>399</v>
      </c>
      <c r="E129" s="15">
        <v>31314.54</v>
      </c>
      <c r="F129" s="15"/>
      <c r="G129" s="15">
        <v>36419.129999999997</v>
      </c>
      <c r="H129" s="25">
        <f t="shared" si="12"/>
        <v>67733.67</v>
      </c>
      <c r="I129" s="60" t="s">
        <v>401</v>
      </c>
      <c r="J129" s="27" t="s">
        <v>401</v>
      </c>
      <c r="K129" s="15">
        <v>163.80000000000001</v>
      </c>
      <c r="L129" s="26">
        <f t="shared" si="15"/>
        <v>0.55579901729095271</v>
      </c>
      <c r="M129" s="27">
        <v>16533.509999999998</v>
      </c>
      <c r="N129" s="28">
        <v>1490.61</v>
      </c>
      <c r="O129" s="27"/>
      <c r="P129" s="27"/>
      <c r="Q129" s="27"/>
      <c r="R129" s="29">
        <f t="shared" si="13"/>
        <v>15042.899999999998</v>
      </c>
      <c r="S129" s="30">
        <f t="shared" si="16"/>
        <v>0.22208895516808699</v>
      </c>
      <c r="T129" s="33" t="s">
        <v>513</v>
      </c>
    </row>
    <row r="130" spans="1:20" ht="15">
      <c r="A130" s="23">
        <v>45292</v>
      </c>
      <c r="B130" s="23">
        <v>45322</v>
      </c>
      <c r="C130" s="24">
        <f t="shared" si="14"/>
        <v>31</v>
      </c>
      <c r="D130" s="15">
        <v>31167459576</v>
      </c>
      <c r="E130" s="15">
        <v>78959.14</v>
      </c>
      <c r="F130" s="15"/>
      <c r="G130" s="15">
        <v>87900.17</v>
      </c>
      <c r="H130" s="25">
        <f t="shared" si="12"/>
        <v>166859.31</v>
      </c>
      <c r="I130" s="60" t="s">
        <v>401</v>
      </c>
      <c r="J130" s="27" t="s">
        <v>401</v>
      </c>
      <c r="K130" s="15">
        <v>315.39999999999998</v>
      </c>
      <c r="L130" s="26">
        <f t="shared" si="15"/>
        <v>0.71107566940086331</v>
      </c>
      <c r="M130" s="27">
        <v>22199.08</v>
      </c>
      <c r="N130" s="28">
        <v>2018.1</v>
      </c>
      <c r="O130" s="27"/>
      <c r="P130" s="27"/>
      <c r="Q130" s="27"/>
      <c r="R130" s="29">
        <f t="shared" si="13"/>
        <v>20180.980000000003</v>
      </c>
      <c r="S130" s="30">
        <f t="shared" si="16"/>
        <v>0.12094608326020288</v>
      </c>
      <c r="T130" s="33" t="s">
        <v>514</v>
      </c>
    </row>
    <row r="131" spans="1:20" ht="15">
      <c r="A131" s="23">
        <v>45292</v>
      </c>
      <c r="B131" s="23">
        <v>45322</v>
      </c>
      <c r="C131" s="24">
        <f t="shared" si="14"/>
        <v>31</v>
      </c>
      <c r="D131" s="15" t="s">
        <v>47</v>
      </c>
      <c r="E131" s="15">
        <v>28204.240000000002</v>
      </c>
      <c r="F131" s="15"/>
      <c r="G131" s="15">
        <v>31773.583999999999</v>
      </c>
      <c r="H131" s="25">
        <f t="shared" si="12"/>
        <v>59977.824000000001</v>
      </c>
      <c r="I131" s="60" t="s">
        <v>401</v>
      </c>
      <c r="J131" s="27" t="s">
        <v>401</v>
      </c>
      <c r="K131" s="15"/>
      <c r="L131" s="26" t="b">
        <f t="shared" si="15"/>
        <v>0</v>
      </c>
      <c r="M131" s="27">
        <v>16037.48</v>
      </c>
      <c r="N131" s="28">
        <v>1457.95</v>
      </c>
      <c r="O131" s="27"/>
      <c r="P131" s="27"/>
      <c r="Q131" s="27"/>
      <c r="R131" s="29">
        <f t="shared" si="13"/>
        <v>14579.529999999999</v>
      </c>
      <c r="S131" s="30">
        <f t="shared" si="16"/>
        <v>0.2430820097774804</v>
      </c>
      <c r="T131" s="33" t="s">
        <v>515</v>
      </c>
    </row>
    <row r="132" spans="1:20" ht="15">
      <c r="A132" s="23"/>
      <c r="B132" s="23"/>
      <c r="C132" s="24" t="str">
        <f t="shared" si="14"/>
        <v xml:space="preserve"> </v>
      </c>
      <c r="D132" s="15"/>
      <c r="E132" s="15"/>
      <c r="F132" s="15"/>
      <c r="G132" s="15"/>
      <c r="H132" s="25">
        <f t="shared" si="12"/>
        <v>0</v>
      </c>
      <c r="I132" s="60" t="s">
        <v>401</v>
      </c>
      <c r="J132" s="27" t="s">
        <v>401</v>
      </c>
      <c r="K132" s="15"/>
      <c r="L132" s="26" t="b">
        <f t="shared" si="15"/>
        <v>0</v>
      </c>
      <c r="M132" s="27">
        <v>22651.200000000001</v>
      </c>
      <c r="N132" s="28">
        <v>2059.1999999999998</v>
      </c>
      <c r="O132" s="27"/>
      <c r="P132" s="27"/>
      <c r="Q132" s="27"/>
      <c r="R132" s="29">
        <f t="shared" si="13"/>
        <v>20592</v>
      </c>
      <c r="S132" s="30" t="b">
        <f t="shared" si="16"/>
        <v>0</v>
      </c>
      <c r="T132" s="66" t="s">
        <v>54</v>
      </c>
    </row>
    <row r="133" spans="1:20" ht="15">
      <c r="A133" s="23">
        <v>44778</v>
      </c>
      <c r="B133" s="23">
        <v>44869</v>
      </c>
      <c r="C133" s="24">
        <f t="shared" si="14"/>
        <v>92</v>
      </c>
      <c r="D133" s="15">
        <v>31203623709</v>
      </c>
      <c r="E133" s="15"/>
      <c r="F133" s="15"/>
      <c r="G133" s="15"/>
      <c r="H133" s="25">
        <f t="shared" si="12"/>
        <v>0</v>
      </c>
      <c r="I133" s="60" t="s">
        <v>401</v>
      </c>
      <c r="J133" s="27"/>
      <c r="K133" s="15"/>
      <c r="L133" s="26" t="b">
        <f t="shared" si="15"/>
        <v>0</v>
      </c>
      <c r="M133" s="27">
        <v>3727.49</v>
      </c>
      <c r="N133" s="28">
        <v>256.88</v>
      </c>
      <c r="O133" s="27"/>
      <c r="P133" s="35">
        <v>-1158.6600000000001</v>
      </c>
      <c r="Q133" s="27"/>
      <c r="R133" s="29">
        <f t="shared" si="13"/>
        <v>4629.2699999999995</v>
      </c>
      <c r="S133" s="30" t="b">
        <f t="shared" si="16"/>
        <v>0</v>
      </c>
      <c r="T133" s="67" t="s">
        <v>516</v>
      </c>
    </row>
    <row r="134" spans="1:20" ht="15">
      <c r="A134" s="23">
        <v>44927</v>
      </c>
      <c r="B134" s="23">
        <v>44957</v>
      </c>
      <c r="C134" s="24">
        <f t="shared" si="14"/>
        <v>31</v>
      </c>
      <c r="D134" s="15">
        <v>31202128818</v>
      </c>
      <c r="E134" s="15">
        <v>24633.664000000001</v>
      </c>
      <c r="F134" s="15"/>
      <c r="G134" s="15">
        <v>27854.752</v>
      </c>
      <c r="H134" s="25">
        <f t="shared" si="12"/>
        <v>52488.415999999997</v>
      </c>
      <c r="I134" s="60" t="s">
        <v>401</v>
      </c>
      <c r="J134" s="27" t="s">
        <v>401</v>
      </c>
      <c r="K134" s="15"/>
      <c r="L134" s="26" t="b">
        <f t="shared" si="15"/>
        <v>0</v>
      </c>
      <c r="M134" s="27">
        <v>6618.05</v>
      </c>
      <c r="N134" s="28">
        <v>601.64</v>
      </c>
      <c r="O134" s="27"/>
      <c r="P134" s="27"/>
      <c r="Q134" s="27"/>
      <c r="R134" s="29">
        <f t="shared" si="13"/>
        <v>6016.41</v>
      </c>
      <c r="S134" s="30">
        <f t="shared" si="16"/>
        <v>0.11462357713366698</v>
      </c>
      <c r="T134" s="67" t="s">
        <v>517</v>
      </c>
    </row>
    <row r="135" spans="1:20" ht="15">
      <c r="A135" s="23">
        <v>44870</v>
      </c>
      <c r="B135" s="23">
        <v>44963</v>
      </c>
      <c r="C135" s="24">
        <f t="shared" si="14"/>
        <v>94</v>
      </c>
      <c r="D135" s="15">
        <v>31203623709</v>
      </c>
      <c r="E135" s="15"/>
      <c r="F135" s="15"/>
      <c r="G135" s="15"/>
      <c r="H135" s="25">
        <f t="shared" si="12"/>
        <v>0</v>
      </c>
      <c r="I135" s="60" t="s">
        <v>401</v>
      </c>
      <c r="J135" s="27"/>
      <c r="K135" s="15"/>
      <c r="L135" s="26" t="b">
        <f t="shared" si="15"/>
        <v>0</v>
      </c>
      <c r="M135" s="27">
        <v>5402.76</v>
      </c>
      <c r="N135" s="28">
        <v>371.57</v>
      </c>
      <c r="O135" s="27"/>
      <c r="P135" s="35">
        <v>-1687.03</v>
      </c>
      <c r="Q135" s="27"/>
      <c r="R135" s="29">
        <f t="shared" si="13"/>
        <v>6718.22</v>
      </c>
      <c r="S135" s="30" t="b">
        <f t="shared" si="16"/>
        <v>0</v>
      </c>
      <c r="T135" s="67" t="s">
        <v>518</v>
      </c>
    </row>
    <row r="136" spans="1:20" ht="15">
      <c r="A136" s="23">
        <v>44958</v>
      </c>
      <c r="B136" s="23">
        <v>44985</v>
      </c>
      <c r="C136" s="24">
        <f t="shared" si="14"/>
        <v>28</v>
      </c>
      <c r="D136" s="15">
        <v>31202128818</v>
      </c>
      <c r="E136" s="15">
        <v>26101.696</v>
      </c>
      <c r="F136" s="15"/>
      <c r="G136" s="15">
        <v>25464.592000000001</v>
      </c>
      <c r="H136" s="25">
        <f t="shared" si="12"/>
        <v>51566.288</v>
      </c>
      <c r="I136" s="60" t="s">
        <v>401</v>
      </c>
      <c r="J136" s="27" t="s">
        <v>401</v>
      </c>
      <c r="K136" s="15"/>
      <c r="L136" s="26" t="b">
        <f t="shared" si="15"/>
        <v>0</v>
      </c>
      <c r="M136" s="27">
        <v>6818.05</v>
      </c>
      <c r="N136" s="28">
        <v>619.82000000000005</v>
      </c>
      <c r="O136" s="27"/>
      <c r="P136" s="27"/>
      <c r="Q136" s="27"/>
      <c r="R136" s="29">
        <f t="shared" si="13"/>
        <v>6198.2300000000005</v>
      </c>
      <c r="S136" s="30">
        <f t="shared" si="16"/>
        <v>0.12019926662163467</v>
      </c>
      <c r="T136" s="67" t="s">
        <v>519</v>
      </c>
    </row>
    <row r="137" spans="1:20" ht="15">
      <c r="A137" s="23">
        <v>44986</v>
      </c>
      <c r="B137" s="23">
        <v>45016</v>
      </c>
      <c r="C137" s="24">
        <f t="shared" si="14"/>
        <v>31</v>
      </c>
      <c r="D137" s="15">
        <v>31202128818</v>
      </c>
      <c r="E137" s="15">
        <v>19489.9424</v>
      </c>
      <c r="F137" s="15"/>
      <c r="G137" s="15">
        <v>18559.9136</v>
      </c>
      <c r="H137" s="25">
        <f t="shared" si="12"/>
        <v>38049.856</v>
      </c>
      <c r="I137" s="60" t="s">
        <v>401</v>
      </c>
      <c r="J137" s="27" t="s">
        <v>401</v>
      </c>
      <c r="K137" s="15"/>
      <c r="L137" s="26" t="b">
        <f t="shared" si="15"/>
        <v>0</v>
      </c>
      <c r="M137" s="27">
        <v>4975.1099999999997</v>
      </c>
      <c r="N137" s="28">
        <v>452.28</v>
      </c>
      <c r="O137" s="27"/>
      <c r="P137" s="27"/>
      <c r="Q137" s="27"/>
      <c r="R137" s="29">
        <f t="shared" si="13"/>
        <v>4522.83</v>
      </c>
      <c r="S137" s="30">
        <f t="shared" si="16"/>
        <v>0.11886589005750771</v>
      </c>
      <c r="T137" s="67" t="s">
        <v>520</v>
      </c>
    </row>
    <row r="138" spans="1:20" ht="15">
      <c r="A138" s="23">
        <v>45017</v>
      </c>
      <c r="B138" s="23">
        <v>45046</v>
      </c>
      <c r="C138" s="24">
        <f t="shared" si="14"/>
        <v>30</v>
      </c>
      <c r="D138" s="15">
        <v>31202128818</v>
      </c>
      <c r="E138" s="15">
        <v>18622.448</v>
      </c>
      <c r="F138" s="15"/>
      <c r="G138" s="15">
        <v>26904.256000000001</v>
      </c>
      <c r="H138" s="25">
        <f t="shared" si="12"/>
        <v>45526.703999999998</v>
      </c>
      <c r="I138" s="60" t="s">
        <v>401</v>
      </c>
      <c r="J138" s="27" t="s">
        <v>401</v>
      </c>
      <c r="K138" s="15"/>
      <c r="L138" s="26" t="b">
        <f t="shared" si="15"/>
        <v>0</v>
      </c>
      <c r="M138" s="27">
        <v>5536.84</v>
      </c>
      <c r="N138" s="28">
        <v>503.35</v>
      </c>
      <c r="O138" s="27"/>
      <c r="P138" s="27"/>
      <c r="Q138" s="27"/>
      <c r="R138" s="29">
        <f t="shared" si="13"/>
        <v>5033.49</v>
      </c>
      <c r="S138" s="30">
        <f t="shared" si="16"/>
        <v>0.11056126531804279</v>
      </c>
      <c r="T138" s="67" t="s">
        <v>521</v>
      </c>
    </row>
    <row r="139" spans="1:20" ht="15">
      <c r="A139" s="23">
        <v>45017</v>
      </c>
      <c r="B139" s="23">
        <v>45046</v>
      </c>
      <c r="C139" s="24">
        <f t="shared" si="14"/>
        <v>30</v>
      </c>
      <c r="D139" s="15" t="s">
        <v>397</v>
      </c>
      <c r="E139" s="15">
        <v>7362.5439999999999</v>
      </c>
      <c r="F139" s="15"/>
      <c r="G139" s="15">
        <v>11074.896000000001</v>
      </c>
      <c r="H139" s="25">
        <f t="shared" si="12"/>
        <v>18437.440000000002</v>
      </c>
      <c r="I139" s="60" t="s">
        <v>401</v>
      </c>
      <c r="J139" s="27" t="s">
        <v>401</v>
      </c>
      <c r="K139" s="15"/>
      <c r="L139" s="26" t="b">
        <f t="shared" si="15"/>
        <v>0</v>
      </c>
      <c r="M139" s="27">
        <v>3023.3</v>
      </c>
      <c r="N139" s="28">
        <v>274.85000000000002</v>
      </c>
      <c r="O139" s="27"/>
      <c r="P139" s="27"/>
      <c r="Q139" s="27"/>
      <c r="R139" s="29">
        <f t="shared" si="13"/>
        <v>2748.4500000000003</v>
      </c>
      <c r="S139" s="30">
        <f t="shared" si="16"/>
        <v>0.14906895968203829</v>
      </c>
      <c r="T139" s="67" t="s">
        <v>522</v>
      </c>
    </row>
    <row r="140" spans="1:20" ht="15">
      <c r="A140" s="23">
        <v>45047</v>
      </c>
      <c r="B140" s="23">
        <v>45077</v>
      </c>
      <c r="C140" s="24">
        <f t="shared" si="14"/>
        <v>31</v>
      </c>
      <c r="D140" s="15">
        <v>31202128818</v>
      </c>
      <c r="E140" s="15">
        <v>21696.304</v>
      </c>
      <c r="F140" s="15"/>
      <c r="G140" s="15">
        <v>18743.84</v>
      </c>
      <c r="H140" s="25">
        <f t="shared" si="12"/>
        <v>40440.144</v>
      </c>
      <c r="I140" s="60" t="s">
        <v>401</v>
      </c>
      <c r="J140" s="27" t="s">
        <v>401</v>
      </c>
      <c r="K140" s="15"/>
      <c r="L140" s="26" t="b">
        <f t="shared" si="15"/>
        <v>0</v>
      </c>
      <c r="M140" s="27">
        <v>4879.78</v>
      </c>
      <c r="N140" s="28">
        <v>443.62</v>
      </c>
      <c r="O140" s="27"/>
      <c r="P140" s="27"/>
      <c r="Q140" s="27"/>
      <c r="R140" s="29">
        <f t="shared" si="13"/>
        <v>4436.16</v>
      </c>
      <c r="S140" s="30">
        <f t="shared" si="16"/>
        <v>0.10969693876460973</v>
      </c>
      <c r="T140" s="67" t="s">
        <v>523</v>
      </c>
    </row>
    <row r="141" spans="1:20" ht="15">
      <c r="A141" s="23">
        <v>45078</v>
      </c>
      <c r="B141" s="23">
        <v>45107</v>
      </c>
      <c r="C141" s="24">
        <f t="shared" si="14"/>
        <v>30</v>
      </c>
      <c r="D141" s="15">
        <v>31202128818</v>
      </c>
      <c r="E141" s="15">
        <v>19584.8</v>
      </c>
      <c r="F141" s="15"/>
      <c r="G141" s="15">
        <v>15695.263999999999</v>
      </c>
      <c r="H141" s="25">
        <f t="shared" si="12"/>
        <v>35280.063999999998</v>
      </c>
      <c r="I141" s="60" t="s">
        <v>401</v>
      </c>
      <c r="J141" s="27" t="s">
        <v>401</v>
      </c>
      <c r="K141" s="15"/>
      <c r="L141" s="26" t="b">
        <f t="shared" si="15"/>
        <v>0</v>
      </c>
      <c r="M141" s="27">
        <v>4453.79</v>
      </c>
      <c r="N141" s="28">
        <v>404.89</v>
      </c>
      <c r="O141" s="27"/>
      <c r="P141" s="27"/>
      <c r="Q141" s="27"/>
      <c r="R141" s="29">
        <f t="shared" si="13"/>
        <v>4048.9</v>
      </c>
      <c r="S141" s="30">
        <f t="shared" si="16"/>
        <v>0.11476453103939949</v>
      </c>
      <c r="T141" s="67" t="s">
        <v>524</v>
      </c>
    </row>
    <row r="142" spans="1:20" ht="15">
      <c r="A142" s="23">
        <v>45108</v>
      </c>
      <c r="B142" s="23">
        <v>45138</v>
      </c>
      <c r="C142" s="24">
        <f t="shared" si="14"/>
        <v>31</v>
      </c>
      <c r="D142" s="15">
        <v>31202128818</v>
      </c>
      <c r="E142" s="15">
        <v>18924.671999999999</v>
      </c>
      <c r="F142" s="15"/>
      <c r="G142" s="15">
        <v>17898.576000000001</v>
      </c>
      <c r="H142" s="25">
        <f t="shared" si="12"/>
        <v>36823.248</v>
      </c>
      <c r="I142" s="60" t="s">
        <v>401</v>
      </c>
      <c r="J142" s="27" t="s">
        <v>401</v>
      </c>
      <c r="K142" s="15"/>
      <c r="L142" s="26" t="b">
        <f t="shared" si="15"/>
        <v>0</v>
      </c>
      <c r="M142" s="27">
        <v>4730.13</v>
      </c>
      <c r="N142" s="28">
        <v>430.01</v>
      </c>
      <c r="O142" s="27"/>
      <c r="P142" s="27"/>
      <c r="Q142" s="27"/>
      <c r="R142" s="29">
        <f t="shared" si="13"/>
        <v>4300.12</v>
      </c>
      <c r="S142" s="30">
        <f t="shared" si="16"/>
        <v>0.1167773141576213</v>
      </c>
      <c r="T142" s="67" t="s">
        <v>525</v>
      </c>
    </row>
    <row r="143" spans="1:20" ht="15">
      <c r="A143" s="23">
        <v>45139</v>
      </c>
      <c r="B143" s="23">
        <v>45169</v>
      </c>
      <c r="C143" s="24">
        <f t="shared" si="14"/>
        <v>31</v>
      </c>
      <c r="D143" s="15">
        <v>31202128818</v>
      </c>
      <c r="E143" s="15">
        <v>20344.608</v>
      </c>
      <c r="F143" s="15"/>
      <c r="G143" s="15">
        <v>16311.072</v>
      </c>
      <c r="H143" s="25">
        <f t="shared" si="12"/>
        <v>36655.68</v>
      </c>
      <c r="I143" s="60" t="s">
        <v>401</v>
      </c>
      <c r="J143" s="27" t="s">
        <v>401</v>
      </c>
      <c r="K143" s="15"/>
      <c r="L143" s="26" t="b">
        <f t="shared" si="15"/>
        <v>0</v>
      </c>
      <c r="M143" s="27">
        <v>4701.96</v>
      </c>
      <c r="N143" s="28">
        <v>427.45</v>
      </c>
      <c r="O143" s="27"/>
      <c r="P143" s="27"/>
      <c r="Q143" s="27"/>
      <c r="R143" s="29">
        <f t="shared" si="13"/>
        <v>4274.51</v>
      </c>
      <c r="S143" s="30">
        <f t="shared" si="16"/>
        <v>0.11661248679604362</v>
      </c>
      <c r="T143" s="67" t="s">
        <v>526</v>
      </c>
    </row>
    <row r="144" spans="1:20" ht="15">
      <c r="A144" s="23">
        <v>45139</v>
      </c>
      <c r="B144" s="23">
        <v>45169</v>
      </c>
      <c r="C144" s="24">
        <f t="shared" si="14"/>
        <v>31</v>
      </c>
      <c r="D144" s="15">
        <v>31206430268</v>
      </c>
      <c r="E144" s="15">
        <v>32795.743999999999</v>
      </c>
      <c r="F144" s="15"/>
      <c r="G144" s="15">
        <v>25032.944</v>
      </c>
      <c r="H144" s="25">
        <f t="shared" si="12"/>
        <v>57828.687999999995</v>
      </c>
      <c r="I144" s="60" t="s">
        <v>401</v>
      </c>
      <c r="J144" s="27" t="s">
        <v>401</v>
      </c>
      <c r="K144" s="15"/>
      <c r="L144" s="26" t="b">
        <f t="shared" ref="L144:L153" si="17">IFERROR(((H144/K144)/C144)/24,FALSE)</f>
        <v>0</v>
      </c>
      <c r="M144" s="27">
        <v>13189.18</v>
      </c>
      <c r="N144" s="28">
        <v>1199.02</v>
      </c>
      <c r="O144" s="27"/>
      <c r="P144" s="27"/>
      <c r="Q144" s="27"/>
      <c r="R144" s="29">
        <f t="shared" si="13"/>
        <v>11990.16</v>
      </c>
      <c r="S144" s="30">
        <f t="shared" ref="S144:S153" si="18">IFERROR(R144/H144,FALSE)</f>
        <v>0.2073393053634556</v>
      </c>
      <c r="T144" s="67" t="s">
        <v>527</v>
      </c>
    </row>
    <row r="145" spans="1:20" ht="15">
      <c r="A145" s="23">
        <v>45139</v>
      </c>
      <c r="B145" s="23">
        <v>45169</v>
      </c>
      <c r="C145" s="24">
        <f t="shared" si="14"/>
        <v>31</v>
      </c>
      <c r="D145" s="15">
        <v>31200010104</v>
      </c>
      <c r="E145" s="15">
        <v>8273.1200000000008</v>
      </c>
      <c r="F145" s="15"/>
      <c r="G145" s="15">
        <v>6374.7520000000004</v>
      </c>
      <c r="H145" s="25">
        <f t="shared" ref="H145:H153" si="19">E145+F145+G145</f>
        <v>14647.872000000001</v>
      </c>
      <c r="I145" s="60" t="s">
        <v>401</v>
      </c>
      <c r="J145" s="27" t="s">
        <v>401</v>
      </c>
      <c r="K145" s="15"/>
      <c r="L145" s="26" t="b">
        <f t="shared" si="17"/>
        <v>0</v>
      </c>
      <c r="M145" s="27">
        <v>3010.88</v>
      </c>
      <c r="N145" s="28">
        <v>273.72000000000003</v>
      </c>
      <c r="O145" s="27"/>
      <c r="P145" s="27"/>
      <c r="Q145" s="27"/>
      <c r="R145" s="29">
        <f t="shared" ref="R145:R152" si="20">IFERROR((M145-N145)-O145-P145-Q145,FALSE)</f>
        <v>2737.16</v>
      </c>
      <c r="S145" s="30">
        <f t="shared" si="18"/>
        <v>0.18686400318080329</v>
      </c>
      <c r="T145" s="67" t="s">
        <v>528</v>
      </c>
    </row>
    <row r="146" spans="1:20" ht="15">
      <c r="A146" s="23">
        <v>45170</v>
      </c>
      <c r="B146" s="23">
        <v>45199</v>
      </c>
      <c r="C146" s="24">
        <f t="shared" si="14"/>
        <v>30</v>
      </c>
      <c r="D146" s="15">
        <v>31202128818</v>
      </c>
      <c r="E146" s="15">
        <v>19012.047999999999</v>
      </c>
      <c r="F146" s="15"/>
      <c r="G146" s="15">
        <v>17340.608</v>
      </c>
      <c r="H146" s="25">
        <f t="shared" si="19"/>
        <v>36352.656000000003</v>
      </c>
      <c r="I146" s="60" t="s">
        <v>401</v>
      </c>
      <c r="J146" s="27" t="s">
        <v>401</v>
      </c>
      <c r="K146" s="15"/>
      <c r="L146" s="26" t="b">
        <f t="shared" si="17"/>
        <v>0</v>
      </c>
      <c r="M146" s="27">
        <v>-60648.12</v>
      </c>
      <c r="N146" s="28">
        <v>404.72</v>
      </c>
      <c r="O146" s="27"/>
      <c r="P146" s="27">
        <v>-65115.86</v>
      </c>
      <c r="Q146" s="27"/>
      <c r="R146" s="29">
        <f t="shared" si="20"/>
        <v>4063.0199999999968</v>
      </c>
      <c r="S146" s="30">
        <f t="shared" si="18"/>
        <v>0.11176679910265694</v>
      </c>
      <c r="T146" s="67" t="s">
        <v>529</v>
      </c>
    </row>
    <row r="147" spans="1:20" ht="15">
      <c r="A147" s="23">
        <v>45170</v>
      </c>
      <c r="B147" s="23">
        <v>45199</v>
      </c>
      <c r="C147" s="24">
        <f t="shared" si="14"/>
        <v>30</v>
      </c>
      <c r="D147" s="15">
        <v>31206430268</v>
      </c>
      <c r="E147" s="15">
        <v>29473.903999999999</v>
      </c>
      <c r="F147" s="15"/>
      <c r="G147" s="15">
        <v>25835.552</v>
      </c>
      <c r="H147" s="25">
        <f t="shared" si="19"/>
        <v>55309.455999999998</v>
      </c>
      <c r="I147" s="60" t="s">
        <v>401</v>
      </c>
      <c r="J147" s="27" t="s">
        <v>401</v>
      </c>
      <c r="K147" s="15"/>
      <c r="L147" s="26" t="b">
        <f t="shared" si="17"/>
        <v>0</v>
      </c>
      <c r="M147" s="27">
        <v>12233.88</v>
      </c>
      <c r="N147" s="28">
        <v>1110.49</v>
      </c>
      <c r="O147" s="27"/>
      <c r="P147" s="27"/>
      <c r="Q147" s="27"/>
      <c r="R147" s="29">
        <f t="shared" si="20"/>
        <v>11123.39</v>
      </c>
      <c r="S147" s="30">
        <f t="shared" si="18"/>
        <v>0.20111190390301434</v>
      </c>
      <c r="T147" s="67" t="s">
        <v>530</v>
      </c>
    </row>
    <row r="148" spans="1:20" ht="15">
      <c r="A148" s="23">
        <v>45200</v>
      </c>
      <c r="B148" s="23">
        <v>45230</v>
      </c>
      <c r="C148" s="24">
        <f t="shared" si="14"/>
        <v>31</v>
      </c>
      <c r="D148" s="15">
        <v>31202128818</v>
      </c>
      <c r="E148" s="15">
        <v>20200.464</v>
      </c>
      <c r="F148" s="15"/>
      <c r="G148" s="15">
        <v>20476.191999999999</v>
      </c>
      <c r="H148" s="25">
        <f t="shared" si="19"/>
        <v>40676.656000000003</v>
      </c>
      <c r="I148" s="60" t="s">
        <v>401</v>
      </c>
      <c r="J148" s="27" t="s">
        <v>401</v>
      </c>
      <c r="K148" s="15"/>
      <c r="L148" s="26" t="b">
        <f t="shared" si="17"/>
        <v>0</v>
      </c>
      <c r="M148" s="27">
        <v>5085.28</v>
      </c>
      <c r="N148" s="28">
        <v>462.3</v>
      </c>
      <c r="O148" s="27"/>
      <c r="P148" s="27"/>
      <c r="Q148" s="27"/>
      <c r="R148" s="29">
        <f t="shared" si="20"/>
        <v>4622.9799999999996</v>
      </c>
      <c r="S148" s="30">
        <f t="shared" si="18"/>
        <v>0.11365191868279435</v>
      </c>
      <c r="T148" s="67" t="s">
        <v>531</v>
      </c>
    </row>
    <row r="149" spans="1:20" ht="15">
      <c r="A149" s="23">
        <v>45200</v>
      </c>
      <c r="B149" s="23">
        <v>45230</v>
      </c>
      <c r="C149" s="24">
        <f t="shared" si="14"/>
        <v>31</v>
      </c>
      <c r="D149" s="15">
        <v>31206430268</v>
      </c>
      <c r="E149" s="15"/>
      <c r="F149" s="15"/>
      <c r="G149" s="15"/>
      <c r="H149" s="25">
        <f t="shared" si="19"/>
        <v>0</v>
      </c>
      <c r="I149" s="60" t="s">
        <v>401</v>
      </c>
      <c r="J149" s="27" t="s">
        <v>401</v>
      </c>
      <c r="K149" s="15"/>
      <c r="L149" s="26" t="b">
        <f t="shared" si="17"/>
        <v>0</v>
      </c>
      <c r="M149" s="27">
        <v>11200.1</v>
      </c>
      <c r="N149" s="28">
        <v>1018.19</v>
      </c>
      <c r="O149" s="27"/>
      <c r="P149" s="27"/>
      <c r="Q149" s="27"/>
      <c r="R149" s="29">
        <f t="shared" si="20"/>
        <v>10181.91</v>
      </c>
      <c r="S149" s="30" t="b">
        <f t="shared" si="18"/>
        <v>0</v>
      </c>
      <c r="T149" s="67" t="s">
        <v>532</v>
      </c>
    </row>
    <row r="150" spans="1:20" ht="15">
      <c r="A150" s="23">
        <v>45231</v>
      </c>
      <c r="B150" s="23">
        <v>45260</v>
      </c>
      <c r="C150" s="24">
        <f t="shared" si="14"/>
        <v>30</v>
      </c>
      <c r="D150" s="15">
        <v>31202128818</v>
      </c>
      <c r="E150" s="15">
        <v>22604.48</v>
      </c>
      <c r="F150" s="15"/>
      <c r="G150" s="15">
        <v>19582.416000000001</v>
      </c>
      <c r="H150" s="25">
        <f t="shared" si="19"/>
        <v>42186.896000000001</v>
      </c>
      <c r="I150" s="60" t="s">
        <v>401</v>
      </c>
      <c r="J150" s="27" t="s">
        <v>401</v>
      </c>
      <c r="K150" s="15"/>
      <c r="L150" s="26" t="b">
        <f t="shared" si="17"/>
        <v>0</v>
      </c>
      <c r="M150" s="27">
        <v>5396.01</v>
      </c>
      <c r="N150" s="28">
        <v>490.55</v>
      </c>
      <c r="O150" s="27"/>
      <c r="P150" s="27"/>
      <c r="Q150" s="27"/>
      <c r="R150" s="29">
        <f t="shared" si="20"/>
        <v>4905.46</v>
      </c>
      <c r="S150" s="30">
        <f t="shared" si="18"/>
        <v>0.11627923514448657</v>
      </c>
      <c r="T150" s="67" t="s">
        <v>533</v>
      </c>
    </row>
    <row r="151" spans="1:20" ht="15">
      <c r="A151" s="23">
        <v>45231</v>
      </c>
      <c r="B151" s="23">
        <v>45260</v>
      </c>
      <c r="C151" s="24">
        <f t="shared" si="14"/>
        <v>30</v>
      </c>
      <c r="D151" s="15">
        <v>31206430268</v>
      </c>
      <c r="E151" s="15">
        <v>31143.871999999999</v>
      </c>
      <c r="F151" s="15"/>
      <c r="G151" s="15">
        <v>25485.360000000001</v>
      </c>
      <c r="H151" s="25">
        <f t="shared" si="19"/>
        <v>56629.232000000004</v>
      </c>
      <c r="I151" s="60" t="s">
        <v>401</v>
      </c>
      <c r="J151" s="27" t="s">
        <v>401</v>
      </c>
      <c r="K151" s="15"/>
      <c r="L151" s="26" t="b">
        <f t="shared" si="17"/>
        <v>0</v>
      </c>
      <c r="M151" s="27">
        <v>11796.04</v>
      </c>
      <c r="N151" s="28">
        <v>1072.3699999999999</v>
      </c>
      <c r="O151" s="27"/>
      <c r="P151" s="27"/>
      <c r="Q151" s="27"/>
      <c r="R151" s="29">
        <f t="shared" si="20"/>
        <v>10723.670000000002</v>
      </c>
      <c r="S151" s="30">
        <f t="shared" si="18"/>
        <v>0.1893663329214848</v>
      </c>
      <c r="T151" s="67" t="s">
        <v>534</v>
      </c>
    </row>
    <row r="152" spans="1:20" ht="15">
      <c r="A152" s="23">
        <v>45261</v>
      </c>
      <c r="B152" s="23">
        <v>45291</v>
      </c>
      <c r="C152" s="24">
        <f t="shared" si="14"/>
        <v>31</v>
      </c>
      <c r="D152" s="15">
        <v>31202128818</v>
      </c>
      <c r="E152" s="15">
        <v>25636.655999999999</v>
      </c>
      <c r="F152" s="15"/>
      <c r="G152" s="15">
        <v>32348.304</v>
      </c>
      <c r="H152" s="25">
        <f t="shared" si="19"/>
        <v>57984.959999999999</v>
      </c>
      <c r="I152" s="60" t="s">
        <v>401</v>
      </c>
      <c r="J152" s="27" t="s">
        <v>401</v>
      </c>
      <c r="K152" s="15"/>
      <c r="L152" s="26" t="b">
        <f t="shared" si="17"/>
        <v>0</v>
      </c>
      <c r="M152" s="27">
        <v>6583.64</v>
      </c>
      <c r="N152" s="28">
        <v>598.51</v>
      </c>
      <c r="O152" s="27"/>
      <c r="P152" s="27"/>
      <c r="Q152" s="27"/>
      <c r="R152" s="29">
        <f t="shared" si="20"/>
        <v>5985.13</v>
      </c>
      <c r="S152" s="30">
        <f t="shared" si="18"/>
        <v>0.1032186622186167</v>
      </c>
      <c r="T152" s="67" t="s">
        <v>535</v>
      </c>
    </row>
    <row r="153" spans="1:20" ht="15">
      <c r="A153" s="23"/>
      <c r="B153" s="23"/>
      <c r="C153" s="24" t="str">
        <f t="shared" si="14"/>
        <v xml:space="preserve"> </v>
      </c>
      <c r="D153" s="15"/>
      <c r="E153" s="15"/>
      <c r="F153" s="15"/>
      <c r="G153" s="15"/>
      <c r="H153" s="25">
        <f t="shared" si="19"/>
        <v>0</v>
      </c>
      <c r="I153" s="27" t="s">
        <v>401</v>
      </c>
      <c r="J153" s="27" t="s">
        <v>401</v>
      </c>
      <c r="K153" s="15"/>
      <c r="L153" s="26" t="b">
        <f t="shared" si="17"/>
        <v>0</v>
      </c>
      <c r="M153" s="27"/>
      <c r="N153" s="28"/>
      <c r="O153" s="27"/>
      <c r="P153" s="27"/>
      <c r="Q153" s="27"/>
      <c r="R153" s="29"/>
      <c r="S153" s="30" t="b">
        <f t="shared" si="18"/>
        <v>0</v>
      </c>
    </row>
    <row r="154" spans="1:20">
      <c r="A154" s="31" t="s">
        <v>38</v>
      </c>
      <c r="B154" s="31" t="s">
        <v>38</v>
      </c>
      <c r="C154" s="31" t="s">
        <v>38</v>
      </c>
      <c r="D154" s="31" t="s">
        <v>38</v>
      </c>
      <c r="E154" s="31" t="s">
        <v>38</v>
      </c>
      <c r="F154" s="31" t="s">
        <v>38</v>
      </c>
      <c r="G154" s="31" t="s">
        <v>38</v>
      </c>
      <c r="H154" s="31" t="s">
        <v>38</v>
      </c>
      <c r="I154" s="31" t="s">
        <v>38</v>
      </c>
      <c r="J154" s="31"/>
      <c r="K154" s="31" t="s">
        <v>38</v>
      </c>
      <c r="L154" s="31" t="s">
        <v>38</v>
      </c>
      <c r="M154" s="31" t="s">
        <v>38</v>
      </c>
      <c r="N154" s="31"/>
      <c r="O154" s="31" t="s">
        <v>38</v>
      </c>
      <c r="P154" s="31" t="s">
        <v>38</v>
      </c>
      <c r="Q154" s="31" t="s">
        <v>38</v>
      </c>
      <c r="R154" s="31" t="s">
        <v>38</v>
      </c>
      <c r="S154" s="31" t="s">
        <v>38</v>
      </c>
    </row>
  </sheetData>
  <autoFilter ref="A15:T154" xr:uid="{00000000-0009-0000-0000-000004000000}"/>
  <hyperlinks>
    <hyperlink ref="A1" location="Summary!A1" display="Home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0"/>
  <sheetViews>
    <sheetView workbookViewId="0">
      <selection activeCell="L57" sqref="L57"/>
    </sheetView>
  </sheetViews>
  <sheetFormatPr defaultRowHeight="12.75"/>
  <cols>
    <col min="1" max="1" width="16.28515625" customWidth="1"/>
    <col min="2" max="2" width="16.7109375" customWidth="1"/>
    <col min="3" max="3" width="17.140625" customWidth="1"/>
  </cols>
  <sheetData>
    <row r="1" spans="1:5" ht="25.5">
      <c r="A1" s="5" t="s">
        <v>33</v>
      </c>
      <c r="B1" s="5" t="s">
        <v>34</v>
      </c>
      <c r="C1" s="20" t="s">
        <v>35</v>
      </c>
    </row>
    <row r="2" spans="1:5">
      <c r="B2">
        <v>-459.79</v>
      </c>
      <c r="C2">
        <v>0</v>
      </c>
      <c r="D2" t="s">
        <v>536</v>
      </c>
    </row>
    <row r="3" spans="1:5">
      <c r="C3">
        <v>34.69</v>
      </c>
      <c r="D3" t="s">
        <v>537</v>
      </c>
    </row>
    <row r="4" spans="1:5">
      <c r="B4">
        <v>459.79</v>
      </c>
      <c r="C4">
        <v>0</v>
      </c>
      <c r="D4" t="s">
        <v>538</v>
      </c>
    </row>
    <row r="5" spans="1:5">
      <c r="B5">
        <v>28.74</v>
      </c>
      <c r="C5">
        <v>12.39</v>
      </c>
      <c r="D5" t="s">
        <v>539</v>
      </c>
    </row>
    <row r="6" spans="1:5">
      <c r="B6">
        <v>431.06</v>
      </c>
      <c r="C6">
        <v>136.43</v>
      </c>
      <c r="D6" t="s">
        <v>540</v>
      </c>
    </row>
    <row r="7" spans="1:5">
      <c r="C7">
        <v>0</v>
      </c>
      <c r="D7" t="s">
        <v>541</v>
      </c>
    </row>
    <row r="8" spans="1:5">
      <c r="C8">
        <v>3.3</v>
      </c>
      <c r="D8" t="s">
        <v>542</v>
      </c>
    </row>
    <row r="9" spans="1:5">
      <c r="B9">
        <v>415.3</v>
      </c>
      <c r="C9">
        <v>3.32</v>
      </c>
      <c r="D9" t="s">
        <v>543</v>
      </c>
    </row>
    <row r="10" spans="1:5">
      <c r="B10">
        <v>25.96</v>
      </c>
      <c r="C10">
        <v>22.88</v>
      </c>
      <c r="D10" t="s">
        <v>544</v>
      </c>
    </row>
    <row r="11" spans="1:5">
      <c r="B11">
        <v>363.38</v>
      </c>
      <c r="C11">
        <v>168.03</v>
      </c>
      <c r="D11" t="s">
        <v>545</v>
      </c>
    </row>
    <row r="12" spans="1:5">
      <c r="C12">
        <v>0</v>
      </c>
      <c r="D12" t="s">
        <v>546</v>
      </c>
    </row>
    <row r="13" spans="1:5">
      <c r="C13">
        <v>0</v>
      </c>
      <c r="D13" t="s">
        <v>547</v>
      </c>
    </row>
    <row r="14" spans="1:5">
      <c r="B14">
        <v>488.53</v>
      </c>
      <c r="C14">
        <v>0</v>
      </c>
      <c r="D14">
        <v>20230331</v>
      </c>
      <c r="E14" t="s">
        <v>548</v>
      </c>
    </row>
    <row r="15" spans="1:5">
      <c r="B15">
        <v>28.74</v>
      </c>
      <c r="C15">
        <v>39.89</v>
      </c>
      <c r="D15" t="s">
        <v>549</v>
      </c>
    </row>
    <row r="16" spans="1:5">
      <c r="B16">
        <v>-402.32</v>
      </c>
      <c r="C16">
        <v>-153.78</v>
      </c>
      <c r="D16" t="s">
        <v>550</v>
      </c>
    </row>
    <row r="17" spans="2:4">
      <c r="C17">
        <v>-95.34</v>
      </c>
      <c r="D17" t="s">
        <v>551</v>
      </c>
    </row>
    <row r="18" spans="2:4">
      <c r="C18">
        <v>0</v>
      </c>
      <c r="D18" t="s">
        <v>552</v>
      </c>
    </row>
    <row r="19" spans="2:4">
      <c r="B19">
        <v>472.77</v>
      </c>
      <c r="C19">
        <v>0</v>
      </c>
      <c r="D19" t="s">
        <v>553</v>
      </c>
    </row>
    <row r="20" spans="2:4">
      <c r="B20">
        <v>27.81</v>
      </c>
      <c r="C20">
        <v>27.42</v>
      </c>
      <c r="D20" t="s">
        <v>554</v>
      </c>
    </row>
    <row r="21" spans="2:4">
      <c r="B21">
        <v>-389.34</v>
      </c>
      <c r="C21">
        <v>-168.57</v>
      </c>
      <c r="D21" t="s">
        <v>555</v>
      </c>
    </row>
    <row r="22" spans="2:4">
      <c r="C22">
        <v>362.84</v>
      </c>
      <c r="D22" t="s">
        <v>556</v>
      </c>
    </row>
    <row r="23" spans="2:4">
      <c r="C23">
        <v>0</v>
      </c>
      <c r="D23" t="s">
        <v>557</v>
      </c>
    </row>
    <row r="24" spans="2:4">
      <c r="B24">
        <v>-517.27</v>
      </c>
      <c r="C24">
        <v>0</v>
      </c>
      <c r="D24" t="s">
        <v>558</v>
      </c>
    </row>
    <row r="25" spans="2:4">
      <c r="B25">
        <v>28.74</v>
      </c>
      <c r="C25">
        <v>16.23</v>
      </c>
      <c r="D25" t="s">
        <v>559</v>
      </c>
    </row>
    <row r="26" spans="2:4">
      <c r="B26">
        <v>-402.32</v>
      </c>
      <c r="C26">
        <v>-138.88999999999999</v>
      </c>
      <c r="D26" t="s">
        <v>560</v>
      </c>
    </row>
    <row r="27" spans="2:4">
      <c r="B27">
        <v>-479.26</v>
      </c>
      <c r="C27">
        <v>0</v>
      </c>
      <c r="D27" t="s">
        <v>561</v>
      </c>
    </row>
    <row r="28" spans="2:4">
      <c r="B28">
        <v>-27.81</v>
      </c>
      <c r="C28">
        <v>0</v>
      </c>
      <c r="D28" t="s">
        <v>562</v>
      </c>
    </row>
    <row r="29" spans="2:4">
      <c r="B29">
        <v>-695.25</v>
      </c>
      <c r="C29">
        <v>-6.16</v>
      </c>
      <c r="D29" t="s">
        <v>563</v>
      </c>
    </row>
    <row r="30" spans="2:4">
      <c r="B30">
        <v>-389.34</v>
      </c>
      <c r="C30">
        <v>-160.32</v>
      </c>
      <c r="D30" t="s">
        <v>564</v>
      </c>
    </row>
    <row r="31" spans="2:4">
      <c r="B31">
        <v>-55.62</v>
      </c>
      <c r="C31">
        <v>23.65</v>
      </c>
      <c r="D31" t="s">
        <v>565</v>
      </c>
    </row>
    <row r="32" spans="2:4">
      <c r="C32">
        <v>0</v>
      </c>
      <c r="D32" t="s">
        <v>566</v>
      </c>
    </row>
    <row r="33" spans="2:5">
      <c r="B33">
        <v>-459.79</v>
      </c>
      <c r="C33">
        <v>-33200</v>
      </c>
      <c r="D33" t="s">
        <v>567</v>
      </c>
    </row>
    <row r="34" spans="2:5">
      <c r="B34">
        <v>-28.74</v>
      </c>
      <c r="C34">
        <v>-35208.410000000003</v>
      </c>
      <c r="D34" t="s">
        <v>568</v>
      </c>
    </row>
    <row r="35" spans="2:5">
      <c r="B35">
        <v>-718.43</v>
      </c>
      <c r="C35">
        <v>-70310.179999999993</v>
      </c>
      <c r="D35" t="s">
        <v>569</v>
      </c>
    </row>
    <row r="36" spans="2:5">
      <c r="B36">
        <v>-402.32</v>
      </c>
      <c r="C36">
        <v>-52876.65</v>
      </c>
      <c r="D36">
        <v>20230731</v>
      </c>
      <c r="E36" t="s">
        <v>570</v>
      </c>
    </row>
    <row r="37" spans="2:5">
      <c r="B37">
        <v>-57.47</v>
      </c>
      <c r="C37">
        <v>-59439.38</v>
      </c>
      <c r="D37">
        <v>20230731</v>
      </c>
      <c r="E37" t="s">
        <v>571</v>
      </c>
    </row>
    <row r="38" spans="2:5">
      <c r="C38">
        <v>24.24</v>
      </c>
      <c r="D38" t="s">
        <v>572</v>
      </c>
    </row>
    <row r="39" spans="2:5">
      <c r="B39">
        <v>-488.53</v>
      </c>
      <c r="C39">
        <v>0</v>
      </c>
      <c r="D39" t="s">
        <v>573</v>
      </c>
    </row>
    <row r="40" spans="2:5">
      <c r="C40">
        <v>0</v>
      </c>
      <c r="D40" t="s">
        <v>574</v>
      </c>
    </row>
    <row r="41" spans="2:5">
      <c r="B41">
        <v>-689.69</v>
      </c>
      <c r="C41">
        <v>0</v>
      </c>
      <c r="D41" t="s">
        <v>575</v>
      </c>
    </row>
    <row r="42" spans="2:5">
      <c r="B42">
        <v>-402.32</v>
      </c>
      <c r="C42">
        <v>-2100</v>
      </c>
      <c r="D42" t="s">
        <v>576</v>
      </c>
    </row>
    <row r="43" spans="2:5">
      <c r="B43">
        <v>-114.95</v>
      </c>
      <c r="C43">
        <v>-5.7</v>
      </c>
      <c r="D43" t="s">
        <v>577</v>
      </c>
    </row>
    <row r="44" spans="2:5">
      <c r="B44">
        <v>0</v>
      </c>
      <c r="C44">
        <v>-31400</v>
      </c>
      <c r="D44" t="s">
        <v>578</v>
      </c>
    </row>
    <row r="45" spans="2:5">
      <c r="B45">
        <v>-444.96</v>
      </c>
      <c r="C45">
        <v>-241.43</v>
      </c>
      <c r="D45" t="s">
        <v>579</v>
      </c>
    </row>
    <row r="46" spans="2:5">
      <c r="C46">
        <v>-168.6</v>
      </c>
      <c r="D46" t="s">
        <v>580</v>
      </c>
    </row>
    <row r="47" spans="2:5">
      <c r="B47">
        <v>-695.25</v>
      </c>
      <c r="C47">
        <v>-444.16</v>
      </c>
      <c r="D47" t="s">
        <v>581</v>
      </c>
    </row>
    <row r="48" spans="2:5">
      <c r="B48">
        <v>-389.34</v>
      </c>
      <c r="C48">
        <v>-431.74</v>
      </c>
      <c r="D48" t="s">
        <v>582</v>
      </c>
    </row>
    <row r="49" spans="2:5">
      <c r="B49">
        <v>-111.24</v>
      </c>
      <c r="C49">
        <v>-100.63</v>
      </c>
      <c r="D49" t="s">
        <v>583</v>
      </c>
    </row>
    <row r="50" spans="2:5">
      <c r="B50">
        <v>-57.47</v>
      </c>
      <c r="C50">
        <v>0</v>
      </c>
      <c r="D50" t="s">
        <v>584</v>
      </c>
    </row>
    <row r="51" spans="2:5">
      <c r="B51">
        <v>-459.79</v>
      </c>
      <c r="C51">
        <v>-138.57</v>
      </c>
      <c r="D51">
        <v>20231031</v>
      </c>
      <c r="E51" t="s">
        <v>548</v>
      </c>
    </row>
    <row r="52" spans="2:5">
      <c r="C52">
        <v>-155.99</v>
      </c>
      <c r="D52" t="s">
        <v>585</v>
      </c>
    </row>
    <row r="53" spans="2:5">
      <c r="B53">
        <v>-718.43</v>
      </c>
      <c r="C53">
        <v>-379.26</v>
      </c>
      <c r="D53" t="s">
        <v>586</v>
      </c>
    </row>
    <row r="54" spans="2:5">
      <c r="B54">
        <v>-431.06</v>
      </c>
      <c r="C54">
        <v>-128.88</v>
      </c>
      <c r="D54" t="s">
        <v>587</v>
      </c>
    </row>
    <row r="55" spans="2:5">
      <c r="B55">
        <v>-114.95</v>
      </c>
      <c r="C55">
        <v>-177.43</v>
      </c>
      <c r="D55" t="s">
        <v>588</v>
      </c>
    </row>
    <row r="56" spans="2:5">
      <c r="B56">
        <v>-83.43</v>
      </c>
      <c r="C56">
        <v>-62.57</v>
      </c>
      <c r="D56" t="s">
        <v>589</v>
      </c>
    </row>
    <row r="57" spans="2:5">
      <c r="B57">
        <v>-444.96</v>
      </c>
      <c r="C57">
        <v>-181.84</v>
      </c>
      <c r="D57" t="s">
        <v>590</v>
      </c>
    </row>
    <row r="58" spans="2:5">
      <c r="B58">
        <v>-695.25</v>
      </c>
      <c r="C58">
        <v>-5.93</v>
      </c>
      <c r="D58" t="s">
        <v>591</v>
      </c>
    </row>
    <row r="59" spans="2:5">
      <c r="B59">
        <v>-417.15</v>
      </c>
      <c r="C59">
        <v>-150.62</v>
      </c>
      <c r="D59" t="s">
        <v>592</v>
      </c>
    </row>
    <row r="60" spans="2:5">
      <c r="B60">
        <v>-139.05000000000001</v>
      </c>
      <c r="C60">
        <v>-231.51</v>
      </c>
      <c r="D60" t="s">
        <v>593</v>
      </c>
    </row>
    <row r="61" spans="2:5">
      <c r="B61">
        <v>-229.9</v>
      </c>
      <c r="C61">
        <v>-21.58</v>
      </c>
      <c r="D61" t="s">
        <v>594</v>
      </c>
    </row>
    <row r="62" spans="2:5">
      <c r="C62">
        <v>0</v>
      </c>
      <c r="D62" t="s">
        <v>595</v>
      </c>
    </row>
    <row r="63" spans="2:5">
      <c r="B63">
        <v>-747.16</v>
      </c>
      <c r="C63">
        <v>-9.84</v>
      </c>
      <c r="D63" t="s">
        <v>596</v>
      </c>
    </row>
    <row r="64" spans="2:5">
      <c r="B64">
        <v>-431.06</v>
      </c>
      <c r="C64">
        <v>-120.93</v>
      </c>
      <c r="D64" t="s">
        <v>597</v>
      </c>
    </row>
    <row r="65" spans="2:4">
      <c r="C65">
        <v>0</v>
      </c>
      <c r="D65" t="s">
        <v>598</v>
      </c>
    </row>
    <row r="66" spans="2:4">
      <c r="B66">
        <v>-229.9</v>
      </c>
      <c r="C66">
        <v>-149.96</v>
      </c>
      <c r="D66" t="s">
        <v>599</v>
      </c>
    </row>
    <row r="67" spans="2:4">
      <c r="C67">
        <v>-4.1500000000000004</v>
      </c>
      <c r="D67" t="s">
        <v>600</v>
      </c>
    </row>
    <row r="68" spans="2:4">
      <c r="B68">
        <v>-517.27</v>
      </c>
      <c r="C68">
        <v>0</v>
      </c>
      <c r="D68" t="s">
        <v>601</v>
      </c>
    </row>
    <row r="69" spans="2:4">
      <c r="C69">
        <v>-354.38</v>
      </c>
      <c r="D69" t="s">
        <v>602</v>
      </c>
    </row>
    <row r="70" spans="2:4">
      <c r="B70">
        <v>-172.42</v>
      </c>
      <c r="C70">
        <v>-632.94000000000005</v>
      </c>
      <c r="D70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Elec</vt:lpstr>
      <vt:lpstr>Origin_Gas</vt:lpstr>
      <vt:lpstr>Origin_Elec</vt:lpstr>
      <vt:lpstr>Shell_Elec</vt:lpstr>
      <vt:lpstr>AGL_Elec</vt:lpstr>
      <vt:lpstr>Shell_Rebate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Patkar</dc:creator>
  <cp:lastModifiedBy>DELL</cp:lastModifiedBy>
  <dcterms:created xsi:type="dcterms:W3CDTF">2024-02-29T09:13:26Z</dcterms:created>
  <dcterms:modified xsi:type="dcterms:W3CDTF">2024-03-06T17:12:39Z</dcterms:modified>
</cp:coreProperties>
</file>