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70" yWindow="150" windowWidth="20115" windowHeight="7770" tabRatio="890" firstSheet="6" activeTab="10"/>
  </bookViews>
  <sheets>
    <sheet name="DAY5 EXCEL INTERFACE" sheetId="1" r:id="rId1"/>
    <sheet name="TEXT FUNCTIONS DAY 14" sheetId="2" r:id="rId2"/>
    <sheet name="DATA VALIDATION" sheetId="3" r:id="rId3"/>
    <sheet name="charts day 11" sheetId="4" r:id="rId4"/>
    <sheet name="excel formulae" sheetId="5" r:id="rId5"/>
    <sheet name="Date functions" sheetId="6" r:id="rId6"/>
    <sheet name="If Functions " sheetId="7" r:id="rId7"/>
    <sheet name="If with and OR functions" sheetId="8" r:id="rId8"/>
    <sheet name="Excel count function " sheetId="9" r:id="rId9"/>
    <sheet name="VLOOKUP FUNCTION" sheetId="10" r:id="rId10"/>
    <sheet name="INDEX MATCH" sheetId="11" r:id="rId11"/>
    <sheet name="CONDITIONAL FORMATING" sheetId="12" r:id="rId12"/>
    <sheet name="Importing data  and pivot table" sheetId="13" r:id="rId13"/>
    <sheet name="Sheet7" sheetId="17" r:id="rId14"/>
    <sheet name="Sheet8" sheetId="18" r:id="rId15"/>
    <sheet name="Sheet9" sheetId="19" r:id="rId16"/>
    <sheet name="Sheet6" sheetId="16" r:id="rId17"/>
    <sheet name="PIVOT1" sheetId="36" r:id="rId18"/>
    <sheet name="pivot 2" sheetId="37" r:id="rId19"/>
    <sheet name="pivot3" sheetId="39" r:id="rId20"/>
    <sheet name="Sheet1" sheetId="40" r:id="rId21"/>
    <sheet name="raw data" sheetId="14" r:id="rId22"/>
    <sheet name="dash board" sheetId="28" r:id="rId23"/>
  </sheets>
  <definedNames>
    <definedName name="Cities">'DATA VALIDATION'!$F$2:$F$7</definedName>
    <definedName name="Slicer_Gender">#N/A</definedName>
    <definedName name="Slicer_Marital_Status">#N/A</definedName>
    <definedName name="Slicer_RecruitmentDate">#N/A</definedName>
  </definedNames>
  <calcPr calcId="145621"/>
  <pivotCaches>
    <pivotCache cacheId="0" r:id="rId24"/>
    <pivotCache cacheId="1" r:id="rId25"/>
  </pivotCaches>
  <extLst>
    <ext xmlns:x14="http://schemas.microsoft.com/office/spreadsheetml/2009/9/main" uri="{BBE1A952-AA13-448e-AADC-164F8A28A991}">
      <x14:slicerCaches>
        <x14:slicerCache r:id="rId26"/>
        <x14:slicerCache r:id="rId27"/>
        <x14:slicerCache r:id="rId28"/>
      </x14:slicerCaches>
    </ext>
    <ext xmlns:x14="http://schemas.microsoft.com/office/spreadsheetml/2009/9/main" uri="{79F54976-1DA5-4618-B147-4CDE4B953A38}">
      <x14:workbookPr/>
    </ext>
  </extLst>
</workbook>
</file>

<file path=xl/calcChain.xml><?xml version="1.0" encoding="utf-8"?>
<calcChain xmlns="http://schemas.openxmlformats.org/spreadsheetml/2006/main">
  <c r="J2" i="14" l="1"/>
  <c r="I3" i="14" l="1"/>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163" i="14"/>
  <c r="I164" i="14"/>
  <c r="I165" i="14"/>
  <c r="I166" i="14"/>
  <c r="I167" i="14"/>
  <c r="I168" i="14"/>
  <c r="I169" i="14"/>
  <c r="I170" i="14"/>
  <c r="I171" i="14"/>
  <c r="I172" i="14"/>
  <c r="I173" i="14"/>
  <c r="I174" i="14"/>
  <c r="I175" i="14"/>
  <c r="I176" i="14"/>
  <c r="I177" i="14"/>
  <c r="I178" i="14"/>
  <c r="I179" i="14"/>
  <c r="I180" i="14"/>
  <c r="I181" i="14"/>
  <c r="I182" i="14"/>
  <c r="I183" i="14"/>
  <c r="I184" i="14"/>
  <c r="I185" i="14"/>
  <c r="I186" i="14"/>
  <c r="I187" i="14"/>
  <c r="I188" i="14"/>
  <c r="I189" i="14"/>
  <c r="I190" i="14"/>
  <c r="I191" i="14"/>
  <c r="I192" i="14"/>
  <c r="I193" i="14"/>
  <c r="I194" i="14"/>
  <c r="I195" i="14"/>
  <c r="I196" i="14"/>
  <c r="I197" i="14"/>
  <c r="I198" i="14"/>
  <c r="I199" i="14"/>
  <c r="I200" i="14"/>
  <c r="I201" i="14"/>
  <c r="I202" i="14"/>
  <c r="I203" i="14"/>
  <c r="I204" i="14"/>
  <c r="I205" i="14"/>
  <c r="I206" i="14"/>
  <c r="I207" i="14"/>
  <c r="I208" i="14"/>
  <c r="I209" i="14"/>
  <c r="I210" i="14"/>
  <c r="I211" i="14"/>
  <c r="I212" i="14"/>
  <c r="I213" i="14"/>
  <c r="I214" i="14"/>
  <c r="I215" i="14"/>
  <c r="I216" i="14"/>
  <c r="I217" i="14"/>
  <c r="I218" i="14"/>
  <c r="I219" i="14"/>
  <c r="I220" i="14"/>
  <c r="I221" i="14"/>
  <c r="I222" i="14"/>
  <c r="I223" i="14"/>
  <c r="I224" i="14"/>
  <c r="I225" i="14"/>
  <c r="I226" i="14"/>
  <c r="I227" i="14"/>
  <c r="I228" i="14"/>
  <c r="I229" i="14"/>
  <c r="I230" i="14"/>
  <c r="I231" i="14"/>
  <c r="I232" i="14"/>
  <c r="I233" i="14"/>
  <c r="I234" i="14"/>
  <c r="I235" i="14"/>
  <c r="I236" i="14"/>
  <c r="I237" i="14"/>
  <c r="I238" i="14"/>
  <c r="I239" i="14"/>
  <c r="I240" i="14"/>
  <c r="I241" i="14"/>
  <c r="I242" i="14"/>
  <c r="I243" i="14"/>
  <c r="I244" i="14"/>
  <c r="I245" i="14"/>
  <c r="I246" i="14"/>
  <c r="I247" i="14"/>
  <c r="J3" i="14" l="1"/>
  <c r="J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J103" i="14"/>
  <c r="J104" i="14"/>
  <c r="J105" i="14"/>
  <c r="J106" i="14"/>
  <c r="J107" i="14"/>
  <c r="J108" i="14"/>
  <c r="J109" i="14"/>
  <c r="J110" i="14"/>
  <c r="J111" i="14"/>
  <c r="J112" i="14"/>
  <c r="J113" i="14"/>
  <c r="J114" i="14"/>
  <c r="J115" i="14"/>
  <c r="J116" i="14"/>
  <c r="J117" i="14"/>
  <c r="J118" i="14"/>
  <c r="J119" i="14"/>
  <c r="J120" i="14"/>
  <c r="J121" i="14"/>
  <c r="J122" i="14"/>
  <c r="J123" i="14"/>
  <c r="J124" i="14"/>
  <c r="J125" i="14"/>
  <c r="J126" i="14"/>
  <c r="J127" i="14"/>
  <c r="J128" i="14"/>
  <c r="J129" i="14"/>
  <c r="J130" i="14"/>
  <c r="J131" i="14"/>
  <c r="J132" i="14"/>
  <c r="J133" i="14"/>
  <c r="J134" i="14"/>
  <c r="J135" i="14"/>
  <c r="J136" i="14"/>
  <c r="J137" i="14"/>
  <c r="J138" i="14"/>
  <c r="J139" i="14"/>
  <c r="J140" i="14"/>
  <c r="J141" i="14"/>
  <c r="J142" i="14"/>
  <c r="J143" i="14"/>
  <c r="J144" i="14"/>
  <c r="J145" i="14"/>
  <c r="J146" i="14"/>
  <c r="J147" i="14"/>
  <c r="J148" i="14"/>
  <c r="J149" i="14"/>
  <c r="J150" i="14"/>
  <c r="J151" i="14"/>
  <c r="J152" i="14"/>
  <c r="J153" i="14"/>
  <c r="J154" i="14"/>
  <c r="J155" i="14"/>
  <c r="J156" i="14"/>
  <c r="J157" i="14"/>
  <c r="J158" i="14"/>
  <c r="J159" i="14"/>
  <c r="J160" i="14"/>
  <c r="J161" i="14"/>
  <c r="J162" i="14"/>
  <c r="J163" i="14"/>
  <c r="J164" i="14"/>
  <c r="J165" i="14"/>
  <c r="J166" i="14"/>
  <c r="J167" i="14"/>
  <c r="J168" i="14"/>
  <c r="J169" i="14"/>
  <c r="J170" i="14"/>
  <c r="J171" i="14"/>
  <c r="J172" i="14"/>
  <c r="J173" i="14"/>
  <c r="J174" i="14"/>
  <c r="J175" i="14"/>
  <c r="J176" i="14"/>
  <c r="J177" i="14"/>
  <c r="J178" i="14"/>
  <c r="J179" i="14"/>
  <c r="J180" i="14"/>
  <c r="J181" i="14"/>
  <c r="J182" i="14"/>
  <c r="J183" i="14"/>
  <c r="J184" i="14"/>
  <c r="J185" i="14"/>
  <c r="J186" i="14"/>
  <c r="J187" i="14"/>
  <c r="J188" i="14"/>
  <c r="J189" i="14"/>
  <c r="J190" i="14"/>
  <c r="J191" i="14"/>
  <c r="J192" i="14"/>
  <c r="J193" i="14"/>
  <c r="J194" i="14"/>
  <c r="J195" i="14"/>
  <c r="J196" i="14"/>
  <c r="J197" i="14"/>
  <c r="J198" i="14"/>
  <c r="J199" i="14"/>
  <c r="J200" i="14"/>
  <c r="J201" i="14"/>
  <c r="J202" i="14"/>
  <c r="J203" i="14"/>
  <c r="J204" i="14"/>
  <c r="J205" i="14"/>
  <c r="J206" i="14"/>
  <c r="J207" i="14"/>
  <c r="J208" i="14"/>
  <c r="J209" i="14"/>
  <c r="J210" i="14"/>
  <c r="J211" i="14"/>
  <c r="J212" i="14"/>
  <c r="J213" i="14"/>
  <c r="J214" i="14"/>
  <c r="J215" i="14"/>
  <c r="J216" i="14"/>
  <c r="J217" i="14"/>
  <c r="J218" i="14"/>
  <c r="J219" i="14"/>
  <c r="J220" i="14"/>
  <c r="J221" i="14"/>
  <c r="J222" i="14"/>
  <c r="J223" i="14"/>
  <c r="J224" i="14"/>
  <c r="J225" i="14"/>
  <c r="J226" i="14"/>
  <c r="J227" i="14"/>
  <c r="J228" i="14"/>
  <c r="J229" i="14"/>
  <c r="J230" i="14"/>
  <c r="J231" i="14"/>
  <c r="J232" i="14"/>
  <c r="J233" i="14"/>
  <c r="J234" i="14"/>
  <c r="J235" i="14"/>
  <c r="J236" i="14"/>
  <c r="J237" i="14"/>
  <c r="J238" i="14"/>
  <c r="J239" i="14"/>
  <c r="J240" i="14"/>
  <c r="J241" i="14"/>
  <c r="J242" i="14"/>
  <c r="J243" i="14"/>
  <c r="J244" i="14"/>
  <c r="J245" i="14"/>
  <c r="J246" i="14"/>
  <c r="J247" i="14"/>
  <c r="H3"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H168" i="14"/>
  <c r="H169" i="14"/>
  <c r="H170" i="14"/>
  <c r="H171" i="14"/>
  <c r="H172" i="14"/>
  <c r="H173" i="14"/>
  <c r="H174" i="14"/>
  <c r="H175" i="14"/>
  <c r="H176" i="14"/>
  <c r="H177" i="14"/>
  <c r="H178" i="14"/>
  <c r="H179" i="14"/>
  <c r="H180" i="14"/>
  <c r="H181" i="14"/>
  <c r="H182" i="14"/>
  <c r="H183" i="14"/>
  <c r="H184" i="14"/>
  <c r="H185" i="14"/>
  <c r="H186" i="14"/>
  <c r="H187" i="14"/>
  <c r="H188" i="14"/>
  <c r="H189" i="14"/>
  <c r="H190" i="14"/>
  <c r="H191" i="14"/>
  <c r="H192" i="14"/>
  <c r="H193" i="14"/>
  <c r="H194" i="14"/>
  <c r="H195" i="14"/>
  <c r="H196" i="14"/>
  <c r="H197" i="14"/>
  <c r="H198" i="14"/>
  <c r="H199" i="14"/>
  <c r="H200" i="14"/>
  <c r="H201" i="14"/>
  <c r="H202" i="14"/>
  <c r="H203" i="14"/>
  <c r="H204" i="14"/>
  <c r="H205" i="14"/>
  <c r="H206" i="14"/>
  <c r="H207" i="14"/>
  <c r="H208" i="14"/>
  <c r="H209" i="14"/>
  <c r="H210" i="14"/>
  <c r="H211" i="14"/>
  <c r="H212" i="14"/>
  <c r="H213" i="14"/>
  <c r="H214" i="14"/>
  <c r="H215" i="14"/>
  <c r="H216" i="14"/>
  <c r="H217" i="14"/>
  <c r="H218" i="14"/>
  <c r="H219" i="14"/>
  <c r="H220" i="14"/>
  <c r="H221" i="14"/>
  <c r="H222" i="14"/>
  <c r="H223" i="14"/>
  <c r="H224" i="14"/>
  <c r="H225" i="14"/>
  <c r="H226" i="14"/>
  <c r="H227" i="14"/>
  <c r="H228" i="14"/>
  <c r="H229" i="14"/>
  <c r="H230" i="14"/>
  <c r="H231" i="14"/>
  <c r="H232" i="14"/>
  <c r="H233" i="14"/>
  <c r="H234" i="14"/>
  <c r="H235" i="14"/>
  <c r="H236" i="14"/>
  <c r="H237" i="14"/>
  <c r="H238" i="14"/>
  <c r="H239" i="14"/>
  <c r="H240" i="14"/>
  <c r="H241" i="14"/>
  <c r="H242" i="14"/>
  <c r="H243" i="14"/>
  <c r="H244" i="14"/>
  <c r="H245" i="14"/>
  <c r="H246" i="14"/>
  <c r="H247" i="14"/>
  <c r="H2" i="14"/>
  <c r="I2" i="14" l="1"/>
  <c r="M9" i="14" l="1"/>
  <c r="L13" i="14" l="1"/>
  <c r="L12" i="14"/>
  <c r="M8" i="14"/>
  <c r="M5" i="14"/>
  <c r="M4" i="14"/>
  <c r="E14" i="11"/>
  <c r="P6" i="11"/>
  <c r="M6" i="11"/>
  <c r="P5" i="11"/>
  <c r="M5" i="11"/>
  <c r="Q4" i="11"/>
  <c r="P4" i="11"/>
  <c r="M4" i="11"/>
  <c r="Q4" i="10" l="1"/>
  <c r="P5" i="10"/>
  <c r="P6" i="10"/>
  <c r="P4" i="10"/>
  <c r="M5" i="10"/>
  <c r="M6" i="10"/>
  <c r="M4" i="10"/>
  <c r="H17" i="9"/>
  <c r="E17" i="9"/>
  <c r="A17" i="9"/>
  <c r="D8" i="9"/>
  <c r="E5" i="9"/>
  <c r="D5" i="9"/>
  <c r="H2" i="9"/>
  <c r="E2" i="9"/>
  <c r="D2" i="9"/>
  <c r="L24" i="8"/>
  <c r="K24" i="8"/>
  <c r="B46" i="8"/>
  <c r="B47" i="8"/>
  <c r="B45" i="8"/>
  <c r="K27" i="8"/>
  <c r="K26" i="8"/>
  <c r="K25" i="8"/>
  <c r="J8" i="7"/>
  <c r="J9" i="7"/>
  <c r="J10" i="7"/>
  <c r="J11" i="7"/>
  <c r="D11" i="7"/>
  <c r="M3" i="7"/>
  <c r="M12" i="7"/>
  <c r="M18" i="7"/>
  <c r="B5" i="6"/>
  <c r="C5" i="6" s="1"/>
  <c r="D5" i="6" s="1"/>
  <c r="C2" i="6"/>
  <c r="A2" i="6"/>
  <c r="F2" i="6" s="1"/>
  <c r="B2" i="6"/>
  <c r="G2" i="6" s="1"/>
  <c r="I16" i="5"/>
  <c r="E12" i="5"/>
  <c r="F12" i="5"/>
  <c r="E13" i="5"/>
  <c r="F13" i="5"/>
  <c r="D12" i="5"/>
  <c r="D13" i="5"/>
  <c r="D11" i="5"/>
  <c r="E11" i="5"/>
  <c r="F11" i="5"/>
  <c r="A11" i="5"/>
  <c r="A12" i="5"/>
  <c r="A13" i="5"/>
  <c r="A14" i="5"/>
  <c r="A10" i="5"/>
  <c r="E2" i="6" l="1"/>
  <c r="D2" i="6"/>
  <c r="D3" i="4"/>
  <c r="D4" i="4"/>
  <c r="D5" i="4"/>
  <c r="D6" i="4"/>
  <c r="D7" i="4"/>
  <c r="D8" i="4"/>
  <c r="D2" i="4"/>
</calcChain>
</file>

<file path=xl/comments1.xml><?xml version="1.0" encoding="utf-8"?>
<comments xmlns="http://schemas.openxmlformats.org/spreadsheetml/2006/main">
  <authors>
    <author>pam</author>
  </authors>
  <commentList>
    <comment ref="F6" authorId="0">
      <text>
        <r>
          <rPr>
            <b/>
            <sz val="9"/>
            <color indexed="81"/>
            <rFont val="Tahoma"/>
            <family val="2"/>
          </rPr>
          <t>pam:</t>
        </r>
        <r>
          <rPr>
            <sz val="9"/>
            <color indexed="81"/>
            <rFont val="Tahoma"/>
            <family val="2"/>
          </rPr>
          <t xml:space="preserve">
</t>
        </r>
      </text>
    </comment>
  </commentList>
</comments>
</file>

<file path=xl/sharedStrings.xml><?xml version="1.0" encoding="utf-8"?>
<sst xmlns="http://schemas.openxmlformats.org/spreadsheetml/2006/main" count="1935" uniqueCount="745">
  <si>
    <t xml:space="preserve">TEXT </t>
  </si>
  <si>
    <t>len</t>
  </si>
  <si>
    <t>Text functions in Excel are formulas or functions that allow you to manipulate and analyze text strings in cells. They can be used to extract specific characters, concatenate strings, convert text to upper or lower case, replace characters, and much more.</t>
  </si>
  <si>
    <t>Here are some commonly used text functions in Excel:</t>
  </si>
  <si>
    <t>1. LEFT: Returns a specified number of characters from the beginning of a text string.</t>
  </si>
  <si>
    <t>2. RIGHT: Returns a specified number of characters from the end of a text string.</t>
  </si>
  <si>
    <t>3. MID: Returns a specified number of characters from the middle of a text string.</t>
  </si>
  <si>
    <t>4. LEN: Returns the length of a text string.</t>
  </si>
  <si>
    <t>5. CONCATENATE: Joins two or more text strings into one.</t>
  </si>
  <si>
    <t>6. UPPER: Converts text to all uppercase letters.</t>
  </si>
  <si>
    <t>7. LOWER: Converts text to all lowercase letters.</t>
  </si>
  <si>
    <t>8. TRIM: Removes any leading or trailing spaces from a text string.</t>
  </si>
  <si>
    <t>1. TRIM: Removes any leading or trailing spaces from a text string.</t>
  </si>
  <si>
    <t>2. SUBSTITUTE: Replaces one text string with another.</t>
  </si>
  <si>
    <t>3. FIND: Returns the starting position of a text string within another text string.</t>
  </si>
  <si>
    <t>By using these and other text functions, you can manipulate and analyze large amounts of text data in Excel with ease.</t>
  </si>
  <si>
    <t>trim</t>
  </si>
  <si>
    <t>UPPER</t>
  </si>
  <si>
    <t>LOWER</t>
  </si>
  <si>
    <t>PROPER</t>
  </si>
  <si>
    <t xml:space="preserve"> Hello   EVERYONE </t>
  </si>
  <si>
    <t xml:space="preserve">LEFT </t>
  </si>
  <si>
    <t>RIGHT</t>
  </si>
  <si>
    <t>MED</t>
  </si>
  <si>
    <t>Hello EVERYONE</t>
  </si>
  <si>
    <t xml:space="preserve"> HELLO   EVERYONE </t>
  </si>
  <si>
    <t xml:space="preserve"> hello   everyone </t>
  </si>
  <si>
    <t xml:space="preserve"> Hello   Everyone </t>
  </si>
  <si>
    <t/>
  </si>
  <si>
    <t xml:space="preserve"> Hell</t>
  </si>
  <si>
    <t xml:space="preserve">VERYONE </t>
  </si>
  <si>
    <t xml:space="preserve">   EVERY</t>
  </si>
  <si>
    <t xml:space="preserve">.Length of the text </t>
  </si>
  <si>
    <t>text length</t>
  </si>
  <si>
    <t>Phone number</t>
  </si>
  <si>
    <t>cities</t>
  </si>
  <si>
    <t>Joburg</t>
  </si>
  <si>
    <t>Cape Town</t>
  </si>
  <si>
    <t>Pretoria</t>
  </si>
  <si>
    <t>Mpumalanga</t>
  </si>
  <si>
    <t>Column1</t>
  </si>
  <si>
    <t>Name</t>
  </si>
  <si>
    <t>sales</t>
  </si>
  <si>
    <t>budget</t>
  </si>
  <si>
    <t>Performance</t>
  </si>
  <si>
    <t>Anna</t>
  </si>
  <si>
    <t>Jenny</t>
  </si>
  <si>
    <t>Pam</t>
  </si>
  <si>
    <t>Andra</t>
  </si>
  <si>
    <t>Hayley</t>
  </si>
  <si>
    <t>Rita</t>
  </si>
  <si>
    <t>Collen</t>
  </si>
  <si>
    <t>Arithmetic operators</t>
  </si>
  <si>
    <t>Equal to</t>
  </si>
  <si>
    <t>Additon</t>
  </si>
  <si>
    <t>Subtraction</t>
  </si>
  <si>
    <t>Multiplication</t>
  </si>
  <si>
    <t>Division</t>
  </si>
  <si>
    <t>+</t>
  </si>
  <si>
    <t>-</t>
  </si>
  <si>
    <t>*</t>
  </si>
  <si>
    <t>Not equal to</t>
  </si>
  <si>
    <t>Greater than</t>
  </si>
  <si>
    <t>Less than</t>
  </si>
  <si>
    <t>/</t>
  </si>
  <si>
    <t>=</t>
  </si>
  <si>
    <t>Logical operators</t>
  </si>
  <si>
    <t>&gt;</t>
  </si>
  <si>
    <t>!= or &lt;&gt;</t>
  </si>
  <si>
    <t>&lt;</t>
  </si>
  <si>
    <t>Greater tna &amp;equal to</t>
  </si>
  <si>
    <t xml:space="preserve"> &gt;=</t>
  </si>
  <si>
    <t>Auto fill</t>
  </si>
  <si>
    <t>Less than &amp; equal to</t>
  </si>
  <si>
    <t>&lt;=</t>
  </si>
  <si>
    <t>Relative and fixed</t>
  </si>
  <si>
    <t xml:space="preserve"> </t>
  </si>
  <si>
    <t>Summing with syntax</t>
  </si>
  <si>
    <t>Day</t>
  </si>
  <si>
    <t>Sales</t>
  </si>
  <si>
    <t>Total</t>
  </si>
  <si>
    <t>1. TODAY(): This function returns the current date in the cell where it is used.</t>
  </si>
  <si>
    <t>2. DATE(year,month,day): This function creates a date by specifying the year, month, and day. For example, DATE(2023,3,19) returns March 19, 2023.</t>
  </si>
  <si>
    <t>3. YEAR(date): This function returns the year of a date. For example, YEAR("3/19/2023") returns 2023.</t>
  </si>
  <si>
    <t>4. MONTH(date): This function returns the month of a date as a number from 1 to 12. For example, MONTH("3/19/2023") returns 3.</t>
  </si>
  <si>
    <t>5. DAY(date): This function returns the day of a date as a number from 1 to 31. For example, DAY("3/19/2023") returns 19.</t>
  </si>
  <si>
    <t>These are just a few examples of the many date functions available in Excel. You can access these functions (and many more) by clicking on the "Formulas" tab in the Excel ribbon and then selecting "Date &amp; Time" in the "Function Library" group.</t>
  </si>
  <si>
    <t>1. WEEKDAY(date, [return_type]): This function returns the day of the week as a number from 1 to 7 (1 = Sunday, 2 = Monday, and so on). The optional second argument allows you to specify whether you want the week to start on Sunday (1) or Monday (2). For example, WEEKDAY("3/19/2023",2) returns 6 (because March 19, 2023 is a Saturday).</t>
  </si>
  <si>
    <t>2. EDATE(start_date,months): This function returns the date that is a specified number of months before or after the start date. For example, EDATE("3/19/2023",3) returns June 19, 2023.</t>
  </si>
  <si>
    <t>3. DATEDIF(start_date,end_date,unit): This function returns the difference between two dates in the specified unit (days, months, or years). For example, DATEDIF("1/1/2023","3/19/2023","d") returns 77 (because there are 77 days between January 1 and March 19, 2023).</t>
  </si>
  <si>
    <t>TODAY</t>
  </si>
  <si>
    <t>DATE</t>
  </si>
  <si>
    <t>YEAR</t>
  </si>
  <si>
    <t>MONTH</t>
  </si>
  <si>
    <t>DAY</t>
  </si>
  <si>
    <t>NOW</t>
  </si>
  <si>
    <t>SECOND</t>
  </si>
  <si>
    <t>Date of birth</t>
  </si>
  <si>
    <t>Date of Today</t>
  </si>
  <si>
    <t>Age in days</t>
  </si>
  <si>
    <t>Age in years</t>
  </si>
  <si>
    <t>The IF function is one of the most commonly used functions in Excel, and it allows you to test a condition and return one value if the condition is true and another value if the condition is false. Here's the basic syntax for the IF function:</t>
  </si>
  <si>
    <t>The "condition" argument is the test you want to perform. If the condition is true, the function will return "value_if_true", and if the condition is false, the function will return "value_if_false". Here's an example:</t>
  </si>
  <si>
    <t>This formula tests whether the value in cell A1 is greater than or equal to 60. If it is, the function returns "Pass", and if it's not, the function returns "Fail". You can then copy the formula down to apply it to all the rows in the column.</t>
  </si>
  <si>
    <t>You can also use nested IF statements to test multiple conditions. For example, you could use the following formula to assign grades of A, B, C, or D based on the test scores:</t>
  </si>
  <si>
    <t>This formula tests whether the value in cell A1 is greater than or equal to 90, and if it is, it returns "A". If not, it tests whether the value is greater than or equal to 80, and if it is, it returns "B". If not, it tests whether the value is greater than or equal to 70, and if it is, it returns "C". If not, it returns "D".</t>
  </si>
  <si>
    <t>Suppose you have a spreadsheet with a column of test scores, and you want to assign a grade of "Pass" to any score of 60 or higher, and a grade of "Fail" to any score below 60. You</t>
  </si>
  <si>
    <t>could use the following formula in a new column to achieve this:</t>
  </si>
  <si>
    <t>OPERATORS</t>
  </si>
  <si>
    <t>EQUAL TO</t>
  </si>
  <si>
    <t>GREATER THAN</t>
  </si>
  <si>
    <t xml:space="preserve">LESS THAN </t>
  </si>
  <si>
    <t>GREATER THAN &amp; EQUAL TO</t>
  </si>
  <si>
    <t xml:space="preserve">LESS THAN &amp;EQUAL TO </t>
  </si>
  <si>
    <t>&gt;=</t>
  </si>
  <si>
    <t>Nmber 1</t>
  </si>
  <si>
    <t>number 2</t>
  </si>
  <si>
    <t>checking</t>
  </si>
  <si>
    <t>CARTONS</t>
  </si>
  <si>
    <t>COMMISSION</t>
  </si>
  <si>
    <t>Staff</t>
  </si>
  <si>
    <t>Lindy</t>
  </si>
  <si>
    <t>Mike</t>
  </si>
  <si>
    <t xml:space="preserve">Perfomance </t>
  </si>
  <si>
    <t>commsion</t>
  </si>
  <si>
    <t>0-3 cartons</t>
  </si>
  <si>
    <t>4 cartons</t>
  </si>
  <si>
    <t>above 4 cartons</t>
  </si>
  <si>
    <t>AND</t>
  </si>
  <si>
    <t>OR</t>
  </si>
  <si>
    <t>Condition 1</t>
  </si>
  <si>
    <t>Condition 2</t>
  </si>
  <si>
    <t>Output</t>
  </si>
  <si>
    <t>TRUE WHEN ALL THE CONDITIONS ARE TRUE</t>
  </si>
  <si>
    <t>ONLY RETURNS FLASE WHEN ALL THE OTHER ARGUMENTS ARE FALSE</t>
  </si>
  <si>
    <t>PUNCTUALITY</t>
  </si>
  <si>
    <t>GOOD</t>
  </si>
  <si>
    <t>COMMISION WITH OR</t>
  </si>
  <si>
    <t>BAD</t>
  </si>
  <si>
    <t xml:space="preserve">  </t>
  </si>
  <si>
    <t xml:space="preserve">Name </t>
  </si>
  <si>
    <t>Collin</t>
  </si>
  <si>
    <t>JAY</t>
  </si>
  <si>
    <t>MARY</t>
  </si>
  <si>
    <t>D</t>
  </si>
  <si>
    <t>Count(count the numbers in a cell)</t>
  </si>
  <si>
    <t>COUNT A(</t>
  </si>
  <si>
    <t>COUNTS THE NUMBER OF CELLS IN A RANGE THAT ARE NOT EMPTY</t>
  </si>
  <si>
    <t>COUNT BLANK(COUNT THE NUMBER OF BLANK SPACES INA CELL)</t>
  </si>
  <si>
    <t>COUNTIF(COUNTING WITH THE CONDITION),can be used to validate data,also used to count the number of specific values that appears in a series</t>
  </si>
  <si>
    <t>EXCEL STATISTICS FUNCTION</t>
  </si>
  <si>
    <t>COUNT IF</t>
  </si>
  <si>
    <t>SUMIF</t>
  </si>
  <si>
    <t>AVERAGEIF</t>
  </si>
  <si>
    <t>COUNTIFS</t>
  </si>
  <si>
    <t>SUMIFS</t>
  </si>
  <si>
    <t>AVERAGEIFS</t>
  </si>
  <si>
    <t>STAFF TABLE</t>
  </si>
  <si>
    <t xml:space="preserve">Matricule </t>
  </si>
  <si>
    <t>Start date</t>
  </si>
  <si>
    <t>Town</t>
  </si>
  <si>
    <t>job title</t>
  </si>
  <si>
    <t>ST001</t>
  </si>
  <si>
    <t>ST002</t>
  </si>
  <si>
    <t>ST003</t>
  </si>
  <si>
    <t>ST004</t>
  </si>
  <si>
    <t>ST005</t>
  </si>
  <si>
    <t>ST006</t>
  </si>
  <si>
    <t>ST007</t>
  </si>
  <si>
    <t>ST008</t>
  </si>
  <si>
    <t>ST009</t>
  </si>
  <si>
    <t>John</t>
  </si>
  <si>
    <t>cape town</t>
  </si>
  <si>
    <t>Peter</t>
  </si>
  <si>
    <t>Patrick</t>
  </si>
  <si>
    <t>Jonasi</t>
  </si>
  <si>
    <t>Pamela</t>
  </si>
  <si>
    <t>Odri</t>
  </si>
  <si>
    <t>Sales table</t>
  </si>
  <si>
    <t>days</t>
  </si>
  <si>
    <t>Day 1</t>
  </si>
  <si>
    <t>Day 2</t>
  </si>
  <si>
    <t>Day 3</t>
  </si>
  <si>
    <t>Day 4</t>
  </si>
  <si>
    <t>Day 5</t>
  </si>
  <si>
    <t>Day 6</t>
  </si>
  <si>
    <t>Day 7</t>
  </si>
  <si>
    <t>Day 8</t>
  </si>
  <si>
    <t>Sales code</t>
  </si>
  <si>
    <t>Product name</t>
  </si>
  <si>
    <t>Quantity</t>
  </si>
  <si>
    <t>total sales</t>
  </si>
  <si>
    <t>staff matricule</t>
  </si>
  <si>
    <t>S001</t>
  </si>
  <si>
    <t>S002</t>
  </si>
  <si>
    <t>S003</t>
  </si>
  <si>
    <t>S004</t>
  </si>
  <si>
    <t>S005</t>
  </si>
  <si>
    <t>S006</t>
  </si>
  <si>
    <t>S007</t>
  </si>
  <si>
    <t>S008</t>
  </si>
  <si>
    <t>SUGAR</t>
  </si>
  <si>
    <t>MILK</t>
  </si>
  <si>
    <t>BOTLED WATER</t>
  </si>
  <si>
    <t>Price</t>
  </si>
  <si>
    <t>sex</t>
  </si>
  <si>
    <t>Male</t>
  </si>
  <si>
    <t>FEMALE</t>
  </si>
  <si>
    <t>MALE</t>
  </si>
  <si>
    <t>NAMES</t>
  </si>
  <si>
    <t>Hlookup</t>
  </si>
  <si>
    <t>(Raw based)</t>
  </si>
  <si>
    <t>Vlookup (Column based)</t>
  </si>
  <si>
    <t>INDEX</t>
  </si>
  <si>
    <t xml:space="preserve">Match  </t>
  </si>
  <si>
    <t>Index :</t>
  </si>
  <si>
    <t xml:space="preserve">Match: function searches for a specified value in a range of cells and returns the position </t>
  </si>
  <si>
    <t>The INDEX function takes this number and returns the corresponding value from a specific position in a range or array of cells.</t>
  </si>
  <si>
    <t>In other words the index form says that "give me any column you want and l will and tell me the nmber of steps you want e to count then l wil give the value.</t>
  </si>
  <si>
    <t>Daye of birth</t>
  </si>
  <si>
    <t>Gender</t>
  </si>
  <si>
    <t>Salary</t>
  </si>
  <si>
    <t>Female</t>
  </si>
  <si>
    <t>Mary</t>
  </si>
  <si>
    <t>Staff Code</t>
  </si>
  <si>
    <t>Date of Birth</t>
  </si>
  <si>
    <t>Marital Status</t>
  </si>
  <si>
    <t>RecruitmentDate</t>
  </si>
  <si>
    <t>Nina</t>
  </si>
  <si>
    <t>Thursday, August 8, 1968</t>
  </si>
  <si>
    <t>Single</t>
  </si>
  <si>
    <t>Mark</t>
  </si>
  <si>
    <t>Saturday, May 9, 1964</t>
  </si>
  <si>
    <t>Married</t>
  </si>
  <si>
    <t>Suzanne</t>
  </si>
  <si>
    <t>Tuesday, July 7, 1964</t>
  </si>
  <si>
    <t>Wednesday, April 1, 1964</t>
  </si>
  <si>
    <t>Grace</t>
  </si>
  <si>
    <t>Thursday, February 6, 1964</t>
  </si>
  <si>
    <t>Michael</t>
  </si>
  <si>
    <t>Monday, November 4, 1963</t>
  </si>
  <si>
    <t>Frank</t>
  </si>
  <si>
    <t>Thursday, January 18, 1968</t>
  </si>
  <si>
    <t>Ryan</t>
  </si>
  <si>
    <t>Tuesday, August 6, 1968</t>
  </si>
  <si>
    <t>Karl</t>
  </si>
  <si>
    <t>Thursday, May 9, 1968</t>
  </si>
  <si>
    <t>Janette</t>
  </si>
  <si>
    <t>Tuesday, February 27, 1979</t>
  </si>
  <si>
    <t>William</t>
  </si>
  <si>
    <t>Saturday, April 28, 1979</t>
  </si>
  <si>
    <t>Shannon</t>
  </si>
  <si>
    <t>Monday, June 26, 1944</t>
  </si>
  <si>
    <t>Clarence</t>
  </si>
  <si>
    <t>Monday, October 9, 1944</t>
  </si>
  <si>
    <t>Luke</t>
  </si>
  <si>
    <t>Tuesday, March 7, 1978</t>
  </si>
  <si>
    <t>Jordan</t>
  </si>
  <si>
    <t>Wednesday, September 20, 1978</t>
  </si>
  <si>
    <t>Destiny</t>
  </si>
  <si>
    <t>Sunday, September 3, 1978</t>
  </si>
  <si>
    <t>Ethan</t>
  </si>
  <si>
    <t>Thursday, October 12, 1978</t>
  </si>
  <si>
    <t>Seth</t>
  </si>
  <si>
    <t>Wednesday, October 11, 1978</t>
  </si>
  <si>
    <t>Russell</t>
  </si>
  <si>
    <t>Sunday, September 17, 1978</t>
  </si>
  <si>
    <t>Alejandro</t>
  </si>
  <si>
    <t>Sunday, December 23, 1945</t>
  </si>
  <si>
    <t>Harold</t>
  </si>
  <si>
    <t>Wednesday, April 3, 1946</t>
  </si>
  <si>
    <t>Jessie</t>
  </si>
  <si>
    <t>Saturday, December 7, 1946</t>
  </si>
  <si>
    <t>Jill</t>
  </si>
  <si>
    <t>Thursday, April 11, 1946</t>
  </si>
  <si>
    <t>Jimmy</t>
  </si>
  <si>
    <t>Saturday, December 21, 1946</t>
  </si>
  <si>
    <t>Bethany</t>
  </si>
  <si>
    <t>Saturday, February 22, 1947</t>
  </si>
  <si>
    <t>Theresa</t>
  </si>
  <si>
    <t>Friday, August 22, 1947</t>
  </si>
  <si>
    <t>Denise</t>
  </si>
  <si>
    <t>Wednesday, June 11, 1947</t>
  </si>
  <si>
    <t>Jaime</t>
  </si>
  <si>
    <t>Tuesday, September 23, 1947</t>
  </si>
  <si>
    <t>Ebony</t>
  </si>
  <si>
    <t>Thursday, June 19, 1947</t>
  </si>
  <si>
    <t>Wendy</t>
  </si>
  <si>
    <t>Tuesday, February 24, 1948</t>
  </si>
  <si>
    <t>Jennifer</t>
  </si>
  <si>
    <t>Monday, December 18, 1978</t>
  </si>
  <si>
    <t>Chloe</t>
  </si>
  <si>
    <t>Sunday, November 27, 1977</t>
  </si>
  <si>
    <t>Diana</t>
  </si>
  <si>
    <t>Tuesday, March 23, 1948</t>
  </si>
  <si>
    <t>Marc</t>
  </si>
  <si>
    <t>Friday, December 17, 1948</t>
  </si>
  <si>
    <t>Jesse</t>
  </si>
  <si>
    <t>Monday, August 1, 1977</t>
  </si>
  <si>
    <t>Amanda</t>
  </si>
  <si>
    <t>Sunday, October 16, 1977</t>
  </si>
  <si>
    <t>Megan</t>
  </si>
  <si>
    <t>Monday, June 13, 1977</t>
  </si>
  <si>
    <t>Nathan</t>
  </si>
  <si>
    <t>Tuesday, February 24, 1976</t>
  </si>
  <si>
    <t>Adam</t>
  </si>
  <si>
    <t>Tuesday, May 24, 1949</t>
  </si>
  <si>
    <t>Leonard</t>
  </si>
  <si>
    <t>Friday, May 19, 1950</t>
  </si>
  <si>
    <t>Christine</t>
  </si>
  <si>
    <t>Wednesday, March 22, 1950</t>
  </si>
  <si>
    <t>Jaclyn</t>
  </si>
  <si>
    <t>Monday, February 27, 1950</t>
  </si>
  <si>
    <t>Jeremy</t>
  </si>
  <si>
    <t>Wednesday, November 22, 1950</t>
  </si>
  <si>
    <t>Alan</t>
  </si>
  <si>
    <t>Friday, September 7, 1951</t>
  </si>
  <si>
    <t>Daniel</t>
  </si>
  <si>
    <t>Saturday, August 4, 1951</t>
  </si>
  <si>
    <t>Heidi</t>
  </si>
  <si>
    <t>Tuesday, August 7, 1951</t>
  </si>
  <si>
    <t>Ana</t>
  </si>
  <si>
    <t>Wednesday, August 20, 1980</t>
  </si>
  <si>
    <t>Deanna</t>
  </si>
  <si>
    <t>Monday, March 10, 1952</t>
  </si>
  <si>
    <t>Gilbert</t>
  </si>
  <si>
    <t>Wednesday, March 5, 1952</t>
  </si>
  <si>
    <t>Michele</t>
  </si>
  <si>
    <t>Friday, April 3, 1953</t>
  </si>
  <si>
    <t>Carl</t>
  </si>
  <si>
    <t>Monday, October 12, 1953</t>
  </si>
  <si>
    <t>Ashlee</t>
  </si>
  <si>
    <t>Thursday, April 1, 1954</t>
  </si>
  <si>
    <t>Jon</t>
  </si>
  <si>
    <t>Wednesday, March 17, 1954</t>
  </si>
  <si>
    <t>Todd</t>
  </si>
  <si>
    <t>Saturday, February 27, 1954</t>
  </si>
  <si>
    <t>Noah</t>
  </si>
  <si>
    <t>Tuesday, September 2, 1975</t>
  </si>
  <si>
    <t>Angela</t>
  </si>
  <si>
    <t>Monday, April 7, 1975</t>
  </si>
  <si>
    <t>Jessica</t>
  </si>
  <si>
    <t>Tuesday, October 9, 1973</t>
  </si>
  <si>
    <t>Caleb</t>
  </si>
  <si>
    <t>Saturday, September 25, 1976</t>
  </si>
  <si>
    <t>Tiffany</t>
  </si>
  <si>
    <t>Friday, September 23, 1955</t>
  </si>
  <si>
    <t>Carolyn</t>
  </si>
  <si>
    <t>Wednesday, September 21, 1955</t>
  </si>
  <si>
    <t>Willie</t>
  </si>
  <si>
    <t>Tuesday, April 5, 1955</t>
  </si>
  <si>
    <t>Linda</t>
  </si>
  <si>
    <t>Sunday, June 26, 1955</t>
  </si>
  <si>
    <t>Casey</t>
  </si>
  <si>
    <t>Sunday, February 6, 1955</t>
  </si>
  <si>
    <t>Amy</t>
  </si>
  <si>
    <t>Tuesday, August 14, 1956</t>
  </si>
  <si>
    <t>Levi</t>
  </si>
  <si>
    <t>Tuesday, August 28, 1956</t>
  </si>
  <si>
    <t>Felicia</t>
  </si>
  <si>
    <t>Saturday, November 16, 1957</t>
  </si>
  <si>
    <t>Blake</t>
  </si>
  <si>
    <t>Saturday, July 13, 1957</t>
  </si>
  <si>
    <t>Leah</t>
  </si>
  <si>
    <t>Thursday, September 19, 1957</t>
  </si>
  <si>
    <t>Gina</t>
  </si>
  <si>
    <t>Thursday, January 10, 1974</t>
  </si>
  <si>
    <t>Donald</t>
  </si>
  <si>
    <t>Wednesday, March 11, 1959</t>
  </si>
  <si>
    <t>Damien</t>
  </si>
  <si>
    <t>Friday, July 17, 1959</t>
  </si>
  <si>
    <t>Savannah</t>
  </si>
  <si>
    <t>Sunday, July 24, 1966</t>
  </si>
  <si>
    <t>Alyssa</t>
  </si>
  <si>
    <t>Tuesday, March 15, 1966</t>
  </si>
  <si>
    <t>Lucas</t>
  </si>
  <si>
    <t>Thursday, September 12, 1957</t>
  </si>
  <si>
    <t>Emily</t>
  </si>
  <si>
    <t>Friday, July 19, 1957</t>
  </si>
  <si>
    <t>Tamara</t>
  </si>
  <si>
    <t>Thursday, October 3, 1957</t>
  </si>
  <si>
    <t>Hunter</t>
  </si>
  <si>
    <t>Monday, November 25, 1957</t>
  </si>
  <si>
    <t>Abigail</t>
  </si>
  <si>
    <t>Tuesday, February 5, 1957</t>
  </si>
  <si>
    <t>Trevor</t>
  </si>
  <si>
    <t>Tuesday, December 17, 1957</t>
  </si>
  <si>
    <t>Dalton</t>
  </si>
  <si>
    <t>Thursday, April 4, 1957</t>
  </si>
  <si>
    <t>Cheryl</t>
  </si>
  <si>
    <t>Saturday, May 6, 1967</t>
  </si>
  <si>
    <t>Aimee</t>
  </si>
  <si>
    <t>Sunday, September 10, 1967</t>
  </si>
  <si>
    <t>Cedric</t>
  </si>
  <si>
    <t>Sunday, April 1, 1962</t>
  </si>
  <si>
    <t>Chad</t>
  </si>
  <si>
    <t>Saturday, September 1, 1962</t>
  </si>
  <si>
    <t>Andrés</t>
  </si>
  <si>
    <t>Friday, August 10, 1962</t>
  </si>
  <si>
    <t>Edwin</t>
  </si>
  <si>
    <t>Friday, October 27, 1961</t>
  </si>
  <si>
    <t>Mallory</t>
  </si>
  <si>
    <t>Monday, May 1, 1961</t>
  </si>
  <si>
    <t>Latasha</t>
  </si>
  <si>
    <t>Thursday, September 15, 1960</t>
  </si>
  <si>
    <t>Abby</t>
  </si>
  <si>
    <t>Saturday, May 8, 1965</t>
  </si>
  <si>
    <t>Julia</t>
  </si>
  <si>
    <t>Wednesday, April 21, 1965</t>
  </si>
  <si>
    <t>Cassie</t>
  </si>
  <si>
    <t>Saturday, October 17, 1964</t>
  </si>
  <si>
    <t>Edgar</t>
  </si>
  <si>
    <t>Wednesday, March 11, 1964</t>
  </si>
  <si>
    <t>Candace</t>
  </si>
  <si>
    <t>Monday, December 28, 1964</t>
  </si>
  <si>
    <t>Bianca</t>
  </si>
  <si>
    <t>Wednesday, September 9, 1959</t>
  </si>
  <si>
    <t>Kari</t>
  </si>
  <si>
    <t>Sunday, July 14, 1963</t>
  </si>
  <si>
    <t>Ruben</t>
  </si>
  <si>
    <t>Tuesday, November 5, 1963</t>
  </si>
  <si>
    <t>Curtis</t>
  </si>
  <si>
    <t>Wednesday, June 6, 1962</t>
  </si>
  <si>
    <t>Meredith</t>
  </si>
  <si>
    <t>Friday, February 23, 1962</t>
  </si>
  <si>
    <t>Crystal</t>
  </si>
  <si>
    <t>Sunday, September 9, 1962</t>
  </si>
  <si>
    <t>Micheal</t>
  </si>
  <si>
    <t>Wednesday, February 21, 1962</t>
  </si>
  <si>
    <t>Leslie</t>
  </si>
  <si>
    <t>Monday, May 28, 1962</t>
  </si>
  <si>
    <t>Clinton</t>
  </si>
  <si>
    <t>Sunday, October 7, 1962</t>
  </si>
  <si>
    <t>April</t>
  </si>
  <si>
    <t>Tuesday, February 21, 1961</t>
  </si>
  <si>
    <t>Alvin</t>
  </si>
  <si>
    <t>Wednesday, July 3, 1957</t>
  </si>
  <si>
    <t>Evan</t>
  </si>
  <si>
    <t>Wednesday, April 10, 1935</t>
  </si>
  <si>
    <t>Beth</t>
  </si>
  <si>
    <t>Sunday, August 9, 1936</t>
  </si>
  <si>
    <t>Orlando</t>
  </si>
  <si>
    <t>Friday, November 18, 1960</t>
  </si>
  <si>
    <t>Byron</t>
  </si>
  <si>
    <t>Saturday, April 2, 1960</t>
  </si>
  <si>
    <t>Philip</t>
  </si>
  <si>
    <t>Monday, June 20, 1960</t>
  </si>
  <si>
    <t>Ross</t>
  </si>
  <si>
    <t>Saturday, July 27, 1957</t>
  </si>
  <si>
    <t>Dana</t>
  </si>
  <si>
    <t>Sunday, April 8, 1956</t>
  </si>
  <si>
    <t>Shaun</t>
  </si>
  <si>
    <t>Thursday, April 7, 1949</t>
  </si>
  <si>
    <t>Jan</t>
  </si>
  <si>
    <t>Tuesday, October 21, 1975</t>
  </si>
  <si>
    <t>Samantha</t>
  </si>
  <si>
    <t>Friday, December 5, 1975</t>
  </si>
  <si>
    <t>Caroline</t>
  </si>
  <si>
    <t>Sunday, January 6, 1980</t>
  </si>
  <si>
    <t>Melissa</t>
  </si>
  <si>
    <t>Sunday, October 26, 1980</t>
  </si>
  <si>
    <t>Larry</t>
  </si>
  <si>
    <t>Tuesday, February 26, 1946</t>
  </si>
  <si>
    <t>Marcus</t>
  </si>
  <si>
    <t>Saturday, November 3, 1979</t>
  </si>
  <si>
    <t>Brianna</t>
  </si>
  <si>
    <t>Thursday, October 26, 1978</t>
  </si>
  <si>
    <t>Jasmine</t>
  </si>
  <si>
    <t>Thursday, July 20, 1978</t>
  </si>
  <si>
    <t>Lauren</t>
  </si>
  <si>
    <t>Friday, September 15, 1978</t>
  </si>
  <si>
    <t>Tanya</t>
  </si>
  <si>
    <t>Wednesday, November 9, 1938</t>
  </si>
  <si>
    <t>Javier</t>
  </si>
  <si>
    <t>Friday, February 11, 1977</t>
  </si>
  <si>
    <t>Nicole</t>
  </si>
  <si>
    <t>Tuesday, June 21, 1977</t>
  </si>
  <si>
    <t>Eduardo</t>
  </si>
  <si>
    <t>Sunday, August 14, 1977</t>
  </si>
  <si>
    <t>Jonathan</t>
  </si>
  <si>
    <t>Friday, February 4, 1977</t>
  </si>
  <si>
    <t>Karla</t>
  </si>
  <si>
    <t>Saturday, August 26, 1939</t>
  </si>
  <si>
    <t>Ernest</t>
  </si>
  <si>
    <t>Sunday, February 5, 1939</t>
  </si>
  <si>
    <t>Theodore</t>
  </si>
  <si>
    <t>Sunday, April 20, 1941</t>
  </si>
  <si>
    <t>Melinda</t>
  </si>
  <si>
    <t>Wednesday, February 25, 1942</t>
  </si>
  <si>
    <t>James</t>
  </si>
  <si>
    <t>Saturday, January 10, 1976</t>
  </si>
  <si>
    <t>Maria</t>
  </si>
  <si>
    <t>Saturday, February 7, 1976</t>
  </si>
  <si>
    <t>Hannah</t>
  </si>
  <si>
    <t>Wednesday, June 11, 1975</t>
  </si>
  <si>
    <t>Jason</t>
  </si>
  <si>
    <t>Wednesday, October 8, 1975</t>
  </si>
  <si>
    <t>Maurice</t>
  </si>
  <si>
    <t>Tuesday, January 8, 1974</t>
  </si>
  <si>
    <t>Devin</t>
  </si>
  <si>
    <t>Sunday, May 5, 1974</t>
  </si>
  <si>
    <t>Jocelyn</t>
  </si>
  <si>
    <t>Wednesday, July 18, 1973</t>
  </si>
  <si>
    <t>David</t>
  </si>
  <si>
    <t>Wednesday, May 15, 1968</t>
  </si>
  <si>
    <t>Bryce</t>
  </si>
  <si>
    <t>Saturday, June 22, 1968</t>
  </si>
  <si>
    <t>Gabrielle</t>
  </si>
  <si>
    <t>Tuesday, November 21, 1967</t>
  </si>
  <si>
    <t>Sarah</t>
  </si>
  <si>
    <t>Friday, September 1, 1967</t>
  </si>
  <si>
    <t>Nicholas</t>
  </si>
  <si>
    <t>Thursday, July 13, 1967</t>
  </si>
  <si>
    <t>Luis</t>
  </si>
  <si>
    <t>Tuesday, March 5, 1963</t>
  </si>
  <si>
    <t>Mason</t>
  </si>
  <si>
    <t>Thursday, January 25, 1968</t>
  </si>
  <si>
    <t>Jose</t>
  </si>
  <si>
    <t>Saturday, July 4, 1942</t>
  </si>
  <si>
    <t>Molly</t>
  </si>
  <si>
    <t>Monday, June 14, 1943</t>
  </si>
  <si>
    <t>Stephanie</t>
  </si>
  <si>
    <t>Friday, August 25, 1944</t>
  </si>
  <si>
    <t>Meghan</t>
  </si>
  <si>
    <t>Thursday, November 16, 1944</t>
  </si>
  <si>
    <t>Ashley</t>
  </si>
  <si>
    <t>Sunday, October 8, 1944</t>
  </si>
  <si>
    <t>Catherine</t>
  </si>
  <si>
    <t>Wednesday, September 6, 1944</t>
  </si>
  <si>
    <t>Lawrence</t>
  </si>
  <si>
    <t>Saturday, July 15, 1944</t>
  </si>
  <si>
    <t>Carson</t>
  </si>
  <si>
    <t>Thursday, June 22, 1944</t>
  </si>
  <si>
    <t>Kristi</t>
  </si>
  <si>
    <t>Tuesday, December 18, 1945</t>
  </si>
  <si>
    <t>Ian</t>
  </si>
  <si>
    <t>Tuesday, February 13, 1945</t>
  </si>
  <si>
    <t>Jacqueline</t>
  </si>
  <si>
    <t>Sunday, June 10, 1945</t>
  </si>
  <si>
    <t>Alfredo</t>
  </si>
  <si>
    <t>Friday, June 7, 1946</t>
  </si>
  <si>
    <t>Andrea</t>
  </si>
  <si>
    <t>Tuesday, June 18, 1946</t>
  </si>
  <si>
    <t>Brooke</t>
  </si>
  <si>
    <t>Tuesday, November 26, 1946</t>
  </si>
  <si>
    <t>Alexia</t>
  </si>
  <si>
    <t>Tuesday, August 26, 1947</t>
  </si>
  <si>
    <t>Danielle</t>
  </si>
  <si>
    <t>Monday, July 19, 1948</t>
  </si>
  <si>
    <t>Allison</t>
  </si>
  <si>
    <t>Tuesday, January 13, 1948</t>
  </si>
  <si>
    <t>Natalie</t>
  </si>
  <si>
    <t>Saturday, February 11, 1950</t>
  </si>
  <si>
    <t>Olivia</t>
  </si>
  <si>
    <t>Monday, September 11, 1950</t>
  </si>
  <si>
    <t>Erica</t>
  </si>
  <si>
    <t>Thursday, February 23, 1950</t>
  </si>
  <si>
    <t>Alexandra</t>
  </si>
  <si>
    <t>Thursday, August 17, 1950</t>
  </si>
  <si>
    <t>Hailey</t>
  </si>
  <si>
    <t>Sunday, September 16, 1951</t>
  </si>
  <si>
    <t>Madison</t>
  </si>
  <si>
    <t>Friday, February 16, 1951</t>
  </si>
  <si>
    <t>Sydney</t>
  </si>
  <si>
    <t>Thursday, September 27, 1951</t>
  </si>
  <si>
    <t>Marshall</t>
  </si>
  <si>
    <t>Sunday, August 12, 1951</t>
  </si>
  <si>
    <t>Adrian</t>
  </si>
  <si>
    <t>Monday, December 3, 1951</t>
  </si>
  <si>
    <t>Amber</t>
  </si>
  <si>
    <t>Tuesday, April 3, 1951</t>
  </si>
  <si>
    <t>Wednesday, November 19, 1952</t>
  </si>
  <si>
    <t>Angel</t>
  </si>
  <si>
    <t>Friday, February 8, 1952</t>
  </si>
  <si>
    <t>Mayra</t>
  </si>
  <si>
    <t>Sunday, August 10, 1958</t>
  </si>
  <si>
    <t>Latoya</t>
  </si>
  <si>
    <t>Monday, October 6, 1958</t>
  </si>
  <si>
    <t>Lisa</t>
  </si>
  <si>
    <t>Friday, October 11, 1957</t>
  </si>
  <si>
    <t>Robin</t>
  </si>
  <si>
    <t>Wednesday, October 9, 1957</t>
  </si>
  <si>
    <t>Alexis</t>
  </si>
  <si>
    <t>Tuesday, November 26, 1957</t>
  </si>
  <si>
    <t>Ricky</t>
  </si>
  <si>
    <t>Saturday, October 27, 1956</t>
  </si>
  <si>
    <t>Claudia</t>
  </si>
  <si>
    <t>Wednesday, June 6, 1956</t>
  </si>
  <si>
    <t>Tristan</t>
  </si>
  <si>
    <t>Saturday, March 26, 1955</t>
  </si>
  <si>
    <t>Cindy</t>
  </si>
  <si>
    <t>Wednesday, July 13, 1955</t>
  </si>
  <si>
    <t>Xavier</t>
  </si>
  <si>
    <t>Monday, July 4, 1932</t>
  </si>
  <si>
    <t>José</t>
  </si>
  <si>
    <t>Tuesday, February 28, 1933</t>
  </si>
  <si>
    <t>Johnathan</t>
  </si>
  <si>
    <t>Friday, March 3, 1933</t>
  </si>
  <si>
    <t>Colin</t>
  </si>
  <si>
    <t>Tuesday, April 4, 1933</t>
  </si>
  <si>
    <t>Katelyn</t>
  </si>
  <si>
    <t>Wednesday, September 20, 1933</t>
  </si>
  <si>
    <t>Victoria</t>
  </si>
  <si>
    <t>Saturday, March 27, 1965</t>
  </si>
  <si>
    <t>Trinity</t>
  </si>
  <si>
    <t>Friday, September 11, 1964</t>
  </si>
  <si>
    <t>Elizabeth</t>
  </si>
  <si>
    <t>Monday, July 13, 1964</t>
  </si>
  <si>
    <t>Taylor</t>
  </si>
  <si>
    <t>Tuesday, May 5, 1964</t>
  </si>
  <si>
    <t>Robert</t>
  </si>
  <si>
    <t>Monday, May 4, 1964</t>
  </si>
  <si>
    <t>Kyle</t>
  </si>
  <si>
    <t>Thursday, April 12, 1934</t>
  </si>
  <si>
    <t>Thursday, January 18, 1934</t>
  </si>
  <si>
    <t>Nancy</t>
  </si>
  <si>
    <t>Thursday, September 19, 1963</t>
  </si>
  <si>
    <t>Christian</t>
  </si>
  <si>
    <t>Tuesday, January 16, 1962</t>
  </si>
  <si>
    <t>Arturo</t>
  </si>
  <si>
    <t>Friday, October 26, 1962</t>
  </si>
  <si>
    <t>Henry</t>
  </si>
  <si>
    <t>Monday, January 16, 1961</t>
  </si>
  <si>
    <t>Jenna</t>
  </si>
  <si>
    <t>Friday, May 5, 1961</t>
  </si>
  <si>
    <t>Haley</t>
  </si>
  <si>
    <t>Monday, October 7, 1935</t>
  </si>
  <si>
    <t>Fernando</t>
  </si>
  <si>
    <t>Thursday, March 3, 1960</t>
  </si>
  <si>
    <t>Cameron</t>
  </si>
  <si>
    <t>Thursday, June 9, 1960</t>
  </si>
  <si>
    <t>Spencer</t>
  </si>
  <si>
    <t>Monday, December 12, 1960</t>
  </si>
  <si>
    <t>Sean</t>
  </si>
  <si>
    <t>Sunday, June 19, 1960</t>
  </si>
  <si>
    <t>Micah</t>
  </si>
  <si>
    <t>Wednesday, June 22, 1960</t>
  </si>
  <si>
    <t>Erin</t>
  </si>
  <si>
    <t>Thursday, July 9, 1953</t>
  </si>
  <si>
    <t>Sara</t>
  </si>
  <si>
    <t>Mya</t>
  </si>
  <si>
    <t>Monday, December 21, 1953</t>
  </si>
  <si>
    <t>Jade</t>
  </si>
  <si>
    <t>Tuesday, April 27, 1937</t>
  </si>
  <si>
    <t>Morgan</t>
  </si>
  <si>
    <t>Saturday, June 26, 1937</t>
  </si>
  <si>
    <t>Terrance</t>
  </si>
  <si>
    <t>Friday, July 8, 1938</t>
  </si>
  <si>
    <t>Zachary</t>
  </si>
  <si>
    <t>Sunday, May 14, 1939</t>
  </si>
  <si>
    <t>Elijah</t>
  </si>
  <si>
    <t>Sunday, July 2, 1939</t>
  </si>
  <si>
    <t>Rafael</t>
  </si>
  <si>
    <t>Monday, June 26, 1939</t>
  </si>
  <si>
    <t>Julian</t>
  </si>
  <si>
    <t>Monday, January 1, 1940</t>
  </si>
  <si>
    <t>Andy</t>
  </si>
  <si>
    <t>Thursday, July 25, 1940</t>
  </si>
  <si>
    <t>Carla</t>
  </si>
  <si>
    <t>Saturday, June 24, 1961</t>
  </si>
  <si>
    <t>Jerome</t>
  </si>
  <si>
    <t>Thursday, September 21, 1961</t>
  </si>
  <si>
    <t>Dennis</t>
  </si>
  <si>
    <t>Saturday, July 8, 1961</t>
  </si>
  <si>
    <t>Melody</t>
  </si>
  <si>
    <t>Monday, April 6, 1936</t>
  </si>
  <si>
    <t>Randy</t>
  </si>
  <si>
    <t>Friday, August 21, 1936</t>
  </si>
  <si>
    <t>Arthur</t>
  </si>
  <si>
    <t>Saturday, September 13, 1958</t>
  </si>
  <si>
    <t>Roy</t>
  </si>
  <si>
    <t>Friday, December 23, 1955</t>
  </si>
  <si>
    <t>Shawn</t>
  </si>
  <si>
    <t>Thursday, September 22, 1955</t>
  </si>
  <si>
    <t>Mindy</t>
  </si>
  <si>
    <t>Friday, September 3, 1954</t>
  </si>
  <si>
    <t>Cara</t>
  </si>
  <si>
    <t>Thursday, January 14, 1937</t>
  </si>
  <si>
    <t>Anne</t>
  </si>
  <si>
    <t>Thursday, April 6, 1939</t>
  </si>
  <si>
    <t>Raymond</t>
  </si>
  <si>
    <t>Thursday, March 7, 1940</t>
  </si>
  <si>
    <t>Carrie</t>
  </si>
  <si>
    <t>Wednesday, June 11, 1941</t>
  </si>
  <si>
    <t>Roberto</t>
  </si>
  <si>
    <t>Monday, December 28, 1942</t>
  </si>
  <si>
    <t>Terrence</t>
  </si>
  <si>
    <t>Tuesday, May 27, 1980</t>
  </si>
  <si>
    <t>Ramon</t>
  </si>
  <si>
    <t>Friday, March 23, 1979</t>
  </si>
  <si>
    <t>Cynthia</t>
  </si>
  <si>
    <t>Saturday, November 11, 1978</t>
  </si>
  <si>
    <t>Jarrod</t>
  </si>
  <si>
    <t>Monday, September 4, 1978</t>
  </si>
  <si>
    <t>Tyrone</t>
  </si>
  <si>
    <t>Wednesday, August 2, 1978</t>
  </si>
  <si>
    <t>Brittney</t>
  </si>
  <si>
    <t>Saturday, June 9, 1979</t>
  </si>
  <si>
    <t>Virginia</t>
  </si>
  <si>
    <t>Thursday, October 25, 1979</t>
  </si>
  <si>
    <t>Calvin</t>
  </si>
  <si>
    <t>Thursday, February 22, 1979</t>
  </si>
  <si>
    <t>Edward</t>
  </si>
  <si>
    <t>Saturday, November 25, 1978</t>
  </si>
  <si>
    <t>Alicia</t>
  </si>
  <si>
    <t>Saturday, April 1, 1978</t>
  </si>
  <si>
    <t>Lacey</t>
  </si>
  <si>
    <t>Saturday, May 27, 1978</t>
  </si>
  <si>
    <t>Carly</t>
  </si>
  <si>
    <t>Monday, September 20, 1943</t>
  </si>
  <si>
    <t>Francisco</t>
  </si>
  <si>
    <t>Sunday, May 9, 1943</t>
  </si>
  <si>
    <t>Lance</t>
  </si>
  <si>
    <t>Thursday, June 10, 1943</t>
  </si>
  <si>
    <t xml:space="preserve">CountIF </t>
  </si>
  <si>
    <t xml:space="preserve">SumIF </t>
  </si>
  <si>
    <t>value</t>
  </si>
  <si>
    <t>Row Labels</t>
  </si>
  <si>
    <t>Grand Total</t>
  </si>
  <si>
    <t>Sum of Salary</t>
  </si>
  <si>
    <t>female</t>
  </si>
  <si>
    <t>male</t>
  </si>
  <si>
    <t>A pivot table is a data summarization tool used in spreadsheets (such as Microsoft Excel or Google Sheets) that allows you to summarize and analyze large datasets in a concise and organized manner.</t>
  </si>
  <si>
    <t>With a pivot table, you can quickly and easily create custom reports by aggregating and analyzing data from various perspectives. You can organize data by rows, columns, and values, and apply filters to display only the data that you are interested in.</t>
  </si>
  <si>
    <t>Here are the basic steps to create a pivot table in Excel:</t>
  </si>
  <si>
    <t>1. Select the data range that you want to analyze.</t>
  </si>
  <si>
    <t>2. Go to the "Insert" tab and click on "Pivot Table".</t>
  </si>
  <si>
    <t>3. In the "Create PivotTable" dialog box, select the range of cells that contain your data and choose where you want the pivot table to be located.</t>
  </si>
  <si>
    <t>4. Drag and drop the fields that you want to analyze into the "Row Labels", "Column Labels", and "Values" areas.</t>
  </si>
  <si>
    <t>5. Apply any necessary filters, sorting, or formatting to the pivot table.</t>
  </si>
  <si>
    <t>Once you have created your pivot table, you can update it with new data, change its layout and formatting, or create charts and graphs to visualize your data in different ways. Pivot tables are a powerful tool for data analysis and can save you a lot of time and effort when working with large datasets</t>
  </si>
  <si>
    <t>average of female</t>
  </si>
  <si>
    <t>average of male</t>
  </si>
  <si>
    <t>Column Labels</t>
  </si>
  <si>
    <t>Total Sum of Salary</t>
  </si>
  <si>
    <t>Total Sum of Salary2</t>
  </si>
  <si>
    <t>Sum of Salary2</t>
  </si>
  <si>
    <t>Average of Salary</t>
  </si>
  <si>
    <t>QUARTERLY</t>
  </si>
  <si>
    <t>SEX</t>
  </si>
  <si>
    <t xml:space="preserve"> Salary</t>
  </si>
  <si>
    <t>Q1</t>
  </si>
  <si>
    <t>Q2</t>
  </si>
  <si>
    <t>Q3</t>
  </si>
  <si>
    <t>Q4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</si>
</sst>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ZAR]\ * #,##0.00_);_([$ZAR]\ * \(#,##0.00\);_([$ZAR]\ * &quot;-&quot;??_);_(@_)"/>
    <numFmt numFmtId="165" formatCode="_(* #,##0_);_(* \(#,##0\);_(* &quot;-&quot;??_);_(@_)"/>
  </numFmts>
  <fonts count="12">
    <font>
      <sz val="11"/>
      <color theme="1"/>
      <name val="Calibri"/>
      <family val="2"/>
      <scheme val="minor"/>
    </font>
    <font>
      <b/>
      <sz val="11"/>
      <color theme="1"/>
      <name val="Calibri"/>
      <family val="2"/>
      <scheme val="minor"/>
    </font>
    <font>
      <sz val="12"/>
      <color rgb="FF374151"/>
      <name val="Segoe UI"/>
      <family val="2"/>
    </font>
    <font>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2"/>
      <color theme="1"/>
      <name val="Calibri"/>
      <family val="2"/>
      <scheme val="minor"/>
    </font>
    <font>
      <b/>
      <sz val="11"/>
      <name val="Calibri"/>
      <family val="2"/>
      <scheme val="minor"/>
    </font>
    <font>
      <sz val="11"/>
      <name val="Calibri"/>
      <family val="2"/>
      <scheme val="minor"/>
    </font>
    <font>
      <b/>
      <sz val="11"/>
      <name val="Calibri"/>
      <scheme val="minor"/>
    </font>
    <font>
      <sz val="11"/>
      <color rgb="FF006100"/>
      <name val="Calibri"/>
      <scheme val="minor"/>
    </font>
  </fonts>
  <fills count="10">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4" tint="0.79998168889431442"/>
        <bgColor theme="4" tint="0.79998168889431442"/>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theme="4" tint="0.39997558519241921"/>
      </top>
      <bottom/>
      <diagonal/>
    </border>
    <border>
      <left/>
      <right/>
      <top/>
      <bottom style="thin">
        <color theme="4" tint="0.39997558519241921"/>
      </bottom>
      <diagonal/>
    </border>
    <border>
      <left style="thin">
        <color theme="4" tint="0.39997558519241921"/>
      </left>
      <right/>
      <top/>
      <bottom/>
      <diagonal/>
    </border>
    <border>
      <left/>
      <right style="thin">
        <color theme="4" tint="0.39997558519241921"/>
      </right>
      <top/>
      <bottom/>
      <diagonal/>
    </border>
  </borders>
  <cellStyleXfs count="3">
    <xf numFmtId="0" fontId="0" fillId="0" borderId="0"/>
    <xf numFmtId="9" fontId="3" fillId="0" borderId="0" applyFont="0" applyFill="0" applyBorder="0" applyAlignment="0" applyProtection="0"/>
    <xf numFmtId="43" fontId="3" fillId="0" borderId="0" applyFont="0" applyFill="0" applyBorder="0" applyAlignment="0" applyProtection="0"/>
  </cellStyleXfs>
  <cellXfs count="66">
    <xf numFmtId="0" fontId="0" fillId="0" borderId="0" xfId="0"/>
    <xf numFmtId="0" fontId="2"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indent="1"/>
    </xf>
    <xf numFmtId="0" fontId="1" fillId="0" borderId="0" xfId="0" applyFont="1"/>
    <xf numFmtId="0" fontId="0" fillId="2" borderId="0" xfId="0" applyFill="1"/>
    <xf numFmtId="0" fontId="0" fillId="0" borderId="1" xfId="0" applyBorder="1"/>
    <xf numFmtId="9" fontId="0" fillId="0" borderId="1" xfId="1" applyFont="1" applyBorder="1"/>
    <xf numFmtId="0" fontId="0" fillId="2" borderId="1" xfId="0" applyFill="1" applyBorder="1"/>
    <xf numFmtId="0" fontId="0" fillId="3" borderId="0" xfId="0" applyFill="1"/>
    <xf numFmtId="0" fontId="0" fillId="4" borderId="0" xfId="0" applyFill="1"/>
    <xf numFmtId="0" fontId="0" fillId="0" borderId="0" xfId="0" applyBorder="1"/>
    <xf numFmtId="0" fontId="0" fillId="0" borderId="2" xfId="0" applyBorder="1"/>
    <xf numFmtId="0" fontId="0" fillId="3" borderId="1" xfId="0" applyFill="1" applyBorder="1"/>
    <xf numFmtId="0" fontId="0" fillId="5" borderId="0" xfId="0" applyFill="1"/>
    <xf numFmtId="0" fontId="0" fillId="6" borderId="0" xfId="0" applyFill="1"/>
    <xf numFmtId="0" fontId="0" fillId="6" borderId="1" xfId="0" applyFill="1" applyBorder="1"/>
    <xf numFmtId="0" fontId="0" fillId="5" borderId="1" xfId="0" applyFill="1" applyBorder="1"/>
    <xf numFmtId="9" fontId="0" fillId="0" borderId="1" xfId="0" applyNumberFormat="1" applyBorder="1"/>
    <xf numFmtId="0" fontId="0" fillId="0" borderId="3" xfId="0" applyBorder="1"/>
    <xf numFmtId="0" fontId="0" fillId="0" borderId="4" xfId="0" applyBorder="1"/>
    <xf numFmtId="0" fontId="7" fillId="0" borderId="0" xfId="0" applyFont="1"/>
    <xf numFmtId="14" fontId="0" fillId="0" borderId="0" xfId="0" applyNumberFormat="1"/>
    <xf numFmtId="22" fontId="0" fillId="0" borderId="0" xfId="0" applyNumberFormat="1"/>
    <xf numFmtId="2" fontId="0" fillId="0" borderId="0" xfId="0" applyNumberFormat="1"/>
    <xf numFmtId="0" fontId="0" fillId="0" borderId="0" xfId="0" applyAlignment="1">
      <alignment horizontal="left"/>
    </xf>
    <xf numFmtId="0" fontId="0" fillId="4" borderId="1" xfId="0" applyFill="1" applyBorder="1"/>
    <xf numFmtId="0" fontId="0" fillId="0" borderId="1" xfId="0" applyBorder="1" applyAlignment="1">
      <alignment horizontal="left"/>
    </xf>
    <xf numFmtId="164" fontId="0" fillId="0" borderId="1" xfId="0" applyNumberFormat="1" applyBorder="1"/>
    <xf numFmtId="0" fontId="6" fillId="0" borderId="0" xfId="0" applyFont="1"/>
    <xf numFmtId="0" fontId="0" fillId="0" borderId="1" xfId="0" applyFill="1"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8" xfId="0" applyBorder="1"/>
    <xf numFmtId="0" fontId="0" fillId="0" borderId="10" xfId="0" applyBorder="1"/>
    <xf numFmtId="0" fontId="0" fillId="0" borderId="11" xfId="0" applyBorder="1"/>
    <xf numFmtId="0" fontId="0" fillId="3" borderId="10" xfId="0" applyFill="1" applyBorder="1"/>
    <xf numFmtId="0" fontId="0" fillId="3" borderId="2" xfId="0" applyFill="1" applyBorder="1"/>
    <xf numFmtId="0" fontId="0" fillId="3" borderId="11" xfId="0" applyFill="1" applyBorder="1"/>
    <xf numFmtId="0" fontId="1" fillId="0" borderId="1" xfId="0" applyFont="1" applyBorder="1"/>
    <xf numFmtId="14" fontId="0" fillId="0" borderId="1" xfId="0" applyNumberFormat="1" applyBorder="1"/>
    <xf numFmtId="0" fontId="1" fillId="0" borderId="1" xfId="0" applyFont="1" applyFill="1" applyBorder="1"/>
    <xf numFmtId="0" fontId="1" fillId="0" borderId="1" xfId="0" applyFont="1" applyBorder="1" applyAlignment="1">
      <alignment horizontal="center"/>
    </xf>
    <xf numFmtId="0" fontId="0" fillId="0" borderId="1" xfId="0" applyBorder="1" applyAlignment="1">
      <alignment horizontal="center"/>
    </xf>
    <xf numFmtId="16" fontId="0" fillId="0" borderId="1" xfId="0" applyNumberFormat="1" applyBorder="1" applyAlignment="1">
      <alignment horizontal="center"/>
    </xf>
    <xf numFmtId="0" fontId="9" fillId="0" borderId="0" xfId="0" applyFont="1"/>
    <xf numFmtId="165" fontId="0" fillId="0" borderId="0" xfId="2" applyNumberFormat="1" applyFont="1"/>
    <xf numFmtId="0" fontId="0" fillId="0" borderId="0" xfId="0" pivotButton="1"/>
    <xf numFmtId="0" fontId="1" fillId="8" borderId="12" xfId="0" applyFont="1" applyFill="1" applyBorder="1" applyAlignment="1">
      <alignment horizontal="left"/>
    </xf>
    <xf numFmtId="0" fontId="1" fillId="8" borderId="13" xfId="0" applyFont="1" applyFill="1" applyBorder="1"/>
    <xf numFmtId="165" fontId="0" fillId="0" borderId="0" xfId="0" applyNumberFormat="1"/>
    <xf numFmtId="165" fontId="0" fillId="3" borderId="0" xfId="0" applyNumberFormat="1" applyFill="1"/>
    <xf numFmtId="165" fontId="1" fillId="3" borderId="13" xfId="0" applyNumberFormat="1" applyFont="1" applyFill="1" applyBorder="1"/>
    <xf numFmtId="165" fontId="1" fillId="3" borderId="12" xfId="0" applyNumberFormat="1" applyFont="1" applyFill="1" applyBorder="1"/>
    <xf numFmtId="0" fontId="8" fillId="0" borderId="14" xfId="0" applyFont="1" applyBorder="1"/>
    <xf numFmtId="0" fontId="8" fillId="0" borderId="0" xfId="0" applyFont="1" applyBorder="1"/>
    <xf numFmtId="165" fontId="8" fillId="0" borderId="0" xfId="2" applyNumberFormat="1" applyFont="1" applyFill="1" applyBorder="1"/>
    <xf numFmtId="14" fontId="8" fillId="0" borderId="15" xfId="0" applyNumberFormat="1" applyFont="1" applyBorder="1"/>
    <xf numFmtId="0" fontId="0" fillId="0" borderId="0" xfId="0" applyNumberFormat="1"/>
    <xf numFmtId="0" fontId="0" fillId="9" borderId="0" xfId="0" applyFill="1"/>
    <xf numFmtId="0" fontId="8" fillId="0" borderId="0" xfId="0" applyFont="1"/>
    <xf numFmtId="0" fontId="10" fillId="0" borderId="0" xfId="0" applyFont="1"/>
    <xf numFmtId="165" fontId="11" fillId="7" borderId="0" xfId="0" applyNumberFormat="1" applyFont="1" applyFill="1"/>
    <xf numFmtId="10" fontId="11" fillId="7" borderId="0" xfId="0" applyNumberFormat="1" applyFont="1" applyFill="1"/>
  </cellXfs>
  <cellStyles count="3">
    <cellStyle name="Comma" xfId="2" builtinId="3"/>
    <cellStyle name="Normal" xfId="0" builtinId="0"/>
    <cellStyle name="Percent" xfId="1" builtinId="5"/>
  </cellStyles>
  <dxfs count="18">
    <dxf>
      <numFmt numFmtId="0" formatCode="General"/>
    </dxf>
    <dxf>
      <numFmt numFmtId="0" formatCode="General"/>
    </dxf>
    <dxf>
      <numFmt numFmtId="0" formatCode="General"/>
    </dxf>
    <dxf>
      <numFmt numFmtId="166" formatCode="m/d/yy;@"/>
    </dxf>
    <dxf>
      <font>
        <b val="0"/>
        <i val="0"/>
        <strike val="0"/>
        <condense val="0"/>
        <extend val="0"/>
        <outline val="0"/>
        <shadow val="0"/>
        <u val="none"/>
        <vertAlign val="baseline"/>
        <sz val="11"/>
        <color theme="1"/>
        <name val="Calibri"/>
        <scheme val="minor"/>
      </font>
      <numFmt numFmtId="165" formatCode="_(* #,##0_);_(* \(#,##0\);_(* &quot;-&quot;??_);_(@_)"/>
    </dxf>
    <dxf>
      <border outline="0">
        <top style="thin">
          <color theme="4" tint="0.39997558519241921"/>
        </top>
      </border>
    </dxf>
    <dxf>
      <font>
        <b/>
        <i val="0"/>
        <strike val="0"/>
        <condense val="0"/>
        <extend val="0"/>
        <outline val="0"/>
        <shadow val="0"/>
        <u val="none"/>
        <vertAlign val="baseline"/>
        <sz val="11"/>
        <color auto="1"/>
        <name val="Calibri"/>
        <scheme val="minor"/>
      </font>
    </dxf>
    <dxf>
      <numFmt numFmtId="14" formatCode="0.00%"/>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numFmt numFmtId="165" formatCode="_(* #,##0_);_(* \(#,##0\);_(* &quot;-&quot;??_);_(@_)"/>
    </dxf>
    <dxf>
      <numFmt numFmtId="165" formatCode="_(* #,##0_);_(* \(#,##0\);_(* &quot;-&quot;??_);_(@_)"/>
    </dxf>
    <dxf>
      <numFmt numFmtId="19" formatCode="m/d/yyyy"/>
    </dxf>
    <dxf>
      <numFmt numFmtId="19" formatCode="m/d/yyyy"/>
    </dxf>
    <dxf>
      <border>
        <left style="thin">
          <color rgb="FF9C0006"/>
        </left>
        <right style="thin">
          <color rgb="FF9C0006"/>
        </right>
        <top style="thin">
          <color rgb="FF9C0006"/>
        </top>
        <bottom style="thin">
          <color rgb="FF9C0006"/>
        </bottom>
        <vertical/>
        <horizontal/>
      </border>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07/relationships/slicerCache" Target="slicerCaches/slicerCache2.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'charts day 11'!$B$1</c:f>
              <c:strCache>
                <c:ptCount val="1"/>
                <c:pt idx="0">
                  <c:v>sales</c:v>
                </c:pt>
              </c:strCache>
            </c:strRef>
          </c:tx>
          <c:marker>
            <c:symbol val="none"/>
          </c:marker>
          <c:cat>
            <c:strRef>
              <c:f>'charts day 11'!$A$2:$A$8</c:f>
              <c:strCache>
                <c:ptCount val="7"/>
                <c:pt idx="0">
                  <c:v>Anna</c:v>
                </c:pt>
                <c:pt idx="1">
                  <c:v>Jenny</c:v>
                </c:pt>
                <c:pt idx="2">
                  <c:v>Pam</c:v>
                </c:pt>
                <c:pt idx="3">
                  <c:v>Andra</c:v>
                </c:pt>
                <c:pt idx="4">
                  <c:v>Hayley</c:v>
                </c:pt>
                <c:pt idx="5">
                  <c:v>Rita</c:v>
                </c:pt>
                <c:pt idx="6">
                  <c:v>Collen</c:v>
                </c:pt>
              </c:strCache>
            </c:strRef>
          </c:cat>
          <c:val>
            <c:numRef>
              <c:f>'charts day 11'!$B$2:$B$8</c:f>
              <c:numCache>
                <c:formatCode>General</c:formatCode>
                <c:ptCount val="7"/>
                <c:pt idx="0">
                  <c:v>10000</c:v>
                </c:pt>
                <c:pt idx="1">
                  <c:v>20000</c:v>
                </c:pt>
                <c:pt idx="2">
                  <c:v>30000</c:v>
                </c:pt>
                <c:pt idx="3">
                  <c:v>40000</c:v>
                </c:pt>
                <c:pt idx="4">
                  <c:v>50000</c:v>
                </c:pt>
                <c:pt idx="5">
                  <c:v>1000</c:v>
                </c:pt>
                <c:pt idx="6">
                  <c:v>60000</c:v>
                </c:pt>
              </c:numCache>
            </c:numRef>
          </c:val>
          <c:smooth val="0"/>
        </c:ser>
        <c:ser>
          <c:idx val="1"/>
          <c:order val="1"/>
          <c:tx>
            <c:strRef>
              <c:f>'charts day 11'!$C$1</c:f>
              <c:strCache>
                <c:ptCount val="1"/>
                <c:pt idx="0">
                  <c:v>budget</c:v>
                </c:pt>
              </c:strCache>
            </c:strRef>
          </c:tx>
          <c:marker>
            <c:symbol val="none"/>
          </c:marker>
          <c:cat>
            <c:strRef>
              <c:f>'charts day 11'!$A$2:$A$8</c:f>
              <c:strCache>
                <c:ptCount val="7"/>
                <c:pt idx="0">
                  <c:v>Anna</c:v>
                </c:pt>
                <c:pt idx="1">
                  <c:v>Jenny</c:v>
                </c:pt>
                <c:pt idx="2">
                  <c:v>Pam</c:v>
                </c:pt>
                <c:pt idx="3">
                  <c:v>Andra</c:v>
                </c:pt>
                <c:pt idx="4">
                  <c:v>Hayley</c:v>
                </c:pt>
                <c:pt idx="5">
                  <c:v>Rita</c:v>
                </c:pt>
                <c:pt idx="6">
                  <c:v>Collen</c:v>
                </c:pt>
              </c:strCache>
            </c:strRef>
          </c:cat>
          <c:val>
            <c:numRef>
              <c:f>'charts day 11'!$C$2:$C$8</c:f>
              <c:numCache>
                <c:formatCode>General</c:formatCode>
                <c:ptCount val="7"/>
                <c:pt idx="0">
                  <c:v>12000</c:v>
                </c:pt>
                <c:pt idx="1">
                  <c:v>20000</c:v>
                </c:pt>
                <c:pt idx="2">
                  <c:v>30000</c:v>
                </c:pt>
                <c:pt idx="3">
                  <c:v>45000</c:v>
                </c:pt>
                <c:pt idx="4">
                  <c:v>55000</c:v>
                </c:pt>
                <c:pt idx="5">
                  <c:v>800</c:v>
                </c:pt>
                <c:pt idx="6">
                  <c:v>55000</c:v>
                </c:pt>
              </c:numCache>
            </c:numRef>
          </c:val>
          <c:smooth val="0"/>
        </c:ser>
        <c:ser>
          <c:idx val="2"/>
          <c:order val="2"/>
          <c:tx>
            <c:strRef>
              <c:f>'charts day 11'!$D$1</c:f>
              <c:strCache>
                <c:ptCount val="1"/>
                <c:pt idx="0">
                  <c:v>Performance</c:v>
                </c:pt>
              </c:strCache>
            </c:strRef>
          </c:tx>
          <c:marker>
            <c:symbol val="none"/>
          </c:marker>
          <c:cat>
            <c:strRef>
              <c:f>'charts day 11'!$A$2:$A$8</c:f>
              <c:strCache>
                <c:ptCount val="7"/>
                <c:pt idx="0">
                  <c:v>Anna</c:v>
                </c:pt>
                <c:pt idx="1">
                  <c:v>Jenny</c:v>
                </c:pt>
                <c:pt idx="2">
                  <c:v>Pam</c:v>
                </c:pt>
                <c:pt idx="3">
                  <c:v>Andra</c:v>
                </c:pt>
                <c:pt idx="4">
                  <c:v>Hayley</c:v>
                </c:pt>
                <c:pt idx="5">
                  <c:v>Rita</c:v>
                </c:pt>
                <c:pt idx="6">
                  <c:v>Collen</c:v>
                </c:pt>
              </c:strCache>
            </c:strRef>
          </c:cat>
          <c:val>
            <c:numRef>
              <c:f>'charts day 11'!$D$2:$D$8</c:f>
              <c:numCache>
                <c:formatCode>0%</c:formatCode>
                <c:ptCount val="7"/>
                <c:pt idx="0">
                  <c:v>0.83333333333333337</c:v>
                </c:pt>
                <c:pt idx="1">
                  <c:v>1</c:v>
                </c:pt>
                <c:pt idx="2">
                  <c:v>1</c:v>
                </c:pt>
                <c:pt idx="3">
                  <c:v>0.88888888888888884</c:v>
                </c:pt>
                <c:pt idx="4">
                  <c:v>0.90909090909090906</c:v>
                </c:pt>
                <c:pt idx="5">
                  <c:v>1.25</c:v>
                </c:pt>
                <c:pt idx="6">
                  <c:v>1.0909090909090908</c:v>
                </c:pt>
              </c:numCache>
            </c:numRef>
          </c:val>
          <c:smooth val="0"/>
        </c:ser>
        <c:dLbls>
          <c:showLegendKey val="0"/>
          <c:showVal val="0"/>
          <c:showCatName val="0"/>
          <c:showSerName val="0"/>
          <c:showPercent val="0"/>
          <c:showBubbleSize val="0"/>
        </c:dLbls>
        <c:marker val="1"/>
        <c:smooth val="0"/>
        <c:axId val="131673600"/>
        <c:axId val="186792128"/>
      </c:lineChart>
      <c:catAx>
        <c:axId val="131673600"/>
        <c:scaling>
          <c:orientation val="minMax"/>
        </c:scaling>
        <c:delete val="0"/>
        <c:axPos val="b"/>
        <c:majorTickMark val="out"/>
        <c:minorTickMark val="none"/>
        <c:tickLblPos val="nextTo"/>
        <c:crossAx val="186792128"/>
        <c:crosses val="autoZero"/>
        <c:auto val="1"/>
        <c:lblAlgn val="ctr"/>
        <c:lblOffset val="100"/>
        <c:noMultiLvlLbl val="0"/>
      </c:catAx>
      <c:valAx>
        <c:axId val="186792128"/>
        <c:scaling>
          <c:orientation val="minMax"/>
        </c:scaling>
        <c:delete val="0"/>
        <c:axPos val="l"/>
        <c:majorGridlines/>
        <c:numFmt formatCode="General" sourceLinked="1"/>
        <c:majorTickMark val="out"/>
        <c:minorTickMark val="none"/>
        <c:tickLblPos val="nextTo"/>
        <c:crossAx val="1316736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t>Sales performance</a:t>
            </a:r>
          </a:p>
        </c:rich>
      </c:tx>
      <c:layout/>
      <c:overlay val="0"/>
    </c:title>
    <c:autoTitleDeleted val="0"/>
    <c:plotArea>
      <c:layout>
        <c:manualLayout>
          <c:layoutTarget val="inner"/>
          <c:xMode val="edge"/>
          <c:yMode val="edge"/>
          <c:x val="0.10034951881014872"/>
          <c:y val="0.10684055118110236"/>
          <c:w val="0.64504002624671919"/>
          <c:h val="0.68921660834062404"/>
        </c:manualLayout>
      </c:layout>
      <c:barChart>
        <c:barDir val="col"/>
        <c:grouping val="clustered"/>
        <c:varyColors val="0"/>
        <c:ser>
          <c:idx val="0"/>
          <c:order val="0"/>
          <c:tx>
            <c:strRef>
              <c:f>'charts day 11'!$B$1</c:f>
              <c:strCache>
                <c:ptCount val="1"/>
                <c:pt idx="0">
                  <c:v>sales</c:v>
                </c:pt>
              </c:strCache>
            </c:strRef>
          </c:tx>
          <c:invertIfNegative val="0"/>
          <c:cat>
            <c:strRef>
              <c:f>'charts day 11'!$A$2:$A$8</c:f>
              <c:strCache>
                <c:ptCount val="7"/>
                <c:pt idx="0">
                  <c:v>Anna</c:v>
                </c:pt>
                <c:pt idx="1">
                  <c:v>Jenny</c:v>
                </c:pt>
                <c:pt idx="2">
                  <c:v>Pam</c:v>
                </c:pt>
                <c:pt idx="3">
                  <c:v>Andra</c:v>
                </c:pt>
                <c:pt idx="4">
                  <c:v>Hayley</c:v>
                </c:pt>
                <c:pt idx="5">
                  <c:v>Rita</c:v>
                </c:pt>
                <c:pt idx="6">
                  <c:v>Collen</c:v>
                </c:pt>
              </c:strCache>
            </c:strRef>
          </c:cat>
          <c:val>
            <c:numRef>
              <c:f>'charts day 11'!$B$2:$B$8</c:f>
              <c:numCache>
                <c:formatCode>General</c:formatCode>
                <c:ptCount val="7"/>
                <c:pt idx="0">
                  <c:v>10000</c:v>
                </c:pt>
                <c:pt idx="1">
                  <c:v>20000</c:v>
                </c:pt>
                <c:pt idx="2">
                  <c:v>30000</c:v>
                </c:pt>
                <c:pt idx="3">
                  <c:v>40000</c:v>
                </c:pt>
                <c:pt idx="4">
                  <c:v>50000</c:v>
                </c:pt>
                <c:pt idx="5">
                  <c:v>1000</c:v>
                </c:pt>
                <c:pt idx="6">
                  <c:v>60000</c:v>
                </c:pt>
              </c:numCache>
            </c:numRef>
          </c:val>
        </c:ser>
        <c:ser>
          <c:idx val="1"/>
          <c:order val="1"/>
          <c:tx>
            <c:strRef>
              <c:f>'charts day 11'!$C$1</c:f>
              <c:strCache>
                <c:ptCount val="1"/>
                <c:pt idx="0">
                  <c:v>budget</c:v>
                </c:pt>
              </c:strCache>
            </c:strRef>
          </c:tx>
          <c:invertIfNegative val="0"/>
          <c:cat>
            <c:strRef>
              <c:f>'charts day 11'!$A$2:$A$8</c:f>
              <c:strCache>
                <c:ptCount val="7"/>
                <c:pt idx="0">
                  <c:v>Anna</c:v>
                </c:pt>
                <c:pt idx="1">
                  <c:v>Jenny</c:v>
                </c:pt>
                <c:pt idx="2">
                  <c:v>Pam</c:v>
                </c:pt>
                <c:pt idx="3">
                  <c:v>Andra</c:v>
                </c:pt>
                <c:pt idx="4">
                  <c:v>Hayley</c:v>
                </c:pt>
                <c:pt idx="5">
                  <c:v>Rita</c:v>
                </c:pt>
                <c:pt idx="6">
                  <c:v>Collen</c:v>
                </c:pt>
              </c:strCache>
            </c:strRef>
          </c:cat>
          <c:val>
            <c:numRef>
              <c:f>'charts day 11'!$C$2:$C$8</c:f>
              <c:numCache>
                <c:formatCode>General</c:formatCode>
                <c:ptCount val="7"/>
                <c:pt idx="0">
                  <c:v>12000</c:v>
                </c:pt>
                <c:pt idx="1">
                  <c:v>20000</c:v>
                </c:pt>
                <c:pt idx="2">
                  <c:v>30000</c:v>
                </c:pt>
                <c:pt idx="3">
                  <c:v>45000</c:v>
                </c:pt>
                <c:pt idx="4">
                  <c:v>55000</c:v>
                </c:pt>
                <c:pt idx="5">
                  <c:v>800</c:v>
                </c:pt>
                <c:pt idx="6">
                  <c:v>55000</c:v>
                </c:pt>
              </c:numCache>
            </c:numRef>
          </c:val>
        </c:ser>
        <c:ser>
          <c:idx val="2"/>
          <c:order val="2"/>
          <c:tx>
            <c:strRef>
              <c:f>'charts day 11'!$D$1</c:f>
              <c:strCache>
                <c:ptCount val="1"/>
                <c:pt idx="0">
                  <c:v>Performance</c:v>
                </c:pt>
              </c:strCache>
            </c:strRef>
          </c:tx>
          <c:invertIfNegative val="0"/>
          <c:cat>
            <c:strRef>
              <c:f>'charts day 11'!$A$2:$A$8</c:f>
              <c:strCache>
                <c:ptCount val="7"/>
                <c:pt idx="0">
                  <c:v>Anna</c:v>
                </c:pt>
                <c:pt idx="1">
                  <c:v>Jenny</c:v>
                </c:pt>
                <c:pt idx="2">
                  <c:v>Pam</c:v>
                </c:pt>
                <c:pt idx="3">
                  <c:v>Andra</c:v>
                </c:pt>
                <c:pt idx="4">
                  <c:v>Hayley</c:v>
                </c:pt>
                <c:pt idx="5">
                  <c:v>Rita</c:v>
                </c:pt>
                <c:pt idx="6">
                  <c:v>Collen</c:v>
                </c:pt>
              </c:strCache>
            </c:strRef>
          </c:cat>
          <c:val>
            <c:numRef>
              <c:f>'charts day 11'!$D$2:$D$8</c:f>
              <c:numCache>
                <c:formatCode>0%</c:formatCode>
                <c:ptCount val="7"/>
                <c:pt idx="0">
                  <c:v>0.83333333333333337</c:v>
                </c:pt>
                <c:pt idx="1">
                  <c:v>1</c:v>
                </c:pt>
                <c:pt idx="2">
                  <c:v>1</c:v>
                </c:pt>
                <c:pt idx="3">
                  <c:v>0.88888888888888884</c:v>
                </c:pt>
                <c:pt idx="4">
                  <c:v>0.90909090909090906</c:v>
                </c:pt>
                <c:pt idx="5">
                  <c:v>1.25</c:v>
                </c:pt>
                <c:pt idx="6">
                  <c:v>1.0909090909090908</c:v>
                </c:pt>
              </c:numCache>
            </c:numRef>
          </c:val>
        </c:ser>
        <c:dLbls>
          <c:showLegendKey val="0"/>
          <c:showVal val="0"/>
          <c:showCatName val="0"/>
          <c:showSerName val="0"/>
          <c:showPercent val="0"/>
          <c:showBubbleSize val="0"/>
        </c:dLbls>
        <c:gapWidth val="150"/>
        <c:axId val="131748352"/>
        <c:axId val="131645440"/>
      </c:barChart>
      <c:catAx>
        <c:axId val="131748352"/>
        <c:scaling>
          <c:orientation val="minMax"/>
        </c:scaling>
        <c:delete val="0"/>
        <c:axPos val="b"/>
        <c:majorTickMark val="out"/>
        <c:minorTickMark val="none"/>
        <c:tickLblPos val="nextTo"/>
        <c:crossAx val="131645440"/>
        <c:crosses val="autoZero"/>
        <c:auto val="1"/>
        <c:lblAlgn val="ctr"/>
        <c:lblOffset val="100"/>
        <c:noMultiLvlLbl val="0"/>
      </c:catAx>
      <c:valAx>
        <c:axId val="131645440"/>
        <c:scaling>
          <c:orientation val="minMax"/>
        </c:scaling>
        <c:delete val="0"/>
        <c:axPos val="l"/>
        <c:majorGridlines/>
        <c:numFmt formatCode="General" sourceLinked="1"/>
        <c:majorTickMark val="out"/>
        <c:minorTickMark val="none"/>
        <c:tickLblPos val="nextTo"/>
        <c:crossAx val="1317483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[90 days of analytics EXCEL.xlsx]Sheet6!PivotTable3</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Sheet6!$B$3:$B$5</c:f>
              <c:strCache>
                <c:ptCount val="1"/>
                <c:pt idx="0">
                  <c:v>Married - Sum of Salary</c:v>
                </c:pt>
              </c:strCache>
            </c:strRef>
          </c:tx>
          <c:invertIfNegative val="0"/>
          <c:cat>
            <c:strRef>
              <c:f>Sheet6!$A$6:$A$8</c:f>
              <c:strCache>
                <c:ptCount val="2"/>
                <c:pt idx="0">
                  <c:v>Female</c:v>
                </c:pt>
                <c:pt idx="1">
                  <c:v>Male</c:v>
                </c:pt>
              </c:strCache>
            </c:strRef>
          </c:cat>
          <c:val>
            <c:numRef>
              <c:f>Sheet6!$B$6:$B$8</c:f>
              <c:numCache>
                <c:formatCode>0.00%</c:formatCode>
                <c:ptCount val="2"/>
                <c:pt idx="0">
                  <c:v>0.1839816933638444</c:v>
                </c:pt>
                <c:pt idx="1">
                  <c:v>0.3496567505720824</c:v>
                </c:pt>
              </c:numCache>
            </c:numRef>
          </c:val>
        </c:ser>
        <c:ser>
          <c:idx val="1"/>
          <c:order val="1"/>
          <c:tx>
            <c:strRef>
              <c:f>Sheet6!$C$3:$C$5</c:f>
              <c:strCache>
                <c:ptCount val="1"/>
                <c:pt idx="0">
                  <c:v>Married - Sum of Salary2</c:v>
                </c:pt>
              </c:strCache>
            </c:strRef>
          </c:tx>
          <c:invertIfNegative val="0"/>
          <c:cat>
            <c:strRef>
              <c:f>Sheet6!$A$6:$A$8</c:f>
              <c:strCache>
                <c:ptCount val="2"/>
                <c:pt idx="0">
                  <c:v>Female</c:v>
                </c:pt>
                <c:pt idx="1">
                  <c:v>Male</c:v>
                </c:pt>
              </c:strCache>
            </c:strRef>
          </c:cat>
          <c:val>
            <c:numRef>
              <c:f>Sheet6!$C$6:$C$8</c:f>
              <c:numCache>
                <c:formatCode>_(* #,##0_);_(* \(#,##0\);_(* "-"??_);_(@_)</c:formatCode>
                <c:ptCount val="2"/>
                <c:pt idx="0">
                  <c:v>4020000</c:v>
                </c:pt>
                <c:pt idx="1">
                  <c:v>7640000</c:v>
                </c:pt>
              </c:numCache>
            </c:numRef>
          </c:val>
        </c:ser>
        <c:ser>
          <c:idx val="2"/>
          <c:order val="2"/>
          <c:tx>
            <c:strRef>
              <c:f>Sheet6!$D$3:$D$5</c:f>
              <c:strCache>
                <c:ptCount val="1"/>
                <c:pt idx="0">
                  <c:v>Single - Sum of Salary</c:v>
                </c:pt>
              </c:strCache>
            </c:strRef>
          </c:tx>
          <c:invertIfNegative val="0"/>
          <c:cat>
            <c:strRef>
              <c:f>Sheet6!$A$6:$A$8</c:f>
              <c:strCache>
                <c:ptCount val="2"/>
                <c:pt idx="0">
                  <c:v>Female</c:v>
                </c:pt>
                <c:pt idx="1">
                  <c:v>Male</c:v>
                </c:pt>
              </c:strCache>
            </c:strRef>
          </c:cat>
          <c:val>
            <c:numRef>
              <c:f>Sheet6!$D$6:$D$8</c:f>
              <c:numCache>
                <c:formatCode>0.00%</c:formatCode>
                <c:ptCount val="2"/>
                <c:pt idx="0">
                  <c:v>0.18123569794050343</c:v>
                </c:pt>
                <c:pt idx="1">
                  <c:v>0.28512585812356978</c:v>
                </c:pt>
              </c:numCache>
            </c:numRef>
          </c:val>
        </c:ser>
        <c:ser>
          <c:idx val="3"/>
          <c:order val="3"/>
          <c:tx>
            <c:strRef>
              <c:f>Sheet6!$E$3:$E$5</c:f>
              <c:strCache>
                <c:ptCount val="1"/>
                <c:pt idx="0">
                  <c:v>Single - Sum of Salary2</c:v>
                </c:pt>
              </c:strCache>
            </c:strRef>
          </c:tx>
          <c:invertIfNegative val="0"/>
          <c:cat>
            <c:strRef>
              <c:f>Sheet6!$A$6:$A$8</c:f>
              <c:strCache>
                <c:ptCount val="2"/>
                <c:pt idx="0">
                  <c:v>Female</c:v>
                </c:pt>
                <c:pt idx="1">
                  <c:v>Male</c:v>
                </c:pt>
              </c:strCache>
            </c:strRef>
          </c:cat>
          <c:val>
            <c:numRef>
              <c:f>Sheet6!$E$6:$E$8</c:f>
              <c:numCache>
                <c:formatCode>_(* #,##0_);_(* \(#,##0\);_(* "-"??_);_(@_)</c:formatCode>
                <c:ptCount val="2"/>
                <c:pt idx="0">
                  <c:v>3960000</c:v>
                </c:pt>
                <c:pt idx="1">
                  <c:v>6230000</c:v>
                </c:pt>
              </c:numCache>
            </c:numRef>
          </c:val>
        </c:ser>
        <c:dLbls>
          <c:showLegendKey val="0"/>
          <c:showVal val="0"/>
          <c:showCatName val="0"/>
          <c:showSerName val="0"/>
          <c:showPercent val="0"/>
          <c:showBubbleSize val="0"/>
        </c:dLbls>
        <c:gapWidth val="150"/>
        <c:axId val="132497920"/>
        <c:axId val="131650048"/>
      </c:barChart>
      <c:catAx>
        <c:axId val="132497920"/>
        <c:scaling>
          <c:orientation val="minMax"/>
        </c:scaling>
        <c:delete val="0"/>
        <c:axPos val="b"/>
        <c:majorTickMark val="out"/>
        <c:minorTickMark val="none"/>
        <c:tickLblPos val="nextTo"/>
        <c:crossAx val="131650048"/>
        <c:crosses val="autoZero"/>
        <c:auto val="1"/>
        <c:lblAlgn val="ctr"/>
        <c:lblOffset val="100"/>
        <c:noMultiLvlLbl val="0"/>
      </c:catAx>
      <c:valAx>
        <c:axId val="131650048"/>
        <c:scaling>
          <c:orientation val="minMax"/>
        </c:scaling>
        <c:delete val="0"/>
        <c:axPos val="l"/>
        <c:majorGridlines/>
        <c:numFmt formatCode="0.00%" sourceLinked="1"/>
        <c:majorTickMark val="out"/>
        <c:minorTickMark val="none"/>
        <c:tickLblPos val="nextTo"/>
        <c:crossAx val="1324979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 Total Salary</a:t>
            </a:r>
          </a:p>
        </c:rich>
      </c:tx>
      <c:overlay val="0"/>
    </c:title>
    <c:autoTitleDeleted val="0"/>
    <c:plotArea>
      <c:layout/>
      <c:barChart>
        <c:barDir val="col"/>
        <c:grouping val="clustered"/>
        <c:varyColors val="0"/>
        <c:ser>
          <c:idx val="0"/>
          <c:order val="0"/>
          <c:tx>
            <c:strRef>
              <c:f>PIVOT1!$G$3</c:f>
              <c:strCache>
                <c:ptCount val="1"/>
                <c:pt idx="0">
                  <c:v> Salary</c:v>
                </c:pt>
              </c:strCache>
            </c:strRef>
          </c:tx>
          <c:invertIfNegative val="0"/>
          <c:cat>
            <c:strRef>
              <c:f>PIVOT1!$F$4:$F$5</c:f>
              <c:strCache>
                <c:ptCount val="2"/>
                <c:pt idx="0">
                  <c:v>Female</c:v>
                </c:pt>
                <c:pt idx="1">
                  <c:v>Male</c:v>
                </c:pt>
              </c:strCache>
            </c:strRef>
          </c:cat>
          <c:val>
            <c:numRef>
              <c:f>PIVOT1!$G$4:$G$5</c:f>
              <c:numCache>
                <c:formatCode>General</c:formatCode>
                <c:ptCount val="2"/>
                <c:pt idx="0">
                  <c:v>7980000</c:v>
                </c:pt>
                <c:pt idx="1">
                  <c:v>13870000</c:v>
                </c:pt>
              </c:numCache>
            </c:numRef>
          </c:val>
        </c:ser>
        <c:dLbls>
          <c:showLegendKey val="0"/>
          <c:showVal val="0"/>
          <c:showCatName val="0"/>
          <c:showSerName val="0"/>
          <c:showPercent val="0"/>
          <c:showBubbleSize val="0"/>
        </c:dLbls>
        <c:gapWidth val="150"/>
        <c:axId val="132498944"/>
        <c:axId val="131651776"/>
      </c:barChart>
      <c:catAx>
        <c:axId val="132498944"/>
        <c:scaling>
          <c:orientation val="minMax"/>
        </c:scaling>
        <c:delete val="0"/>
        <c:axPos val="b"/>
        <c:majorTickMark val="out"/>
        <c:minorTickMark val="none"/>
        <c:tickLblPos val="nextTo"/>
        <c:crossAx val="131651776"/>
        <c:crosses val="autoZero"/>
        <c:auto val="1"/>
        <c:lblAlgn val="ctr"/>
        <c:lblOffset val="100"/>
        <c:noMultiLvlLbl val="0"/>
      </c:catAx>
      <c:valAx>
        <c:axId val="131651776"/>
        <c:scaling>
          <c:orientation val="minMax"/>
        </c:scaling>
        <c:delete val="0"/>
        <c:axPos val="l"/>
        <c:majorGridlines/>
        <c:numFmt formatCode="General" sourceLinked="1"/>
        <c:majorTickMark val="out"/>
        <c:minorTickMark val="none"/>
        <c:tickLblPos val="nextTo"/>
        <c:crossAx val="13249894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'raw data'!$M$21</c:f>
              <c:strCache>
                <c:ptCount val="1"/>
                <c:pt idx="0">
                  <c:v>Female</c:v>
                </c:pt>
              </c:strCache>
            </c:strRef>
          </c:tx>
          <c:invertIfNegative val="0"/>
          <c:cat>
            <c:strRef>
              <c:f>'raw data'!$N$20:$P$20</c:f>
              <c:strCache>
                <c:ptCount val="2"/>
                <c:pt idx="0">
                  <c:v>Married</c:v>
                </c:pt>
                <c:pt idx="1">
                  <c:v>Single</c:v>
                </c:pt>
              </c:strCache>
            </c:strRef>
          </c:cat>
          <c:val>
            <c:numRef>
              <c:f>'raw data'!$N$21:$P$21</c:f>
              <c:numCache>
                <c:formatCode>_(* #,##0_);_(* \(#,##0\);_(* "-"??_);_(@_)</c:formatCode>
                <c:ptCount val="3"/>
                <c:pt idx="0">
                  <c:v>60909.090909090912</c:v>
                </c:pt>
                <c:pt idx="1">
                  <c:v>64918.032786885247</c:v>
                </c:pt>
              </c:numCache>
            </c:numRef>
          </c:val>
        </c:ser>
        <c:ser>
          <c:idx val="1"/>
          <c:order val="1"/>
          <c:tx>
            <c:strRef>
              <c:f>'raw data'!$M$22</c:f>
              <c:strCache>
                <c:ptCount val="1"/>
                <c:pt idx="0">
                  <c:v>Male</c:v>
                </c:pt>
              </c:strCache>
            </c:strRef>
          </c:tx>
          <c:invertIfNegative val="0"/>
          <c:cat>
            <c:strRef>
              <c:f>'raw data'!$N$20:$P$20</c:f>
              <c:strCache>
                <c:ptCount val="2"/>
                <c:pt idx="0">
                  <c:v>Married</c:v>
                </c:pt>
                <c:pt idx="1">
                  <c:v>Single</c:v>
                </c:pt>
              </c:strCache>
            </c:strRef>
          </c:cat>
          <c:val>
            <c:numRef>
              <c:f>'raw data'!$N$22:$P$22</c:f>
              <c:numCache>
                <c:formatCode>_(* #,##0_);_(* \(#,##0\);_(* "-"??_);_(@_)</c:formatCode>
                <c:ptCount val="3"/>
                <c:pt idx="0">
                  <c:v>62702.7027027027</c:v>
                </c:pt>
                <c:pt idx="1">
                  <c:v>51860.465116279069</c:v>
                </c:pt>
              </c:numCache>
            </c:numRef>
          </c:val>
        </c:ser>
        <c:ser>
          <c:idx val="2"/>
          <c:order val="2"/>
          <c:tx>
            <c:strRef>
              <c:f>'raw data'!$M$23</c:f>
              <c:strCache>
                <c:ptCount val="1"/>
              </c:strCache>
            </c:strRef>
          </c:tx>
          <c:invertIfNegative val="0"/>
          <c:cat>
            <c:strRef>
              <c:f>'raw data'!$N$20:$P$20</c:f>
              <c:strCache>
                <c:ptCount val="2"/>
                <c:pt idx="0">
                  <c:v>Married</c:v>
                </c:pt>
                <c:pt idx="1">
                  <c:v>Single</c:v>
                </c:pt>
              </c:strCache>
            </c:strRef>
          </c:cat>
          <c:val>
            <c:numRef>
              <c:f>'raw data'!$N$23:$P$23</c:f>
              <c:numCache>
                <c:formatCode>_(* #,##0_);_(* \(#,##0\);_(* "-"??_);_(@_)</c:formatCode>
                <c:ptCount val="3"/>
              </c:numCache>
            </c:numRef>
          </c:val>
        </c:ser>
        <c:dLbls>
          <c:showLegendKey val="0"/>
          <c:showVal val="0"/>
          <c:showCatName val="0"/>
          <c:showSerName val="0"/>
          <c:showPercent val="0"/>
          <c:showBubbleSize val="0"/>
        </c:dLbls>
        <c:gapWidth val="150"/>
        <c:shape val="box"/>
        <c:axId val="133010944"/>
        <c:axId val="132170304"/>
        <c:axId val="0"/>
      </c:bar3DChart>
      <c:catAx>
        <c:axId val="133010944"/>
        <c:scaling>
          <c:orientation val="minMax"/>
        </c:scaling>
        <c:delete val="0"/>
        <c:axPos val="b"/>
        <c:majorTickMark val="out"/>
        <c:minorTickMark val="none"/>
        <c:tickLblPos val="nextTo"/>
        <c:crossAx val="132170304"/>
        <c:crosses val="autoZero"/>
        <c:auto val="1"/>
        <c:lblAlgn val="ctr"/>
        <c:lblOffset val="100"/>
        <c:noMultiLvlLbl val="0"/>
      </c:catAx>
      <c:valAx>
        <c:axId val="132170304"/>
        <c:scaling>
          <c:orientation val="minMax"/>
        </c:scaling>
        <c:delete val="0"/>
        <c:axPos val="l"/>
        <c:majorGridlines/>
        <c:numFmt formatCode="_(* #,##0_);_(* \(#,##0\);_(* &quot;-&quot;??_);_(@_)" sourceLinked="1"/>
        <c:majorTickMark val="out"/>
        <c:minorTickMark val="none"/>
        <c:tickLblPos val="nextTo"/>
        <c:crossAx val="1330109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pivotSource>
    <c:name>[90 days of analytics EXCEL.xlsx]pivot 2!PivotTable5</c:name>
    <c:fmtId val="3"/>
  </c:pivotSource>
  <c:chart>
    <c:title>
      <c:tx>
        <c:rich>
          <a:bodyPr/>
          <a:lstStyle/>
          <a:p>
            <a:pPr>
              <a:defRPr/>
            </a:pPr>
            <a:r>
              <a:rPr lang="en-US"/>
              <a:t>Average Salary</a:t>
            </a:r>
          </a:p>
        </c:rich>
      </c:tx>
      <c:overlay val="0"/>
    </c:title>
    <c:autoTitleDeleted val="0"/>
    <c:pivotFmts>
      <c:pivotFmt>
        <c:idx val="0"/>
      </c:pivotFmt>
      <c:pivotFmt>
        <c:idx val="1"/>
        <c:marker>
          <c:symbol val="none"/>
        </c:marker>
      </c:pivotFmt>
    </c:pivotFmts>
    <c:plotArea>
      <c:layout/>
      <c:barChart>
        <c:barDir val="col"/>
        <c:grouping val="clustered"/>
        <c:varyColors val="0"/>
        <c:ser>
          <c:idx val="0"/>
          <c:order val="0"/>
          <c:tx>
            <c:strRef>
              <c:f>'pivot 2'!$B$3</c:f>
              <c:strCache>
                <c:ptCount val="1"/>
                <c:pt idx="0">
                  <c:v>Total</c:v>
                </c:pt>
              </c:strCache>
            </c:strRef>
          </c:tx>
          <c:invertIfNegative val="0"/>
          <c:cat>
            <c:strRef>
              <c:f>'pivot 2'!$A$4:$A$6</c:f>
              <c:strCache>
                <c:ptCount val="2"/>
                <c:pt idx="0">
                  <c:v>Female</c:v>
                </c:pt>
                <c:pt idx="1">
                  <c:v>Male</c:v>
                </c:pt>
              </c:strCache>
            </c:strRef>
          </c:cat>
          <c:val>
            <c:numRef>
              <c:f>'pivot 2'!$B$4:$B$6</c:f>
              <c:numCache>
                <c:formatCode>General</c:formatCode>
                <c:ptCount val="2"/>
                <c:pt idx="0">
                  <c:v>62834.645669291342</c:v>
                </c:pt>
                <c:pt idx="1">
                  <c:v>116554.62184873949</c:v>
                </c:pt>
              </c:numCache>
            </c:numRef>
          </c:val>
        </c:ser>
        <c:dLbls>
          <c:showLegendKey val="0"/>
          <c:showVal val="0"/>
          <c:showCatName val="0"/>
          <c:showSerName val="0"/>
          <c:showPercent val="0"/>
          <c:showBubbleSize val="0"/>
        </c:dLbls>
        <c:gapWidth val="150"/>
        <c:axId val="133012992"/>
        <c:axId val="132172608"/>
      </c:barChart>
      <c:catAx>
        <c:axId val="133012992"/>
        <c:scaling>
          <c:orientation val="minMax"/>
        </c:scaling>
        <c:delete val="0"/>
        <c:axPos val="b"/>
        <c:majorTickMark val="out"/>
        <c:minorTickMark val="none"/>
        <c:tickLblPos val="nextTo"/>
        <c:crossAx val="132172608"/>
        <c:crosses val="autoZero"/>
        <c:auto val="1"/>
        <c:lblAlgn val="ctr"/>
        <c:lblOffset val="100"/>
        <c:noMultiLvlLbl val="0"/>
      </c:catAx>
      <c:valAx>
        <c:axId val="132172608"/>
        <c:scaling>
          <c:orientation val="minMax"/>
        </c:scaling>
        <c:delete val="0"/>
        <c:axPos val="l"/>
        <c:majorGridlines/>
        <c:numFmt formatCode="General" sourceLinked="1"/>
        <c:majorTickMark val="out"/>
        <c:minorTickMark val="none"/>
        <c:tickLblPos val="nextTo"/>
        <c:crossAx val="13301299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pivotSource>
    <c:name>[90 days of analytics EXCEL.xlsx]pivot3!PivotTable7</c:name>
    <c:fmtId val="1"/>
  </c:pivotSource>
  <c:chart>
    <c:autoTitleDeleted val="1"/>
    <c:pivotFmts>
      <c:pivotFmt>
        <c:idx val="0"/>
      </c:pivotFmt>
      <c:pivotFmt>
        <c:idx val="1"/>
      </c:pivotFmt>
      <c:pivotFmt>
        <c:idx val="2"/>
        <c:marker>
          <c:symbol val="none"/>
        </c:marker>
      </c:pivotFmt>
      <c:pivotFmt>
        <c:idx val="3"/>
        <c:marker>
          <c:symbol val="none"/>
        </c:marker>
      </c:pivotFmt>
    </c:pivotFmts>
    <c:plotArea>
      <c:layout/>
      <c:barChart>
        <c:barDir val="col"/>
        <c:grouping val="stacked"/>
        <c:varyColors val="0"/>
        <c:ser>
          <c:idx val="0"/>
          <c:order val="0"/>
          <c:tx>
            <c:strRef>
              <c:f>pivot3!$B$3:$B$4</c:f>
              <c:strCache>
                <c:ptCount val="1"/>
                <c:pt idx="0">
                  <c:v>Married</c:v>
                </c:pt>
              </c:strCache>
            </c:strRef>
          </c:tx>
          <c:invertIfNegative val="0"/>
          <c:cat>
            <c:strRef>
              <c:f>pivot3!$A$5:$A$7</c:f>
              <c:strCache>
                <c:ptCount val="2"/>
                <c:pt idx="0">
                  <c:v>Female</c:v>
                </c:pt>
                <c:pt idx="1">
                  <c:v>Male</c:v>
                </c:pt>
              </c:strCache>
            </c:strRef>
          </c:cat>
          <c:val>
            <c:numRef>
              <c:f>pivot3!$B$5:$B$7</c:f>
              <c:numCache>
                <c:formatCode>General</c:formatCode>
                <c:ptCount val="2"/>
                <c:pt idx="0">
                  <c:v>60909.090909090912</c:v>
                </c:pt>
                <c:pt idx="1">
                  <c:v>101866.66666666667</c:v>
                </c:pt>
              </c:numCache>
            </c:numRef>
          </c:val>
        </c:ser>
        <c:ser>
          <c:idx val="1"/>
          <c:order val="1"/>
          <c:tx>
            <c:strRef>
              <c:f>pivot3!$C$3:$C$4</c:f>
              <c:strCache>
                <c:ptCount val="1"/>
                <c:pt idx="0">
                  <c:v>Single</c:v>
                </c:pt>
              </c:strCache>
            </c:strRef>
          </c:tx>
          <c:invertIfNegative val="0"/>
          <c:cat>
            <c:strRef>
              <c:f>pivot3!$A$5:$A$7</c:f>
              <c:strCache>
                <c:ptCount val="2"/>
                <c:pt idx="0">
                  <c:v>Female</c:v>
                </c:pt>
                <c:pt idx="1">
                  <c:v>Male</c:v>
                </c:pt>
              </c:strCache>
            </c:strRef>
          </c:cat>
          <c:val>
            <c:numRef>
              <c:f>pivot3!$C$5:$C$7</c:f>
              <c:numCache>
                <c:formatCode>General</c:formatCode>
                <c:ptCount val="2"/>
                <c:pt idx="0">
                  <c:v>64918.032786885247</c:v>
                </c:pt>
                <c:pt idx="1">
                  <c:v>141590.90909090909</c:v>
                </c:pt>
              </c:numCache>
            </c:numRef>
          </c:val>
        </c:ser>
        <c:dLbls>
          <c:showLegendKey val="0"/>
          <c:showVal val="0"/>
          <c:showCatName val="0"/>
          <c:showSerName val="0"/>
          <c:showPercent val="0"/>
          <c:showBubbleSize val="0"/>
        </c:dLbls>
        <c:gapWidth val="150"/>
        <c:overlap val="100"/>
        <c:axId val="133029888"/>
        <c:axId val="132174336"/>
      </c:barChart>
      <c:catAx>
        <c:axId val="133029888"/>
        <c:scaling>
          <c:orientation val="minMax"/>
        </c:scaling>
        <c:delete val="0"/>
        <c:axPos val="b"/>
        <c:majorTickMark val="out"/>
        <c:minorTickMark val="none"/>
        <c:tickLblPos val="nextTo"/>
        <c:crossAx val="132174336"/>
        <c:crosses val="autoZero"/>
        <c:auto val="1"/>
        <c:lblAlgn val="ctr"/>
        <c:lblOffset val="100"/>
        <c:noMultiLvlLbl val="0"/>
      </c:catAx>
      <c:valAx>
        <c:axId val="132174336"/>
        <c:scaling>
          <c:orientation val="minMax"/>
        </c:scaling>
        <c:delete val="0"/>
        <c:axPos val="l"/>
        <c:majorGridlines/>
        <c:numFmt formatCode="General" sourceLinked="1"/>
        <c:majorTickMark val="out"/>
        <c:minorTickMark val="none"/>
        <c:tickLblPos val="nextTo"/>
        <c:crossAx val="133029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[90 days of analytics EXCEL.xlsx]Sheet1!PivotTable1</c:name>
    <c:fmtId val="1"/>
  </c:pivotSource>
  <c:chart>
    <c:title>
      <c:tx>
        <c:rich>
          <a:bodyPr/>
          <a:lstStyle/>
          <a:p>
            <a:pPr>
              <a:defRPr/>
            </a:pPr>
            <a:r>
              <a:rPr lang="en-US"/>
              <a:t>Average</a:t>
            </a:r>
            <a:r>
              <a:rPr lang="en-US" baseline="0"/>
              <a:t> salary per quater</a:t>
            </a:r>
            <a:endParaRPr lang="en-US"/>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Sheet1!$B$3</c:f>
              <c:strCache>
                <c:ptCount val="1"/>
                <c:pt idx="0">
                  <c:v>Total</c:v>
                </c:pt>
              </c:strCache>
            </c:strRef>
          </c:tx>
          <c:invertIfNegative val="0"/>
          <c:cat>
            <c:strRef>
              <c:f>Sheet1!$A$4:$A$8</c:f>
              <c:strCache>
                <c:ptCount val="4"/>
                <c:pt idx="0">
                  <c:v>Q1</c:v>
                </c:pt>
                <c:pt idx="1">
                  <c:v>Q2</c:v>
                </c:pt>
                <c:pt idx="2">
                  <c:v>Q3</c:v>
                </c:pt>
                <c:pt idx="3">
                  <c:v>Q4</c:v>
                </c:pt>
              </c:strCache>
            </c:strRef>
          </c:cat>
          <c:val>
            <c:numRef>
              <c:f>Sheet1!$B$4:$B$8</c:f>
              <c:numCache>
                <c:formatCode>General</c:formatCode>
                <c:ptCount val="4"/>
                <c:pt idx="0">
                  <c:v>54606.741573033709</c:v>
                </c:pt>
                <c:pt idx="1">
                  <c:v>69670.329670329666</c:v>
                </c:pt>
                <c:pt idx="2">
                  <c:v>58166.666666666664</c:v>
                </c:pt>
                <c:pt idx="3">
                  <c:v>1193333.3333333333</c:v>
                </c:pt>
              </c:numCache>
            </c:numRef>
          </c:val>
        </c:ser>
        <c:dLbls>
          <c:showLegendKey val="0"/>
          <c:showVal val="0"/>
          <c:showCatName val="0"/>
          <c:showSerName val="0"/>
          <c:showPercent val="0"/>
          <c:showBubbleSize val="0"/>
        </c:dLbls>
        <c:gapWidth val="150"/>
        <c:axId val="133031424"/>
        <c:axId val="132176064"/>
      </c:barChart>
      <c:catAx>
        <c:axId val="133031424"/>
        <c:scaling>
          <c:orientation val="minMax"/>
        </c:scaling>
        <c:delete val="0"/>
        <c:axPos val="b"/>
        <c:majorTickMark val="out"/>
        <c:minorTickMark val="none"/>
        <c:tickLblPos val="nextTo"/>
        <c:crossAx val="132176064"/>
        <c:crosses val="autoZero"/>
        <c:auto val="1"/>
        <c:lblAlgn val="ctr"/>
        <c:lblOffset val="100"/>
        <c:noMultiLvlLbl val="0"/>
      </c:catAx>
      <c:valAx>
        <c:axId val="132176064"/>
        <c:scaling>
          <c:orientation val="minMax"/>
        </c:scaling>
        <c:delete val="0"/>
        <c:axPos val="l"/>
        <c:majorGridlines/>
        <c:numFmt formatCode="General" sourceLinked="1"/>
        <c:majorTickMark val="out"/>
        <c:minorTickMark val="none"/>
        <c:tickLblPos val="nextTo"/>
        <c:crossAx val="13303142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[90 days of analytics EXCEL.xlsx]PIVOT1!PivotTable2</c:name>
    <c:fmtId val="1"/>
  </c:pivotSource>
  <c:chart>
    <c:title>
      <c:overlay val="0"/>
    </c:title>
    <c:autoTitleDeleted val="0"/>
    <c:pivotFmts>
      <c:pivotFmt>
        <c:idx val="0"/>
      </c:pivotFmt>
      <c:pivotFmt>
        <c:idx val="1"/>
        <c:marker>
          <c:symbol val="none"/>
        </c:marker>
      </c:pivotFmt>
    </c:pivotFmts>
    <c:plotArea>
      <c:layout/>
      <c:barChart>
        <c:barDir val="col"/>
        <c:grouping val="clustered"/>
        <c:varyColors val="0"/>
        <c:ser>
          <c:idx val="0"/>
          <c:order val="0"/>
          <c:tx>
            <c:strRef>
              <c:f>PIVOT1!$B$3</c:f>
              <c:strCache>
                <c:ptCount val="1"/>
                <c:pt idx="0">
                  <c:v>Total</c:v>
                </c:pt>
              </c:strCache>
            </c:strRef>
          </c:tx>
          <c:invertIfNegative val="0"/>
          <c:cat>
            <c:strRef>
              <c:f>PIVOT1!$A$4:$A$6</c:f>
              <c:strCache>
                <c:ptCount val="2"/>
                <c:pt idx="0">
                  <c:v>Female</c:v>
                </c:pt>
                <c:pt idx="1">
                  <c:v>Male</c:v>
                </c:pt>
              </c:strCache>
            </c:strRef>
          </c:cat>
          <c:val>
            <c:numRef>
              <c:f>PIVOT1!$B$4:$B$6</c:f>
              <c:numCache>
                <c:formatCode>General</c:formatCode>
                <c:ptCount val="2"/>
                <c:pt idx="0">
                  <c:v>7980000</c:v>
                </c:pt>
                <c:pt idx="1">
                  <c:v>13870000</c:v>
                </c:pt>
              </c:numCache>
            </c:numRef>
          </c:val>
        </c:ser>
        <c:dLbls>
          <c:showLegendKey val="0"/>
          <c:showVal val="0"/>
          <c:showCatName val="0"/>
          <c:showSerName val="0"/>
          <c:showPercent val="0"/>
          <c:showBubbleSize val="0"/>
        </c:dLbls>
        <c:gapWidth val="150"/>
        <c:axId val="133033472"/>
        <c:axId val="132210688"/>
      </c:barChart>
      <c:catAx>
        <c:axId val="133033472"/>
        <c:scaling>
          <c:orientation val="minMax"/>
        </c:scaling>
        <c:delete val="0"/>
        <c:axPos val="b"/>
        <c:majorTickMark val="out"/>
        <c:minorTickMark val="none"/>
        <c:tickLblPos val="nextTo"/>
        <c:crossAx val="132210688"/>
        <c:crosses val="autoZero"/>
        <c:auto val="1"/>
        <c:lblAlgn val="ctr"/>
        <c:lblOffset val="100"/>
        <c:noMultiLvlLbl val="0"/>
      </c:catAx>
      <c:valAx>
        <c:axId val="132210688"/>
        <c:scaling>
          <c:orientation val="minMax"/>
        </c:scaling>
        <c:delete val="0"/>
        <c:axPos val="l"/>
        <c:majorGridlines/>
        <c:numFmt formatCode="General" sourceLinked="1"/>
        <c:majorTickMark val="out"/>
        <c:minorTickMark val="none"/>
        <c:tickLblPos val="nextTo"/>
        <c:crossAx val="1330334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376237</xdr:colOff>
      <xdr:row>4</xdr:row>
      <xdr:rowOff>119062</xdr:rowOff>
    </xdr:from>
    <xdr:to>
      <xdr:col>12</xdr:col>
      <xdr:colOff>71437</xdr:colOff>
      <xdr:row>19</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347662</xdr:colOff>
      <xdr:row>4</xdr:row>
      <xdr:rowOff>138112</xdr:rowOff>
    </xdr:from>
    <xdr:to>
      <xdr:col>12</xdr:col>
      <xdr:colOff>42862</xdr:colOff>
      <xdr:row>19</xdr:row>
      <xdr:rowOff>23812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33337</xdr:colOff>
      <xdr:row>7</xdr:row>
      <xdr:rowOff>23812</xdr:rowOff>
    </xdr:from>
    <xdr:to>
      <xdr:col>20</xdr:col>
      <xdr:colOff>42862</xdr:colOff>
      <xdr:row>21</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504825</xdr:colOff>
      <xdr:row>2</xdr:row>
      <xdr:rowOff>95250</xdr:rowOff>
    </xdr:from>
    <xdr:to>
      <xdr:col>13</xdr:col>
      <xdr:colOff>304800</xdr:colOff>
      <xdr:row>19</xdr:row>
      <xdr:rowOff>123825</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600075</xdr:colOff>
      <xdr:row>0</xdr:row>
      <xdr:rowOff>123825</xdr:rowOff>
    </xdr:from>
    <xdr:to>
      <xdr:col>21</xdr:col>
      <xdr:colOff>295275</xdr:colOff>
      <xdr:row>15</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95249</xdr:colOff>
      <xdr:row>0</xdr:row>
      <xdr:rowOff>85725</xdr:rowOff>
    </xdr:from>
    <xdr:to>
      <xdr:col>12</xdr:col>
      <xdr:colOff>466724</xdr:colOff>
      <xdr:row>11</xdr:row>
      <xdr:rowOff>85725</xdr:rowOff>
    </xdr:to>
    <xdr:graphicFrame macro="">
      <xdr:nvGraphicFramePr>
        <xdr:cNvPr id="7"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152399</xdr:colOff>
      <xdr:row>12</xdr:row>
      <xdr:rowOff>66675</xdr:rowOff>
    </xdr:from>
    <xdr:to>
      <xdr:col>6</xdr:col>
      <xdr:colOff>466724</xdr:colOff>
      <xdr:row>26</xdr:row>
      <xdr:rowOff>152400</xdr:rowOff>
    </xdr:to>
    <xdr:graphicFrame macro="">
      <xdr:nvGraphicFramePr>
        <xdr:cNvPr id="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104775</xdr:colOff>
      <xdr:row>12</xdr:row>
      <xdr:rowOff>66675</xdr:rowOff>
    </xdr:from>
    <xdr:to>
      <xdr:col>12</xdr:col>
      <xdr:colOff>504825</xdr:colOff>
      <xdr:row>26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123826</xdr:rowOff>
    </xdr:from>
    <xdr:to>
      <xdr:col>6</xdr:col>
      <xdr:colOff>447675</xdr:colOff>
      <xdr:row>11</xdr:row>
      <xdr:rowOff>66676</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295275</xdr:colOff>
      <xdr:row>8</xdr:row>
      <xdr:rowOff>38100</xdr:rowOff>
    </xdr:from>
    <xdr:to>
      <xdr:col>16</xdr:col>
      <xdr:colOff>295275</xdr:colOff>
      <xdr:row>16</xdr:row>
      <xdr:rowOff>66675</xdr:rowOff>
    </xdr:to>
    <mc:AlternateContent xmlns:mc="http://schemas.openxmlformats.org/markup-compatibility/2006" xmlns:a14="http://schemas.microsoft.com/office/drawing/2010/main">
      <mc:Choice Requires="a14">
        <xdr:graphicFrame macro="">
          <xdr:nvGraphicFramePr>
            <xdr:cNvPr id="11"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220075" y="1562100"/>
              <a:ext cx="1828800" cy="15525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495300</xdr:colOff>
      <xdr:row>0</xdr:row>
      <xdr:rowOff>0</xdr:rowOff>
    </xdr:from>
    <xdr:to>
      <xdr:col>19</xdr:col>
      <xdr:colOff>495300</xdr:colOff>
      <xdr:row>13</xdr:row>
      <xdr:rowOff>47625</xdr:rowOff>
    </xdr:to>
    <mc:AlternateContent xmlns:mc="http://schemas.openxmlformats.org/markup-compatibility/2006" xmlns:a14="http://schemas.microsoft.com/office/drawing/2010/main">
      <mc:Choice Requires="a14">
        <xdr:graphicFrame macro="">
          <xdr:nvGraphicFramePr>
            <xdr:cNvPr id="12" name="RecruitmentDate"/>
            <xdr:cNvGraphicFramePr/>
          </xdr:nvGraphicFramePr>
          <xdr:xfrm>
            <a:off x="0" y="0"/>
            <a:ext cx="0" cy="0"/>
          </xdr:xfrm>
          <a:graphic>
            <a:graphicData uri="http://schemas.microsoft.com/office/drawing/2010/slicer">
              <sle:slicer xmlns:sle="http://schemas.microsoft.com/office/drawing/2010/slicer" name="RecruitmentDate"/>
            </a:graphicData>
          </a:graphic>
        </xdr:graphicFrame>
      </mc:Choice>
      <mc:Fallback xmlns="">
        <xdr:sp macro="" textlink="">
          <xdr:nvSpPr>
            <xdr:cNvPr id="0" name=""/>
            <xdr:cNvSpPr>
              <a:spLocks noTextEdit="1"/>
            </xdr:cNvSpPr>
          </xdr:nvSpPr>
          <xdr:spPr>
            <a:xfrm>
              <a:off x="102489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304800</xdr:colOff>
      <xdr:row>0</xdr:row>
      <xdr:rowOff>1</xdr:rowOff>
    </xdr:from>
    <xdr:to>
      <xdr:col>16</xdr:col>
      <xdr:colOff>304800</xdr:colOff>
      <xdr:row>7</xdr:row>
      <xdr:rowOff>171451</xdr:rowOff>
    </xdr:to>
    <mc:AlternateContent xmlns:mc="http://schemas.openxmlformats.org/markup-compatibility/2006" xmlns:a14="http://schemas.microsoft.com/office/drawing/2010/main">
      <mc:Choice Requires="a14">
        <xdr:graphicFrame macro="">
          <xdr:nvGraphicFramePr>
            <xdr:cNvPr id="1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229600" y="1"/>
              <a:ext cx="18288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am" refreshedDate="45015.836453240743" createdVersion="4" refreshedVersion="4" minRefreshableVersion="3" recordCount="246">
  <cacheSource type="worksheet">
    <worksheetSource ref="A1:G247" sheet="raw data"/>
  </cacheSource>
  <cacheFields count="7">
    <cacheField name="Staff Code" numFmtId="0">
      <sharedItems containsSemiMixedTypes="0" containsString="0" containsNumber="1" containsInteger="1" minValue="9004" maxValue="9376"/>
    </cacheField>
    <cacheField name="Name" numFmtId="0">
      <sharedItems/>
    </cacheField>
    <cacheField name="Date of Birth" numFmtId="0">
      <sharedItems/>
    </cacheField>
    <cacheField name="Marital Status" numFmtId="0">
      <sharedItems count="2">
        <s v="Married"/>
        <s v="Single"/>
      </sharedItems>
    </cacheField>
    <cacheField name="Gender" numFmtId="0">
      <sharedItems count="2">
        <s v="Male"/>
        <s v="Female"/>
      </sharedItems>
    </cacheField>
    <cacheField name="Salary" numFmtId="165">
      <sharedItems containsSemiMixedTypes="0" containsString="0" containsNumber="1" containsInteger="1" minValue="10000" maxValue="4000000"/>
    </cacheField>
    <cacheField name="RecruitmentDate" numFmtId="14">
      <sharedItems containsSemiMixedTypes="0" containsNonDate="0" containsDate="1" containsString="0" minDate="2014-01-02T00:00:00" maxDate="2014-11-29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am" refreshedDate="45015.877672453702" createdVersion="4" refreshedVersion="4" minRefreshableVersion="3" recordCount="264">
  <cacheSource type="worksheet">
    <worksheetSource ref="A1:J1048576" sheet="raw data"/>
  </cacheSource>
  <cacheFields count="10">
    <cacheField name="Staff Code" numFmtId="0">
      <sharedItems containsBlank="1" containsMixedTypes="1" containsNumber="1" containsInteger="1" minValue="9004" maxValue="9376" longText="1"/>
    </cacheField>
    <cacheField name="Name" numFmtId="0">
      <sharedItems containsBlank="1"/>
    </cacheField>
    <cacheField name="Date of Birth" numFmtId="0">
      <sharedItems containsBlank="1"/>
    </cacheField>
    <cacheField name="Marital Status" numFmtId="0">
      <sharedItems containsBlank="1" count="3">
        <s v="Married"/>
        <s v="Single"/>
        <m/>
      </sharedItems>
    </cacheField>
    <cacheField name="Gender" numFmtId="0">
      <sharedItems containsBlank="1" count="3">
        <s v="Male"/>
        <s v="Female"/>
        <m/>
      </sharedItems>
    </cacheField>
    <cacheField name="Salary" numFmtId="0">
      <sharedItems containsString="0" containsBlank="1" containsNumber="1" containsInteger="1" minValue="10000" maxValue="4000000"/>
    </cacheField>
    <cacheField name="RecruitmentDate" numFmtId="0">
      <sharedItems containsNonDate="0" containsDate="1" containsString="0" containsBlank="1" minDate="2014-01-02T00:00:00" maxDate="2014-11-29T00:00:00" count="247">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10-23T00:00:00"/>
        <d v="2014-10-24T00:00:00"/>
        <d v="2014-10-25T00:00:00"/>
        <d v="2014-10-26T00:00:00"/>
        <d v="2014-10-27T00:00:00"/>
        <d v="2014-11-28T00:00:00"/>
        <d v="2014-08-29T00:00:00"/>
        <d v="2014-08-30T00:00:00"/>
        <d v="2014-08-31T00:00:00"/>
        <d v="2014-09-01T00:00:00"/>
        <d v="2014-09-02T00:00:00"/>
        <d v="2014-09-03T00:00:00"/>
        <d v="2014-09-04T00:00:00"/>
        <m/>
      </sharedItems>
    </cacheField>
    <cacheField name="YEAR" numFmtId="0">
      <sharedItems containsString="0" containsBlank="1" containsNumber="1" containsInteger="1" minValue="2014" maxValue="2014"/>
    </cacheField>
    <cacheField name="MONTH" numFmtId="0">
      <sharedItems containsString="0" containsBlank="1" containsNumber="1" containsInteger="1" minValue="1" maxValue="11" count="12">
        <n v="1"/>
        <n v="2"/>
        <n v="3"/>
        <n v="4"/>
        <n v="5"/>
        <n v="6"/>
        <n v="7"/>
        <n v="8"/>
        <n v="10"/>
        <n v="11"/>
        <n v="9"/>
        <m/>
      </sharedItems>
    </cacheField>
    <cacheField name="QUARTERLY" numFmtId="0">
      <sharedItems containsBlank="1" count="5">
        <s v="Q1"/>
        <s v="Q2"/>
        <s v="Q3"/>
        <s v="Q4"/>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6">
  <r>
    <n v="9011"/>
    <s v="Michael"/>
    <s v="Monday, November 4, 1963"/>
    <x v="0"/>
    <x v="0"/>
    <n v="60000"/>
    <d v="2014-01-02T00:00:00"/>
  </r>
  <r>
    <n v="9025"/>
    <s v="Alejandro"/>
    <s v="Sunday, December 23, 1945"/>
    <x v="0"/>
    <x v="0"/>
    <n v="10000"/>
    <d v="2014-01-03T00:00:00"/>
  </r>
  <r>
    <n v="9238"/>
    <s v="Mayra"/>
    <s v="Sunday, August 10, 1958"/>
    <x v="1"/>
    <x v="1"/>
    <n v="130000"/>
    <d v="2014-01-04T00:00:00"/>
  </r>
  <r>
    <n v="9007"/>
    <s v="Mark"/>
    <s v="Saturday, May 9, 1964"/>
    <x v="0"/>
    <x v="0"/>
    <n v="60000"/>
    <d v="2014-01-05T00:00:00"/>
  </r>
  <r>
    <n v="9017"/>
    <s v="Shannon"/>
    <s v="Monday, June 26, 1944"/>
    <x v="1"/>
    <x v="1"/>
    <n v="20000"/>
    <d v="2014-01-06T00:00:00"/>
  </r>
  <r>
    <n v="9010"/>
    <s v="Grace"/>
    <s v="Thursday, February 6, 1964"/>
    <x v="1"/>
    <x v="1"/>
    <n v="70000"/>
    <d v="2014-01-07T00:00:00"/>
  </r>
  <r>
    <n v="9027"/>
    <s v="Jessie"/>
    <s v="Saturday, December 7, 1946"/>
    <x v="0"/>
    <x v="0"/>
    <n v="30000"/>
    <d v="2014-01-08T00:00:00"/>
  </r>
  <r>
    <n v="9018"/>
    <s v="Clarence"/>
    <s v="Monday, October 9, 1944"/>
    <x v="1"/>
    <x v="0"/>
    <n v="30000"/>
    <d v="2014-01-09T00:00:00"/>
  </r>
  <r>
    <n v="9029"/>
    <s v="Jimmy"/>
    <s v="Saturday, December 21, 1946"/>
    <x v="0"/>
    <x v="0"/>
    <n v="30000"/>
    <d v="2014-01-10T00:00:00"/>
  </r>
  <r>
    <n v="9239"/>
    <s v="Latoya"/>
    <s v="Monday, October 6, 1958"/>
    <x v="0"/>
    <x v="1"/>
    <n v="130000"/>
    <d v="2014-01-11T00:00:00"/>
  </r>
  <r>
    <n v="9004"/>
    <s v="Nina"/>
    <s v="Thursday, August 8, 1968"/>
    <x v="1"/>
    <x v="1"/>
    <n v="80000"/>
    <d v="2014-01-12T00:00:00"/>
  </r>
  <r>
    <n v="9026"/>
    <s v="Harold"/>
    <s v="Wednesday, April 3, 1946"/>
    <x v="1"/>
    <x v="0"/>
    <n v="30000"/>
    <d v="2014-01-13T00:00:00"/>
  </r>
  <r>
    <n v="9008"/>
    <s v="Suzanne"/>
    <s v="Tuesday, July 7, 1964"/>
    <x v="1"/>
    <x v="1"/>
    <n v="60000"/>
    <d v="2014-01-14T00:00:00"/>
  </r>
  <r>
    <n v="9028"/>
    <s v="Jill"/>
    <s v="Thursday, April 11, 1946"/>
    <x v="0"/>
    <x v="1"/>
    <n v="30000"/>
    <d v="2014-01-15T00:00:00"/>
  </r>
  <r>
    <n v="9009"/>
    <s v="Peter"/>
    <s v="Wednesday, April 1, 1964"/>
    <x v="1"/>
    <x v="0"/>
    <n v="70000"/>
    <d v="2014-01-16T00:00:00"/>
  </r>
  <r>
    <n v="9055"/>
    <s v="Gilbert"/>
    <s v="Wednesday, March 5, 1952"/>
    <x v="0"/>
    <x v="0"/>
    <n v="40000"/>
    <d v="2014-01-17T00:00:00"/>
  </r>
  <r>
    <n v="9031"/>
    <s v="Theresa"/>
    <s v="Friday, August 22, 1947"/>
    <x v="0"/>
    <x v="1"/>
    <n v="20000"/>
    <d v="2014-01-18T00:00:00"/>
  </r>
  <r>
    <n v="9034"/>
    <s v="Ebony"/>
    <s v="Thursday, June 19, 1947"/>
    <x v="0"/>
    <x v="1"/>
    <n v="20000"/>
    <d v="2014-01-19T00:00:00"/>
  </r>
  <r>
    <n v="9047"/>
    <s v="Jaclyn"/>
    <s v="Monday, February 27, 1950"/>
    <x v="0"/>
    <x v="1"/>
    <n v="30000"/>
    <d v="2014-01-20T00:00:00"/>
  </r>
  <r>
    <n v="9054"/>
    <s v="Deanna"/>
    <s v="Monday, March 10, 1952"/>
    <x v="0"/>
    <x v="1"/>
    <n v="40000"/>
    <d v="2014-01-21T00:00:00"/>
  </r>
  <r>
    <n v="9030"/>
    <s v="Bethany"/>
    <s v="Saturday, February 22, 1947"/>
    <x v="0"/>
    <x v="1"/>
    <n v="10000"/>
    <d v="2014-01-22T00:00:00"/>
  </r>
  <r>
    <n v="9035"/>
    <s v="Wendy"/>
    <s v="Tuesday, February 24, 1948"/>
    <x v="0"/>
    <x v="1"/>
    <n v="10000"/>
    <d v="2014-01-23T00:00:00"/>
  </r>
  <r>
    <n v="9046"/>
    <s v="Christine"/>
    <s v="Wednesday, March 22, 1950"/>
    <x v="0"/>
    <x v="1"/>
    <n v="30000"/>
    <d v="2014-01-24T00:00:00"/>
  </r>
  <r>
    <n v="9038"/>
    <s v="Diana"/>
    <s v="Tuesday, March 23, 1948"/>
    <x v="0"/>
    <x v="1"/>
    <n v="10000"/>
    <d v="2014-01-25T00:00:00"/>
  </r>
  <r>
    <n v="9039"/>
    <s v="Marc"/>
    <s v="Friday, December 17, 1948"/>
    <x v="0"/>
    <x v="0"/>
    <n v="30000"/>
    <d v="2014-01-26T00:00:00"/>
  </r>
  <r>
    <n v="9048"/>
    <s v="Jeremy"/>
    <s v="Wednesday, November 22, 1950"/>
    <x v="0"/>
    <x v="0"/>
    <n v="30000"/>
    <d v="2014-01-27T00:00:00"/>
  </r>
  <r>
    <n v="9244"/>
    <s v="Alexis"/>
    <s v="Tuesday, November 26, 1957"/>
    <x v="1"/>
    <x v="1"/>
    <n v="170000"/>
    <d v="2014-01-28T00:00:00"/>
  </r>
  <r>
    <n v="9033"/>
    <s v="Jaime"/>
    <s v="Tuesday, September 23, 1947"/>
    <x v="0"/>
    <x v="0"/>
    <n v="20000"/>
    <d v="2014-01-29T00:00:00"/>
  </r>
  <r>
    <n v="9052"/>
    <s v="Heidi"/>
    <s v="Tuesday, August 7, 1951"/>
    <x v="1"/>
    <x v="1"/>
    <n v="40000"/>
    <d v="2014-01-30T00:00:00"/>
  </r>
  <r>
    <n v="9032"/>
    <s v="Denise"/>
    <s v="Wednesday, June 11, 1947"/>
    <x v="0"/>
    <x v="1"/>
    <n v="20000"/>
    <d v="2014-01-31T00:00:00"/>
  </r>
  <r>
    <n v="9247"/>
    <s v="Claudia"/>
    <s v="Wednesday, June 6, 1956"/>
    <x v="1"/>
    <x v="1"/>
    <n v="130000"/>
    <d v="2014-02-01T00:00:00"/>
  </r>
  <r>
    <n v="9050"/>
    <s v="Alan"/>
    <s v="Friday, September 7, 1951"/>
    <x v="0"/>
    <x v="0"/>
    <n v="30000"/>
    <d v="2014-02-02T00:00:00"/>
  </r>
  <r>
    <n v="9243"/>
    <s v="Robin"/>
    <s v="Wednesday, October 9, 1957"/>
    <x v="0"/>
    <x v="1"/>
    <n v="150000"/>
    <d v="2014-02-03T00:00:00"/>
  </r>
  <r>
    <n v="9057"/>
    <s v="Carl"/>
    <s v="Monday, October 12, 1953"/>
    <x v="0"/>
    <x v="0"/>
    <n v="70000"/>
    <d v="2014-02-04T00:00:00"/>
  </r>
  <r>
    <n v="9044"/>
    <s v="Adam"/>
    <s v="Tuesday, May 24, 1949"/>
    <x v="0"/>
    <x v="0"/>
    <n v="20000"/>
    <d v="2014-02-05T00:00:00"/>
  </r>
  <r>
    <n v="9056"/>
    <s v="Michele"/>
    <s v="Friday, April 3, 1953"/>
    <x v="0"/>
    <x v="1"/>
    <n v="40000"/>
    <d v="2014-02-06T00:00:00"/>
  </r>
  <r>
    <n v="9337"/>
    <s v="Jerome"/>
    <s v="Thursday, September 21, 1961"/>
    <x v="0"/>
    <x v="0"/>
    <n v="10000"/>
    <d v="2014-02-07T00:00:00"/>
  </r>
  <r>
    <n v="9061"/>
    <s v="Todd"/>
    <s v="Saturday, February 27, 1954"/>
    <x v="0"/>
    <x v="0"/>
    <n v="80000"/>
    <d v="2014-02-08T00:00:00"/>
  </r>
  <r>
    <n v="9060"/>
    <s v="Jon"/>
    <s v="Wednesday, March 17, 1954"/>
    <x v="0"/>
    <x v="0"/>
    <n v="80000"/>
    <d v="2014-02-09T00:00:00"/>
  </r>
  <r>
    <n v="9072"/>
    <s v="Casey"/>
    <s v="Sunday, February 6, 1955"/>
    <x v="1"/>
    <x v="1"/>
    <n v="80000"/>
    <d v="2014-02-10T00:00:00"/>
  </r>
  <r>
    <n v="9095"/>
    <s v="Chad"/>
    <s v="Saturday, September 1, 1962"/>
    <x v="1"/>
    <x v="0"/>
    <n v="70000"/>
    <d v="2014-02-11T00:00:00"/>
  </r>
  <r>
    <n v="9097"/>
    <s v="Edwin"/>
    <s v="Friday, October 27, 1961"/>
    <x v="0"/>
    <x v="0"/>
    <n v="60000"/>
    <d v="2014-02-12T00:00:00"/>
  </r>
  <r>
    <n v="9343"/>
    <s v="Arthur"/>
    <s v="Saturday, September 13, 1958"/>
    <x v="0"/>
    <x v="0"/>
    <n v="10000"/>
    <d v="2014-02-13T00:00:00"/>
  </r>
  <r>
    <n v="9093"/>
    <s v="Aimee"/>
    <s v="Sunday, September 10, 1967"/>
    <x v="0"/>
    <x v="1"/>
    <n v="100000"/>
    <d v="2014-02-14T00:00:00"/>
  </r>
  <r>
    <n v="9092"/>
    <s v="Cheryl"/>
    <s v="Saturday, May 6, 1967"/>
    <x v="0"/>
    <x v="1"/>
    <n v="90000"/>
    <d v="2014-02-15T00:00:00"/>
  </r>
  <r>
    <n v="9080"/>
    <s v="Damien"/>
    <s v="Friday, July 17, 1959"/>
    <x v="0"/>
    <x v="0"/>
    <n v="170000"/>
    <d v="2014-02-16T00:00:00"/>
  </r>
  <r>
    <n v="9096"/>
    <s v="Andrés"/>
    <s v="Friday, August 10, 1962"/>
    <x v="0"/>
    <x v="0"/>
    <n v="60000"/>
    <d v="2014-02-17T00:00:00"/>
  </r>
  <r>
    <n v="9341"/>
    <s v="Randy"/>
    <s v="Friday, August 21, 1936"/>
    <x v="0"/>
    <x v="0"/>
    <n v="20000"/>
    <d v="2014-02-18T00:00:00"/>
  </r>
  <r>
    <n v="9077"/>
    <s v="Leah"/>
    <s v="Thursday, September 19, 1957"/>
    <x v="1"/>
    <x v="1"/>
    <n v="80000"/>
    <d v="2014-02-19T00:00:00"/>
  </r>
  <r>
    <n v="9103"/>
    <s v="Cassie"/>
    <s v="Saturday, October 17, 1964"/>
    <x v="1"/>
    <x v="1"/>
    <n v="70000"/>
    <d v="2014-02-20T00:00:00"/>
  </r>
  <r>
    <n v="9100"/>
    <s v="Latasha"/>
    <s v="Thursday, September 15, 1960"/>
    <x v="1"/>
    <x v="1"/>
    <n v="60000"/>
    <d v="2014-02-21T00:00:00"/>
  </r>
  <r>
    <n v="9069"/>
    <s v="Carolyn"/>
    <s v="Wednesday, September 21, 1955"/>
    <x v="1"/>
    <x v="1"/>
    <n v="80000"/>
    <d v="2014-02-22T00:00:00"/>
  </r>
  <r>
    <n v="9076"/>
    <s v="Blake"/>
    <s v="Saturday, July 13, 1957"/>
    <x v="1"/>
    <x v="0"/>
    <n v="80000"/>
    <d v="2014-02-23T00:00:00"/>
  </r>
  <r>
    <n v="9070"/>
    <s v="Willie"/>
    <s v="Tuesday, April 5, 1955"/>
    <x v="0"/>
    <x v="0"/>
    <n v="80000"/>
    <d v="2014-02-24T00:00:00"/>
  </r>
  <r>
    <n v="9075"/>
    <s v="Felicia"/>
    <s v="Saturday, November 16, 1957"/>
    <x v="1"/>
    <x v="1"/>
    <n v="80000"/>
    <d v="2014-02-25T00:00:00"/>
  </r>
  <r>
    <n v="9101"/>
    <s v="Abby"/>
    <s v="Saturday, May 8, 1965"/>
    <x v="1"/>
    <x v="1"/>
    <n v="70000"/>
    <d v="2014-02-26T00:00:00"/>
  </r>
  <r>
    <n v="9107"/>
    <s v="Bianca"/>
    <s v="Wednesday, September 9, 1959"/>
    <x v="0"/>
    <x v="1"/>
    <n v="90000"/>
    <d v="2014-02-27T00:00:00"/>
  </r>
  <r>
    <n v="9110"/>
    <s v="Curtis"/>
    <s v="Wednesday, June 6, 1962"/>
    <x v="0"/>
    <x v="0"/>
    <n v="60000"/>
    <d v="2014-02-28T00:00:00"/>
  </r>
  <r>
    <n v="9108"/>
    <s v="Kari"/>
    <s v="Sunday, July 14, 1963"/>
    <x v="1"/>
    <x v="1"/>
    <n v="70000"/>
    <d v="2014-03-01T00:00:00"/>
  </r>
  <r>
    <n v="9134"/>
    <s v="Larry"/>
    <s v="Tuesday, February 26, 1946"/>
    <x v="1"/>
    <x v="0"/>
    <n v="10000"/>
    <d v="2014-03-02T00:00:00"/>
  </r>
  <r>
    <n v="9104"/>
    <s v="Edgar"/>
    <s v="Wednesday, March 11, 1964"/>
    <x v="0"/>
    <x v="0"/>
    <n v="70000"/>
    <d v="2014-03-03T00:00:00"/>
  </r>
  <r>
    <n v="9124"/>
    <s v="Ross"/>
    <s v="Saturday, July 27, 1957"/>
    <x v="1"/>
    <x v="0"/>
    <n v="80000"/>
    <d v="2014-03-04T00:00:00"/>
  </r>
  <r>
    <n v="9117"/>
    <s v="April"/>
    <s v="Tuesday, February 21, 1961"/>
    <x v="0"/>
    <x v="1"/>
    <n v="70000"/>
    <d v="2014-03-05T00:00:00"/>
  </r>
  <r>
    <n v="9109"/>
    <s v="Ruben"/>
    <s v="Tuesday, November 5, 1963"/>
    <x v="1"/>
    <x v="0"/>
    <n v="70000"/>
    <d v="2014-03-06T00:00:00"/>
  </r>
  <r>
    <n v="9356"/>
    <s v="Terrence"/>
    <s v="Tuesday, May 27, 1980"/>
    <x v="1"/>
    <x v="0"/>
    <n v="10000"/>
    <d v="2014-03-07T00:00:00"/>
  </r>
  <r>
    <n v="9147"/>
    <s v="Ernest"/>
    <s v="Sunday, February 5, 1939"/>
    <x v="0"/>
    <x v="0"/>
    <n v="60000"/>
    <d v="2014-03-08T00:00:00"/>
  </r>
  <r>
    <n v="9105"/>
    <s v="Candace"/>
    <s v="Monday, December 28, 1964"/>
    <x v="1"/>
    <x v="1"/>
    <n v="70000"/>
    <d v="2014-03-09T00:00:00"/>
  </r>
  <r>
    <n v="9120"/>
    <s v="Beth"/>
    <s v="Sunday, August 9, 1936"/>
    <x v="1"/>
    <x v="1"/>
    <n v="40000"/>
    <d v="2014-03-10T00:00:00"/>
  </r>
  <r>
    <n v="9151"/>
    <s v="Melinda"/>
    <s v="Wednesday, February 25, 1942"/>
    <x v="1"/>
    <x v="1"/>
    <n v="60000"/>
    <d v="2014-03-11T00:00:00"/>
  </r>
  <r>
    <n v="9111"/>
    <s v="Meredith"/>
    <s v="Friday, February 23, 1962"/>
    <x v="0"/>
    <x v="1"/>
    <n v="60000"/>
    <d v="2014-03-12T00:00:00"/>
  </r>
  <r>
    <n v="9112"/>
    <s v="Crystal"/>
    <s v="Sunday, September 9, 1962"/>
    <x v="0"/>
    <x v="1"/>
    <n v="60000"/>
    <d v="2014-03-13T00:00:00"/>
  </r>
  <r>
    <n v="9126"/>
    <s v="Shaun"/>
    <s v="Thursday, April 7, 1949"/>
    <x v="0"/>
    <x v="0"/>
    <n v="10000"/>
    <d v="2014-03-14T00:00:00"/>
  </r>
  <r>
    <n v="9365"/>
    <s v="Brittney"/>
    <s v="Saturday, June 9, 1979"/>
    <x v="1"/>
    <x v="1"/>
    <n v="10000"/>
    <d v="2014-03-15T00:00:00"/>
  </r>
  <r>
    <n v="9351"/>
    <s v="Anne"/>
    <s v="Thursday, April 6, 1939"/>
    <x v="1"/>
    <x v="1"/>
    <n v="20000"/>
    <d v="2014-03-16T00:00:00"/>
  </r>
  <r>
    <n v="9353"/>
    <s v="Carrie"/>
    <s v="Wednesday, June 11, 1941"/>
    <x v="1"/>
    <x v="1"/>
    <n v="30000"/>
    <d v="2014-03-17T00:00:00"/>
  </r>
  <r>
    <n v="9359"/>
    <s v="Jarrod"/>
    <s v="Monday, September 4, 1978"/>
    <x v="1"/>
    <x v="0"/>
    <n v="10000"/>
    <d v="2014-03-18T00:00:00"/>
  </r>
  <r>
    <n v="9357"/>
    <s v="Ramon"/>
    <s v="Friday, March 23, 1979"/>
    <x v="1"/>
    <x v="0"/>
    <n v="10000"/>
    <d v="2014-03-19T00:00:00"/>
  </r>
  <r>
    <n v="9368"/>
    <s v="Edward"/>
    <s v="Saturday, November 25, 1978"/>
    <x v="1"/>
    <x v="0"/>
    <n v="10000"/>
    <d v="2014-03-20T00:00:00"/>
  </r>
  <r>
    <n v="9360"/>
    <s v="Tyrone"/>
    <s v="Wednesday, August 2, 1978"/>
    <x v="1"/>
    <x v="0"/>
    <n v="10000"/>
    <d v="2014-03-21T00:00:00"/>
  </r>
  <r>
    <n v="9358"/>
    <s v="Cynthia"/>
    <s v="Saturday, November 11, 1978"/>
    <x v="1"/>
    <x v="1"/>
    <n v="10000"/>
    <d v="2014-03-22T00:00:00"/>
  </r>
  <r>
    <n v="9227"/>
    <s v="Marshall"/>
    <s v="Sunday, August 12, 1951"/>
    <x v="1"/>
    <x v="0"/>
    <n v="60000"/>
    <d v="2014-03-23T00:00:00"/>
  </r>
  <r>
    <n v="9090"/>
    <s v="Trevor"/>
    <s v="Tuesday, December 17, 1957"/>
    <x v="1"/>
    <x v="0"/>
    <n v="90000"/>
    <d v="2014-03-24T00:00:00"/>
  </r>
  <r>
    <n v="9217"/>
    <s v="Natalie"/>
    <s v="Saturday, February 11, 1950"/>
    <x v="1"/>
    <x v="1"/>
    <n v="60000"/>
    <d v="2014-03-25T00:00:00"/>
  </r>
  <r>
    <n v="9191"/>
    <s v="Kristi"/>
    <s v="Tuesday, December 18, 1945"/>
    <x v="1"/>
    <x v="1"/>
    <n v="70000"/>
    <d v="2014-03-26T00:00:00"/>
  </r>
  <r>
    <n v="9189"/>
    <s v="Lawrence"/>
    <s v="Saturday, July 15, 1944"/>
    <x v="1"/>
    <x v="0"/>
    <n v="60000"/>
    <d v="2014-03-27T00:00:00"/>
  </r>
  <r>
    <n v="9175"/>
    <s v="Luis"/>
    <s v="Tuesday, March 5, 1963"/>
    <x v="1"/>
    <x v="0"/>
    <n v="70000"/>
    <d v="2014-03-28T00:00:00"/>
  </r>
  <r>
    <n v="9263"/>
    <s v="Trinity"/>
    <s v="Friday, September 11, 1964"/>
    <x v="0"/>
    <x v="1"/>
    <n v="90000"/>
    <d v="2014-03-29T00:00:00"/>
  </r>
  <r>
    <n v="9274"/>
    <s v="Kyle"/>
    <s v="Thursday, April 12, 1934"/>
    <x v="0"/>
    <x v="0"/>
    <n v="50000"/>
    <d v="2014-03-30T00:00:00"/>
  </r>
  <r>
    <n v="9275"/>
    <s v="Jenny"/>
    <s v="Thursday, January 18, 1934"/>
    <x v="0"/>
    <x v="1"/>
    <n v="80000"/>
    <d v="2014-03-31T00:00:00"/>
  </r>
  <r>
    <n v="9282"/>
    <s v="Christian"/>
    <s v="Tuesday, January 16, 1962"/>
    <x v="0"/>
    <x v="0"/>
    <n v="90000"/>
    <d v="2014-04-01T00:00:00"/>
  </r>
  <r>
    <n v="9296"/>
    <s v="Haley"/>
    <s v="Monday, October 7, 1935"/>
    <x v="1"/>
    <x v="1"/>
    <n v="50000"/>
    <d v="2014-04-02T00:00:00"/>
  </r>
  <r>
    <n v="9259"/>
    <s v="Victoria"/>
    <s v="Saturday, March 27, 1965"/>
    <x v="0"/>
    <x v="1"/>
    <n v="100000"/>
    <d v="2014-04-03T00:00:00"/>
  </r>
  <r>
    <n v="9291"/>
    <s v="Jenna"/>
    <s v="Friday, May 5, 1961"/>
    <x v="0"/>
    <x v="1"/>
    <n v="130000"/>
    <d v="2014-04-04T00:00:00"/>
  </r>
  <r>
    <n v="9302"/>
    <s v="Spencer"/>
    <s v="Monday, December 12, 1960"/>
    <x v="1"/>
    <x v="0"/>
    <n v="90000"/>
    <d v="2014-04-05T00:00:00"/>
  </r>
  <r>
    <n v="9319"/>
    <s v="Jade"/>
    <s v="Tuesday, April 27, 1937"/>
    <x v="0"/>
    <x v="1"/>
    <n v="70000"/>
    <d v="2014-04-06T00:00:00"/>
  </r>
  <r>
    <n v="9266"/>
    <s v="Taylor"/>
    <s v="Tuesday, May 5, 1964"/>
    <x v="1"/>
    <x v="1"/>
    <n v="90000"/>
    <d v="2014-04-07T00:00:00"/>
  </r>
  <r>
    <n v="9270"/>
    <s v="Robert"/>
    <s v="Monday, May 4, 1964"/>
    <x v="0"/>
    <x v="0"/>
    <n v="130000"/>
    <d v="2014-04-08T00:00:00"/>
  </r>
  <r>
    <n v="9326"/>
    <s v="Rafael"/>
    <s v="Monday, June 26, 1939"/>
    <x v="0"/>
    <x v="0"/>
    <n v="130000"/>
    <d v="2014-04-09T00:00:00"/>
  </r>
  <r>
    <n v="9325"/>
    <s v="Elijah"/>
    <s v="Sunday, July 2, 1939"/>
    <x v="1"/>
    <x v="0"/>
    <n v="90000"/>
    <d v="2014-04-10T00:00:00"/>
  </r>
  <r>
    <n v="9329"/>
    <s v="Andy"/>
    <s v="Thursday, July 25, 1940"/>
    <x v="1"/>
    <x v="0"/>
    <n v="90000"/>
    <d v="2014-04-11T00:00:00"/>
  </r>
  <r>
    <n v="9245"/>
    <s v="Ricky"/>
    <s v="Saturday, October 27, 1956"/>
    <x v="0"/>
    <x v="0"/>
    <n v="120000"/>
    <d v="2014-04-12T00:00:00"/>
  </r>
  <r>
    <n v="9324"/>
    <s v="Zachary"/>
    <s v="Sunday, May 14, 1939"/>
    <x v="0"/>
    <x v="0"/>
    <n v="90000"/>
    <d v="2014-04-13T00:00:00"/>
  </r>
  <r>
    <n v="9249"/>
    <s v="Cindy"/>
    <s v="Wednesday, July 13, 1955"/>
    <x v="0"/>
    <x v="1"/>
    <n v="130000"/>
    <d v="2014-04-14T00:00:00"/>
  </r>
  <r>
    <n v="9335"/>
    <s v="Carla"/>
    <s v="Saturday, June 24, 1961"/>
    <x v="0"/>
    <x v="1"/>
    <n v="10000"/>
    <d v="2014-04-15T00:00:00"/>
  </r>
  <r>
    <n v="9241"/>
    <s v="Lisa"/>
    <s v="Friday, October 11, 1957"/>
    <x v="1"/>
    <x v="1"/>
    <n v="100000"/>
    <d v="2014-04-16T00:00:00"/>
  </r>
  <r>
    <n v="9339"/>
    <s v="Dennis"/>
    <s v="Saturday, July 8, 1961"/>
    <x v="1"/>
    <x v="0"/>
    <n v="20000"/>
    <d v="2014-04-17T00:00:00"/>
  </r>
  <r>
    <n v="9340"/>
    <s v="Melody"/>
    <s v="Monday, April 6, 1936"/>
    <x v="0"/>
    <x v="1"/>
    <n v="10000"/>
    <d v="2014-04-18T00:00:00"/>
  </r>
  <r>
    <n v="9020"/>
    <s v="Jordan"/>
    <s v="Wednesday, September 20, 1978"/>
    <x v="1"/>
    <x v="0"/>
    <n v="40000"/>
    <d v="2014-04-19T00:00:00"/>
  </r>
  <r>
    <n v="9089"/>
    <s v="Abigail"/>
    <s v="Tuesday, February 5, 1957"/>
    <x v="1"/>
    <x v="1"/>
    <n v="80000"/>
    <d v="2014-04-20T00:00:00"/>
  </r>
  <r>
    <n v="9136"/>
    <s v="Brianna"/>
    <s v="Thursday, October 26, 1978"/>
    <x v="1"/>
    <x v="1"/>
    <n v="40000"/>
    <d v="2014-04-21T00:00:00"/>
  </r>
  <r>
    <n v="9265"/>
    <s v="Elizabeth"/>
    <s v="Monday, July 13, 1964"/>
    <x v="0"/>
    <x v="1"/>
    <n v="90000"/>
    <d v="2014-04-22T00:00:00"/>
  </r>
  <r>
    <n v="9084"/>
    <s v="Lucas"/>
    <s v="Thursday, September 12, 1957"/>
    <x v="1"/>
    <x v="0"/>
    <n v="80000"/>
    <d v="2014-04-23T00:00:00"/>
  </r>
  <r>
    <n v="9328"/>
    <s v="Julian"/>
    <s v="Monday, January 1, 1940"/>
    <x v="0"/>
    <x v="0"/>
    <n v="90000"/>
    <d v="2014-04-24T00:00:00"/>
  </r>
  <r>
    <n v="9083"/>
    <s v="Alyssa"/>
    <s v="Tuesday, March 15, 1966"/>
    <x v="0"/>
    <x v="1"/>
    <n v="130000"/>
    <d v="2014-04-25T00:00:00"/>
  </r>
  <r>
    <n v="9062"/>
    <s v="Noah"/>
    <s v="Tuesday, September 2, 1975"/>
    <x v="0"/>
    <x v="0"/>
    <n v="40000"/>
    <d v="2014-04-26T00:00:00"/>
  </r>
  <r>
    <n v="9156"/>
    <s v="Maria"/>
    <s v="Saturday, February 7, 1976"/>
    <x v="1"/>
    <x v="1"/>
    <n v="40000"/>
    <d v="2014-04-27T00:00:00"/>
  </r>
  <r>
    <n v="9152"/>
    <s v="James"/>
    <s v="Saturday, January 10, 1976"/>
    <x v="1"/>
    <x v="0"/>
    <n v="40000"/>
    <d v="2014-04-28T00:00:00"/>
  </r>
  <r>
    <n v="9063"/>
    <s v="Angela"/>
    <s v="Monday, April 7, 1975"/>
    <x v="1"/>
    <x v="1"/>
    <n v="40000"/>
    <d v="2014-04-29T00:00:00"/>
  </r>
  <r>
    <n v="9088"/>
    <s v="Hunter"/>
    <s v="Monday, November 25, 1957"/>
    <x v="0"/>
    <x v="0"/>
    <n v="80000"/>
    <d v="2014-04-30T00:00:00"/>
  </r>
  <r>
    <n v="9041"/>
    <s v="Amanda"/>
    <s v="Sunday, October 16, 1977"/>
    <x v="0"/>
    <x v="1"/>
    <n v="60000"/>
    <d v="2014-05-01T00:00:00"/>
  </r>
  <r>
    <n v="9168"/>
    <s v="David"/>
    <s v="Wednesday, May 15, 1968"/>
    <x v="1"/>
    <x v="0"/>
    <n v="80000"/>
    <d v="2014-05-02T00:00:00"/>
  </r>
  <r>
    <n v="9053"/>
    <s v="Ana"/>
    <s v="Wednesday, August 20, 1980"/>
    <x v="0"/>
    <x v="1"/>
    <n v="60000"/>
    <d v="2014-05-03T00:00:00"/>
  </r>
  <r>
    <n v="9015"/>
    <s v="Janette"/>
    <s v="Tuesday, February 27, 1979"/>
    <x v="1"/>
    <x v="1"/>
    <n v="30000"/>
    <d v="2014-05-04T00:00:00"/>
  </r>
  <r>
    <n v="9158"/>
    <s v="Jason"/>
    <s v="Wednesday, October 8, 1975"/>
    <x v="1"/>
    <x v="0"/>
    <n v="40000"/>
    <d v="2014-05-05T00:00:00"/>
  </r>
  <r>
    <n v="9022"/>
    <s v="Ethan"/>
    <s v="Thursday, October 12, 1978"/>
    <x v="0"/>
    <x v="0"/>
    <n v="40000"/>
    <d v="2014-05-06T00:00:00"/>
  </r>
  <r>
    <n v="9037"/>
    <s v="Chloe"/>
    <s v="Sunday, November 27, 1977"/>
    <x v="1"/>
    <x v="1"/>
    <n v="40000"/>
    <d v="2014-05-07T00:00:00"/>
  </r>
  <r>
    <n v="9042"/>
    <s v="Megan"/>
    <s v="Monday, June 13, 1977"/>
    <x v="0"/>
    <x v="1"/>
    <n v="70000"/>
    <d v="2014-05-08T00:00:00"/>
  </r>
  <r>
    <n v="9036"/>
    <s v="Jennifer"/>
    <s v="Monday, December 18, 1978"/>
    <x v="0"/>
    <x v="1"/>
    <n v="60000"/>
    <d v="2014-05-09T00:00:00"/>
  </r>
  <r>
    <n v="9021"/>
    <s v="Destiny"/>
    <s v="Sunday, September 3, 1978"/>
    <x v="1"/>
    <x v="1"/>
    <n v="40000"/>
    <d v="2014-05-10T00:00:00"/>
  </r>
  <r>
    <n v="9091"/>
    <s v="Dalton"/>
    <s v="Thursday, April 4, 1957"/>
    <x v="0"/>
    <x v="0"/>
    <n v="90000"/>
    <d v="2014-05-11T00:00:00"/>
  </r>
  <r>
    <n v="9223"/>
    <s v="Hailey"/>
    <s v="Sunday, September 16, 1951"/>
    <x v="1"/>
    <x v="1"/>
    <n v="70000"/>
    <d v="2014-05-12T00:00:00"/>
  </r>
  <r>
    <n v="9276"/>
    <s v="Nancy"/>
    <s v="Thursday, September 19, 1963"/>
    <x v="0"/>
    <x v="1"/>
    <n v="80000"/>
    <d v="2014-05-13T00:00:00"/>
  </r>
  <r>
    <n v="9287"/>
    <s v="Henry"/>
    <s v="Monday, January 16, 1961"/>
    <x v="0"/>
    <x v="0"/>
    <n v="70000"/>
    <d v="2014-05-14T00:00:00"/>
  </r>
  <r>
    <n v="9125"/>
    <s v="Dana"/>
    <s v="Sunday, April 8, 1956"/>
    <x v="1"/>
    <x v="1"/>
    <n v="70000"/>
    <d v="2014-05-15T00:00:00"/>
  </r>
  <r>
    <n v="9207"/>
    <s v="Danielle"/>
    <s v="Monday, July 19, 1948"/>
    <x v="1"/>
    <x v="1"/>
    <n v="60000"/>
    <d v="2014-05-16T00:00:00"/>
  </r>
  <r>
    <n v="9300"/>
    <s v="Fernando"/>
    <s v="Thursday, March 3, 1960"/>
    <x v="0"/>
    <x v="0"/>
    <n v="80000"/>
    <d v="2014-05-17T00:00:00"/>
  </r>
  <r>
    <n v="9113"/>
    <s v="Micheal"/>
    <s v="Wednesday, February 21, 1962"/>
    <x v="0"/>
    <x v="0"/>
    <n v="70000"/>
    <d v="2014-05-18T00:00:00"/>
  </r>
  <r>
    <n v="9176"/>
    <s v="Mason"/>
    <s v="Thursday, January 25, 1968"/>
    <x v="0"/>
    <x v="0"/>
    <n v="90000"/>
    <d v="2014-05-19T00:00:00"/>
  </r>
  <r>
    <n v="9119"/>
    <s v="Evan"/>
    <s v="Wednesday, April 10, 1935"/>
    <x v="1"/>
    <x v="0"/>
    <n v="30000"/>
    <d v="2014-05-20T00:00:00"/>
  </r>
  <r>
    <n v="9146"/>
    <s v="Karla"/>
    <s v="Saturday, August 26, 1939"/>
    <x v="1"/>
    <x v="1"/>
    <n v="40000"/>
    <d v="2014-05-21T00:00:00"/>
  </r>
  <r>
    <n v="9198"/>
    <s v="Brooke"/>
    <s v="Tuesday, November 26, 1946"/>
    <x v="1"/>
    <x v="1"/>
    <n v="70000"/>
    <d v="2014-05-22T00:00:00"/>
  </r>
  <r>
    <n v="9350"/>
    <s v="Cara"/>
    <s v="Thursday, January 14, 1937"/>
    <x v="0"/>
    <x v="1"/>
    <n v="30000"/>
    <d v="2014-05-23T00:00:00"/>
  </r>
  <r>
    <n v="9234"/>
    <s v="Anna"/>
    <s v="Wednesday, November 19, 1952"/>
    <x v="1"/>
    <x v="1"/>
    <n v="70000"/>
    <d v="2014-05-24T00:00:00"/>
  </r>
  <r>
    <n v="9016"/>
    <s v="William"/>
    <s v="Saturday, April 28, 1979"/>
    <x v="0"/>
    <x v="0"/>
    <n v="30000"/>
    <d v="2014-05-25T00:00:00"/>
  </r>
  <r>
    <n v="9065"/>
    <s v="Jessica"/>
    <s v="Tuesday, October 9, 1973"/>
    <x v="0"/>
    <x v="1"/>
    <n v="60000"/>
    <d v="2014-05-26T00:00:00"/>
  </r>
  <r>
    <n v="9098"/>
    <s v="Mallory"/>
    <s v="Monday, May 1, 1961"/>
    <x v="1"/>
    <x v="1"/>
    <n v="60000"/>
    <d v="2014-05-27T00:00:00"/>
  </r>
  <r>
    <n v="9019"/>
    <s v="Luke"/>
    <s v="Tuesday, March 7, 1978"/>
    <x v="1"/>
    <x v="0"/>
    <n v="40000"/>
    <d v="2014-05-28T00:00:00"/>
  </r>
  <r>
    <n v="9081"/>
    <s v="Savannah"/>
    <s v="Sunday, July 24, 1966"/>
    <x v="0"/>
    <x v="1"/>
    <n v="120000"/>
    <d v="2014-05-29T00:00:00"/>
  </r>
  <r>
    <n v="9142"/>
    <s v="Eduardo"/>
    <s v="Sunday, August 14, 1977"/>
    <x v="1"/>
    <x v="0"/>
    <n v="40000"/>
    <d v="2014-05-30T00:00:00"/>
  </r>
  <r>
    <n v="9078"/>
    <s v="Gina"/>
    <s v="Thursday, January 10, 1974"/>
    <x v="1"/>
    <x v="1"/>
    <n v="40000"/>
    <d v="2014-05-31T00:00:00"/>
  </r>
  <r>
    <n v="9023"/>
    <s v="Seth"/>
    <s v="Wednesday, October 11, 1978"/>
    <x v="0"/>
    <x v="0"/>
    <n v="40000"/>
    <d v="2014-06-01T00:00:00"/>
  </r>
  <r>
    <n v="9059"/>
    <s v="Ashlee"/>
    <s v="Thursday, April 1, 1954"/>
    <x v="1"/>
    <x v="1"/>
    <n v="80000"/>
    <d v="2014-06-02T00:00:00"/>
  </r>
  <r>
    <n v="9122"/>
    <s v="Byron"/>
    <s v="Saturday, April 2, 1960"/>
    <x v="0"/>
    <x v="0"/>
    <n v="70000"/>
    <d v="2014-06-03T00:00:00"/>
  </r>
  <r>
    <n v="9160"/>
    <s v="Maurice"/>
    <s v="Tuesday, January 8, 1974"/>
    <x v="1"/>
    <x v="0"/>
    <n v="40000"/>
    <d v="2014-06-04T00:00:00"/>
  </r>
  <r>
    <n v="9185"/>
    <s v="Ashley"/>
    <s v="Sunday, October 8, 1944"/>
    <x v="1"/>
    <x v="1"/>
    <n v="70000"/>
    <d v="2014-06-05T00:00:00"/>
  </r>
  <r>
    <n v="9226"/>
    <s v="Sydney"/>
    <s v="Thursday, September 27, 1951"/>
    <x v="0"/>
    <x v="1"/>
    <n v="60000"/>
    <d v="2014-06-06T00:00:00"/>
  </r>
  <r>
    <n v="9255"/>
    <s v="Colin"/>
    <s v="Tuesday, April 4, 1933"/>
    <x v="0"/>
    <x v="0"/>
    <n v="70000"/>
    <d v="2014-06-07T00:00:00"/>
  </r>
  <r>
    <n v="9321"/>
    <s v="Terrance"/>
    <s v="Friday, July 8, 1938"/>
    <x v="0"/>
    <x v="0"/>
    <n v="90000"/>
    <d v="2014-06-08T00:00:00"/>
  </r>
  <r>
    <n v="9087"/>
    <s v="Tamara"/>
    <s v="Thursday, October 3, 1957"/>
    <x v="0"/>
    <x v="1"/>
    <n v="70000"/>
    <d v="2014-06-09T00:00:00"/>
  </r>
  <r>
    <n v="9193"/>
    <s v="Ian"/>
    <s v="Tuesday, February 13, 1945"/>
    <x v="0"/>
    <x v="0"/>
    <n v="60000"/>
    <d v="2014-06-10T00:00:00"/>
  </r>
  <r>
    <n v="9314"/>
    <s v="Mya"/>
    <s v="Monday, December 21, 1953"/>
    <x v="1"/>
    <x v="1"/>
    <n v="70000"/>
    <d v="2014-06-11T00:00:00"/>
  </r>
  <r>
    <n v="9218"/>
    <s v="Olivia"/>
    <s v="Monday, September 11, 1950"/>
    <x v="1"/>
    <x v="1"/>
    <n v="60000"/>
    <d v="2014-06-12T00:00:00"/>
  </r>
  <r>
    <n v="9071"/>
    <s v="Linda"/>
    <s v="Sunday, June 26, 1955"/>
    <x v="1"/>
    <x v="1"/>
    <n v="80000"/>
    <d v="2014-06-13T00:00:00"/>
  </r>
  <r>
    <n v="9253"/>
    <s v="José"/>
    <s v="Tuesday, February 28, 1933"/>
    <x v="0"/>
    <x v="0"/>
    <n v="60000"/>
    <d v="2014-06-14T00:00:00"/>
  </r>
  <r>
    <n v="9173"/>
    <s v="Sarah"/>
    <s v="Friday, September 1, 1967"/>
    <x v="1"/>
    <x v="1"/>
    <n v="110000"/>
    <d v="2014-06-15T00:00:00"/>
  </r>
  <r>
    <n v="9196"/>
    <s v="Alfredo"/>
    <s v="Friday, June 7, 1946"/>
    <x v="0"/>
    <x v="0"/>
    <n v="60000"/>
    <d v="2014-06-16T00:00:00"/>
  </r>
  <r>
    <n v="9179"/>
    <s v="Molly"/>
    <s v="Monday, June 14, 1943"/>
    <x v="0"/>
    <x v="1"/>
    <n v="120000"/>
    <d v="2014-06-17T00:00:00"/>
  </r>
  <r>
    <n v="9194"/>
    <s v="Jacqueline"/>
    <s v="Sunday, June 10, 1945"/>
    <x v="0"/>
    <x v="1"/>
    <n v="60000"/>
    <d v="2014-06-18T00:00:00"/>
  </r>
  <r>
    <n v="9220"/>
    <s v="Erica"/>
    <s v="Thursday, February 23, 1950"/>
    <x v="0"/>
    <x v="1"/>
    <n v="60000"/>
    <d v="2014-06-19T00:00:00"/>
  </r>
  <r>
    <n v="9079"/>
    <s v="Donald"/>
    <s v="Wednesday, March 11, 1959"/>
    <x v="1"/>
    <x v="0"/>
    <n v="160000"/>
    <d v="2014-06-20T00:00:00"/>
  </r>
  <r>
    <n v="9116"/>
    <s v="Clinton"/>
    <s v="Sunday, October 7, 1962"/>
    <x v="0"/>
    <x v="0"/>
    <n v="70000"/>
    <d v="2014-06-21T00:00:00"/>
  </r>
  <r>
    <n v="9012"/>
    <s v="Frank"/>
    <s v="Thursday, January 18, 1968"/>
    <x v="0"/>
    <x v="1"/>
    <n v="100000"/>
    <d v="2014-06-22T00:00:00"/>
  </r>
  <r>
    <n v="9347"/>
    <s v="Roy"/>
    <s v="Friday, December 23, 1955"/>
    <x v="0"/>
    <x v="0"/>
    <n v="10000"/>
    <d v="2014-06-23T00:00:00"/>
  </r>
  <r>
    <n v="9114"/>
    <s v="Leslie"/>
    <s v="Monday, May 28, 1962"/>
    <x v="1"/>
    <x v="1"/>
    <n v="70000"/>
    <d v="2014-06-24T00:00:00"/>
  </r>
  <r>
    <n v="9140"/>
    <s v="Javier"/>
    <s v="Friday, February 11, 1977"/>
    <x v="1"/>
    <x v="0"/>
    <n v="30000"/>
    <d v="2014-06-25T00:00:00"/>
  </r>
  <r>
    <n v="9014"/>
    <s v="Karl"/>
    <s v="Thursday, May 9, 1968"/>
    <x v="1"/>
    <x v="1"/>
    <n v="100000"/>
    <d v="2014-06-26T00:00:00"/>
  </r>
  <r>
    <n v="9073"/>
    <s v="Amy"/>
    <s v="Tuesday, August 14, 1956"/>
    <x v="1"/>
    <x v="1"/>
    <n v="70000"/>
    <d v="2014-06-27T00:00:00"/>
  </r>
  <r>
    <n v="9074"/>
    <s v="Levi"/>
    <s v="Tuesday, August 28, 1956"/>
    <x v="1"/>
    <x v="0"/>
    <n v="70000"/>
    <d v="2014-06-28T00:00:00"/>
  </r>
  <r>
    <n v="9209"/>
    <s v="Allison"/>
    <s v="Tuesday, January 13, 1948"/>
    <x v="0"/>
    <x v="1"/>
    <n v="60000"/>
    <d v="2014-06-29T00:00:00"/>
  </r>
  <r>
    <n v="9305"/>
    <s v="Sean"/>
    <s v="Sunday, June 19, 1960"/>
    <x v="0"/>
    <x v="0"/>
    <n v="110000"/>
    <d v="2014-06-30T00:00:00"/>
  </r>
  <r>
    <n v="9177"/>
    <s v="Jose"/>
    <s v="Saturday, July 4, 1942"/>
    <x v="0"/>
    <x v="0"/>
    <n v="110000"/>
    <d v="2014-07-01T00:00:00"/>
  </r>
  <r>
    <n v="9348"/>
    <s v="Shawn"/>
    <s v="Thursday, September 22, 1955"/>
    <x v="0"/>
    <x v="0"/>
    <n v="10000"/>
    <d v="2014-07-02T00:00:00"/>
  </r>
  <r>
    <n v="9040"/>
    <s v="Jesse"/>
    <s v="Monday, August 1, 1977"/>
    <x v="0"/>
    <x v="0"/>
    <n v="30000"/>
    <d v="2014-07-03T00:00:00"/>
  </r>
  <r>
    <n v="9094"/>
    <s v="Cedric"/>
    <s v="Sunday, April 1, 1962"/>
    <x v="1"/>
    <x v="0"/>
    <n v="70000"/>
    <d v="2014-07-04T00:00:00"/>
  </r>
  <r>
    <n v="9132"/>
    <s v="Melissa"/>
    <s v="Sunday, October 26, 1980"/>
    <x v="1"/>
    <x v="1"/>
    <n v="30000"/>
    <d v="2014-07-05T00:00:00"/>
  </r>
  <r>
    <n v="9045"/>
    <s v="Leonard"/>
    <s v="Friday, May 19, 1950"/>
    <x v="1"/>
    <x v="0"/>
    <n v="30000"/>
    <d v="2014-07-06T00:00:00"/>
  </r>
  <r>
    <n v="9127"/>
    <s v="Jan"/>
    <s v="Tuesday, October 21, 1975"/>
    <x v="0"/>
    <x v="1"/>
    <n v="40000"/>
    <d v="2014-07-07T00:00:00"/>
  </r>
  <r>
    <n v="9013"/>
    <s v="Ryan"/>
    <s v="Tuesday, August 6, 1968"/>
    <x v="0"/>
    <x v="0"/>
    <n v="100000"/>
    <d v="2014-07-08T00:00:00"/>
  </r>
  <r>
    <n v="9256"/>
    <s v="Katelyn"/>
    <s v="Wednesday, September 20, 1933"/>
    <x v="0"/>
    <x v="1"/>
    <n v="70000"/>
    <d v="2014-07-09T00:00:00"/>
  </r>
  <r>
    <n v="9123"/>
    <s v="Philip"/>
    <s v="Monday, June 20, 1960"/>
    <x v="0"/>
    <x v="0"/>
    <n v="70000"/>
    <d v="2014-07-10T00:00:00"/>
  </r>
  <r>
    <n v="9135"/>
    <s v="Marcus"/>
    <s v="Saturday, November 3, 1979"/>
    <x v="1"/>
    <x v="0"/>
    <n v="30000"/>
    <d v="2014-07-11T00:00:00"/>
  </r>
  <r>
    <n v="9164"/>
    <s v="Devin"/>
    <s v="Sunday, May 5, 1974"/>
    <x v="1"/>
    <x v="0"/>
    <n v="40000"/>
    <d v="2014-07-12T00:00:00"/>
  </r>
  <r>
    <n v="9068"/>
    <s v="Tiffany"/>
    <s v="Friday, September 23, 1955"/>
    <x v="1"/>
    <x v="1"/>
    <n v="80000"/>
    <d v="2014-07-13T00:00:00"/>
  </r>
  <r>
    <n v="9352"/>
    <s v="Raymond"/>
    <s v="Thursday, March 7, 1940"/>
    <x v="0"/>
    <x v="0"/>
    <n v="10000"/>
    <d v="2014-07-14T00:00:00"/>
  </r>
  <r>
    <n v="9197"/>
    <s v="Andrea"/>
    <s v="Tuesday, June 18, 1946"/>
    <x v="0"/>
    <x v="1"/>
    <n v="70000"/>
    <d v="2014-07-15T00:00:00"/>
  </r>
  <r>
    <n v="9172"/>
    <s v="Gabrielle"/>
    <s v="Tuesday, November 21, 1967"/>
    <x v="0"/>
    <x v="1"/>
    <n v="100000"/>
    <d v="2014-07-16T00:00:00"/>
  </r>
  <r>
    <n v="9043"/>
    <s v="Nathan"/>
    <s v="Tuesday, February 24, 1976"/>
    <x v="0"/>
    <x v="0"/>
    <n v="60000"/>
    <d v="2014-07-17T00:00:00"/>
  </r>
  <r>
    <n v="9141"/>
    <s v="Nicole"/>
    <s v="Tuesday, June 21, 1977"/>
    <x v="0"/>
    <x v="1"/>
    <n v="40000"/>
    <d v="2014-07-18T00:00:00"/>
  </r>
  <r>
    <n v="9312"/>
    <s v="Sara"/>
    <s v="Friday, April 3, 1953"/>
    <x v="1"/>
    <x v="1"/>
    <n v="70000"/>
    <d v="2014-07-19T00:00:00"/>
  </r>
  <r>
    <n v="9165"/>
    <s v="Jocelyn"/>
    <s v="Wednesday, July 18, 1973"/>
    <x v="0"/>
    <x v="1"/>
    <n v="60000"/>
    <d v="2014-07-20T00:00:00"/>
  </r>
  <r>
    <n v="9169"/>
    <s v="Bryce"/>
    <s v="Saturday, June 22, 1968"/>
    <x v="0"/>
    <x v="0"/>
    <n v="90000"/>
    <d v="2014-07-21T00:00:00"/>
  </r>
  <r>
    <n v="9283"/>
    <s v="Arturo"/>
    <s v="Friday, October 26, 1962"/>
    <x v="0"/>
    <x v="0"/>
    <n v="110000"/>
    <d v="2014-07-22T00:00:00"/>
  </r>
  <r>
    <n v="9149"/>
    <s v="Theodore"/>
    <s v="Sunday, April 20, 1941"/>
    <x v="0"/>
    <x v="0"/>
    <n v="40000"/>
    <d v="2014-07-23T00:00:00"/>
  </r>
  <r>
    <n v="9301"/>
    <s v="Cameron"/>
    <s v="Thursday, June 9, 1960"/>
    <x v="0"/>
    <x v="0"/>
    <n v="80000"/>
    <d v="2014-07-24T00:00:00"/>
  </r>
  <r>
    <n v="9143"/>
    <s v="Jonathan"/>
    <s v="Friday, February 4, 1977"/>
    <x v="0"/>
    <x v="0"/>
    <n v="40000"/>
    <d v="2014-07-25T00:00:00"/>
  </r>
  <r>
    <n v="9320"/>
    <s v="Morgan"/>
    <s v="Saturday, June 26, 1937"/>
    <x v="0"/>
    <x v="1"/>
    <n v="80000"/>
    <d v="2014-07-26T00:00:00"/>
  </r>
  <r>
    <n v="9128"/>
    <s v="Samantha"/>
    <s v="Friday, December 5, 1975"/>
    <x v="0"/>
    <x v="1"/>
    <n v="40000"/>
    <d v="2014-07-27T00:00:00"/>
  </r>
  <r>
    <n v="9225"/>
    <s v="Madison"/>
    <s v="Friday, February 16, 1951"/>
    <x v="0"/>
    <x v="1"/>
    <n v="60000"/>
    <d v="2014-07-28T00:00:00"/>
  </r>
  <r>
    <n v="9121"/>
    <s v="Orlando"/>
    <s v="Friday, November 18, 1960"/>
    <x v="0"/>
    <x v="0"/>
    <n v="70000"/>
    <d v="2014-07-29T00:00:00"/>
  </r>
  <r>
    <n v="9366"/>
    <s v="Virginia"/>
    <s v="Thursday, October 25, 1979"/>
    <x v="0"/>
    <x v="1"/>
    <n v="20000"/>
    <d v="2014-07-30T00:00:00"/>
  </r>
  <r>
    <n v="9024"/>
    <s v="Russell"/>
    <s v="Sunday, September 17, 1978"/>
    <x v="0"/>
    <x v="0"/>
    <n v="60000"/>
    <d v="2014-07-31T00:00:00"/>
  </r>
  <r>
    <n v="9306"/>
    <s v="Micah"/>
    <s v="Wednesday, June 22, 1960"/>
    <x v="0"/>
    <x v="0"/>
    <n v="110000"/>
    <d v="2014-08-01T00:00:00"/>
  </r>
  <r>
    <n v="9235"/>
    <s v="Angel"/>
    <s v="Friday, February 8, 1952"/>
    <x v="0"/>
    <x v="0"/>
    <n v="70000"/>
    <d v="2014-08-02T00:00:00"/>
  </r>
  <r>
    <n v="9367"/>
    <s v="Calvin"/>
    <s v="Thursday, February 22, 1979"/>
    <x v="0"/>
    <x v="0"/>
    <n v="20000"/>
    <d v="2014-08-03T00:00:00"/>
  </r>
  <r>
    <n v="9118"/>
    <s v="Alvin"/>
    <s v="Wednesday, July 3, 1957"/>
    <x v="1"/>
    <x v="0"/>
    <n v="80000"/>
    <d v="2014-08-04T00:00:00"/>
  </r>
  <r>
    <n v="9174"/>
    <s v="Nicholas"/>
    <s v="Thursday, July 13, 1967"/>
    <x v="0"/>
    <x v="0"/>
    <n v="110000"/>
    <d v="2014-08-05T00:00:00"/>
  </r>
  <r>
    <n v="9370"/>
    <s v="Alicia"/>
    <s v="Saturday, April 1, 1978"/>
    <x v="0"/>
    <x v="1"/>
    <n v="20000"/>
    <d v="2014-08-06T00:00:00"/>
  </r>
  <r>
    <n v="9248"/>
    <s v="Tristan"/>
    <s v="Saturday, March 26, 1955"/>
    <x v="0"/>
    <x v="0"/>
    <n v="110000"/>
    <d v="2014-08-07T00:00:00"/>
  </r>
  <r>
    <n v="9102"/>
    <s v="Julia"/>
    <s v="Wednesday, April 21, 1965"/>
    <x v="1"/>
    <x v="1"/>
    <n v="80000"/>
    <d v="2014-08-08T00:00:00"/>
  </r>
  <r>
    <n v="9230"/>
    <s v="Amber"/>
    <s v="Tuesday, April 3, 1951"/>
    <x v="0"/>
    <x v="1"/>
    <n v="70000"/>
    <d v="2014-08-09T00:00:00"/>
  </r>
  <r>
    <n v="9157"/>
    <s v="Hannah"/>
    <s v="Wednesday, June 11, 1975"/>
    <x v="0"/>
    <x v="1"/>
    <n v="40000"/>
    <d v="2014-08-10T00:00:00"/>
  </r>
  <r>
    <n v="9229"/>
    <s v="Adrian"/>
    <s v="Monday, December 3, 1951"/>
    <x v="1"/>
    <x v="0"/>
    <n v="70000"/>
    <d v="2014-08-11T00:00:00"/>
  </r>
  <r>
    <n v="9137"/>
    <s v="Jasmine"/>
    <s v="Thursday, July 20, 1978"/>
    <x v="0"/>
    <x v="1"/>
    <n v="40000"/>
    <d v="2014-08-12T00:00:00"/>
  </r>
  <r>
    <n v="9184"/>
    <s v="Meghan"/>
    <s v="Thursday, November 16, 1944"/>
    <x v="1"/>
    <x v="1"/>
    <n v="70000"/>
    <d v="2014-08-13T00:00:00"/>
  </r>
  <r>
    <n v="9310"/>
    <s v="Erin"/>
    <s v="Thursday, July 9, 1953"/>
    <x v="1"/>
    <x v="1"/>
    <n v="70000"/>
    <d v="2014-08-14T00:00:00"/>
  </r>
  <r>
    <n v="9067"/>
    <s v="Caleb"/>
    <s v="Saturday, September 25, 1976"/>
    <x v="1"/>
    <x v="0"/>
    <n v="60000"/>
    <d v="2014-08-15T00:00:00"/>
  </r>
  <r>
    <n v="9373"/>
    <s v="Carly"/>
    <s v="Monday, September 20, 1943"/>
    <x v="0"/>
    <x v="1"/>
    <n v="30000"/>
    <d v="2014-08-16T00:00:00"/>
  </r>
  <r>
    <n v="9182"/>
    <s v="Stephanie"/>
    <s v="Friday, August 25, 1944"/>
    <x v="1"/>
    <x v="1"/>
    <n v="70000"/>
    <d v="2014-08-17T00:00:00"/>
  </r>
  <r>
    <n v="9190"/>
    <s v="Carson"/>
    <s v="Thursday, June 22, 1944"/>
    <x v="0"/>
    <x v="0"/>
    <n v="70000"/>
    <d v="2014-08-18T00:00:00"/>
  </r>
  <r>
    <n v="9139"/>
    <s v="Tanya"/>
    <s v="Wednesday, November 9, 1938"/>
    <x v="1"/>
    <x v="1"/>
    <n v="30000"/>
    <d v="2014-08-19T00:00:00"/>
  </r>
  <r>
    <n v="9202"/>
    <s v="Alexia"/>
    <s v="Tuesday, August 26, 1947"/>
    <x v="0"/>
    <x v="1"/>
    <n v="80000"/>
    <d v="2014-08-20T00:00:00"/>
  </r>
  <r>
    <n v="9138"/>
    <s v="Lauren"/>
    <s v="Friday, September 15, 1978"/>
    <x v="0"/>
    <x v="1"/>
    <n v="40000"/>
    <d v="2014-08-21T00:00:00"/>
  </r>
  <r>
    <n v="9355"/>
    <s v="Roberto"/>
    <s v="Monday, December 28, 1942"/>
    <x v="0"/>
    <x v="0"/>
    <n v="40000"/>
    <d v="2014-08-22T00:00:00"/>
  </r>
  <r>
    <n v="9376"/>
    <s v="Lance"/>
    <s v="Thursday, June 10, 1943"/>
    <x v="1"/>
    <x v="0"/>
    <n v="40000"/>
    <d v="2014-10-23T00:00:00"/>
  </r>
  <r>
    <n v="9376"/>
    <s v="Lance"/>
    <s v="Thursday, June 10, 1943"/>
    <x v="1"/>
    <x v="0"/>
    <n v="4000000"/>
    <d v="2014-10-24T00:00:00"/>
  </r>
  <r>
    <n v="9375"/>
    <s v="Francisco"/>
    <s v="Sunday, May 9, 1943"/>
    <x v="0"/>
    <x v="0"/>
    <n v="30000"/>
    <d v="2014-10-25T00:00:00"/>
  </r>
  <r>
    <n v="9375"/>
    <s v="Francisco"/>
    <s v="Sunday, May 9, 1943"/>
    <x v="0"/>
    <x v="0"/>
    <n v="3000000"/>
    <d v="2014-10-26T00:00:00"/>
  </r>
  <r>
    <n v="9251"/>
    <s v="Xavier"/>
    <s v="Monday, July 4, 1932"/>
    <x v="1"/>
    <x v="0"/>
    <n v="30000"/>
    <d v="2014-10-27T00:00:00"/>
  </r>
  <r>
    <n v="9188"/>
    <s v="Catherine"/>
    <s v="Wednesday, September 6, 1944"/>
    <x v="0"/>
    <x v="1"/>
    <n v="60000"/>
    <d v="2014-11-28T00:00:00"/>
  </r>
  <r>
    <n v="9222"/>
    <s v="Alexandra"/>
    <s v="Thursday, August 17, 1950"/>
    <x v="0"/>
    <x v="1"/>
    <n v="80000"/>
    <d v="2014-08-29T00:00:00"/>
  </r>
  <r>
    <n v="9371"/>
    <s v="Lacey"/>
    <s v="Saturday, May 27, 1978"/>
    <x v="0"/>
    <x v="1"/>
    <n v="20000"/>
    <d v="2014-08-30T00:00:00"/>
  </r>
  <r>
    <n v="9254"/>
    <s v="Johnathan"/>
    <s v="Friday, March 3, 1933"/>
    <x v="0"/>
    <x v="0"/>
    <n v="70000"/>
    <d v="2014-08-31T00:00:00"/>
  </r>
  <r>
    <n v="9085"/>
    <s v="Emily"/>
    <s v="Friday, July 19, 1957"/>
    <x v="1"/>
    <x v="1"/>
    <n v="60000"/>
    <d v="2014-09-01T00:00:00"/>
  </r>
  <r>
    <n v="9130"/>
    <s v="Caroline"/>
    <s v="Sunday, January 6, 1980"/>
    <x v="0"/>
    <x v="1"/>
    <n v="30000"/>
    <d v="2014-09-02T00:00:00"/>
  </r>
  <r>
    <n v="9051"/>
    <s v="Daniel"/>
    <s v="Saturday, August 4, 1951"/>
    <x v="1"/>
    <x v="0"/>
    <n v="30000"/>
    <d v="2014-09-03T00:00:00"/>
  </r>
  <r>
    <n v="9349"/>
    <s v="Mindy"/>
    <s v="Friday, September 3, 1954"/>
    <x v="0"/>
    <x v="1"/>
    <n v="10000"/>
    <d v="2014-09-04T00:00:00"/>
  </r>
</pivotCacheRecords>
</file>

<file path=xl/pivotCache/pivotCacheRecords2.xml><?xml version="1.0" encoding="utf-8"?>
<pivotCacheRecords xmlns="http://schemas.openxmlformats.org/spreadsheetml/2006/main" xmlns:r="http://schemas.openxmlformats.org/officeDocument/2006/relationships" count="264">
  <r>
    <n v="9011"/>
    <s v="Michael"/>
    <s v="Monday, November 4, 1963"/>
    <x v="0"/>
    <x v="0"/>
    <n v="60000"/>
    <x v="0"/>
    <n v="2014"/>
    <x v="0"/>
    <x v="0"/>
  </r>
  <r>
    <n v="9025"/>
    <s v="Alejandro"/>
    <s v="Sunday, December 23, 1945"/>
    <x v="0"/>
    <x v="0"/>
    <n v="10000"/>
    <x v="1"/>
    <n v="2014"/>
    <x v="0"/>
    <x v="0"/>
  </r>
  <r>
    <n v="9238"/>
    <s v="Mayra"/>
    <s v="Sunday, August 10, 1958"/>
    <x v="1"/>
    <x v="1"/>
    <n v="130000"/>
    <x v="2"/>
    <n v="2014"/>
    <x v="0"/>
    <x v="0"/>
  </r>
  <r>
    <n v="9007"/>
    <s v="Mark"/>
    <s v="Saturday, May 9, 1964"/>
    <x v="0"/>
    <x v="0"/>
    <n v="60000"/>
    <x v="3"/>
    <n v="2014"/>
    <x v="0"/>
    <x v="0"/>
  </r>
  <r>
    <n v="9017"/>
    <s v="Shannon"/>
    <s v="Monday, June 26, 1944"/>
    <x v="1"/>
    <x v="1"/>
    <n v="20000"/>
    <x v="4"/>
    <n v="2014"/>
    <x v="0"/>
    <x v="0"/>
  </r>
  <r>
    <n v="9010"/>
    <s v="Grace"/>
    <s v="Thursday, February 6, 1964"/>
    <x v="1"/>
    <x v="1"/>
    <n v="70000"/>
    <x v="5"/>
    <n v="2014"/>
    <x v="0"/>
    <x v="0"/>
  </r>
  <r>
    <n v="9027"/>
    <s v="Jessie"/>
    <s v="Saturday, December 7, 1946"/>
    <x v="0"/>
    <x v="0"/>
    <n v="30000"/>
    <x v="6"/>
    <n v="2014"/>
    <x v="0"/>
    <x v="0"/>
  </r>
  <r>
    <n v="9018"/>
    <s v="Clarence"/>
    <s v="Monday, October 9, 1944"/>
    <x v="1"/>
    <x v="0"/>
    <n v="30000"/>
    <x v="7"/>
    <n v="2014"/>
    <x v="0"/>
    <x v="0"/>
  </r>
  <r>
    <n v="9029"/>
    <s v="Jimmy"/>
    <s v="Saturday, December 21, 1946"/>
    <x v="0"/>
    <x v="0"/>
    <n v="30000"/>
    <x v="8"/>
    <n v="2014"/>
    <x v="0"/>
    <x v="0"/>
  </r>
  <r>
    <n v="9239"/>
    <s v="Latoya"/>
    <s v="Monday, October 6, 1958"/>
    <x v="0"/>
    <x v="1"/>
    <n v="130000"/>
    <x v="9"/>
    <n v="2014"/>
    <x v="0"/>
    <x v="0"/>
  </r>
  <r>
    <n v="9004"/>
    <s v="Nina"/>
    <s v="Thursday, August 8, 1968"/>
    <x v="1"/>
    <x v="1"/>
    <n v="80000"/>
    <x v="10"/>
    <n v="2014"/>
    <x v="0"/>
    <x v="0"/>
  </r>
  <r>
    <n v="9026"/>
    <s v="Harold"/>
    <s v="Wednesday, April 3, 1946"/>
    <x v="1"/>
    <x v="0"/>
    <n v="30000"/>
    <x v="11"/>
    <n v="2014"/>
    <x v="0"/>
    <x v="0"/>
  </r>
  <r>
    <n v="9008"/>
    <s v="Suzanne"/>
    <s v="Tuesday, July 7, 1964"/>
    <x v="1"/>
    <x v="1"/>
    <n v="60000"/>
    <x v="12"/>
    <n v="2014"/>
    <x v="0"/>
    <x v="0"/>
  </r>
  <r>
    <n v="9028"/>
    <s v="Jill"/>
    <s v="Thursday, April 11, 1946"/>
    <x v="0"/>
    <x v="1"/>
    <n v="30000"/>
    <x v="13"/>
    <n v="2014"/>
    <x v="0"/>
    <x v="0"/>
  </r>
  <r>
    <n v="9009"/>
    <s v="Peter"/>
    <s v="Wednesday, April 1, 1964"/>
    <x v="1"/>
    <x v="0"/>
    <n v="70000"/>
    <x v="14"/>
    <n v="2014"/>
    <x v="0"/>
    <x v="0"/>
  </r>
  <r>
    <n v="9055"/>
    <s v="Gilbert"/>
    <s v="Wednesday, March 5, 1952"/>
    <x v="0"/>
    <x v="0"/>
    <n v="40000"/>
    <x v="15"/>
    <n v="2014"/>
    <x v="0"/>
    <x v="0"/>
  </r>
  <r>
    <n v="9031"/>
    <s v="Theresa"/>
    <s v="Friday, August 22, 1947"/>
    <x v="0"/>
    <x v="1"/>
    <n v="20000"/>
    <x v="16"/>
    <n v="2014"/>
    <x v="0"/>
    <x v="0"/>
  </r>
  <r>
    <n v="9034"/>
    <s v="Ebony"/>
    <s v="Thursday, June 19, 1947"/>
    <x v="0"/>
    <x v="1"/>
    <n v="20000"/>
    <x v="17"/>
    <n v="2014"/>
    <x v="0"/>
    <x v="0"/>
  </r>
  <r>
    <n v="9047"/>
    <s v="Jaclyn"/>
    <s v="Monday, February 27, 1950"/>
    <x v="0"/>
    <x v="1"/>
    <n v="30000"/>
    <x v="18"/>
    <n v="2014"/>
    <x v="0"/>
    <x v="0"/>
  </r>
  <r>
    <n v="9054"/>
    <s v="Deanna"/>
    <s v="Monday, March 10, 1952"/>
    <x v="0"/>
    <x v="1"/>
    <n v="40000"/>
    <x v="19"/>
    <n v="2014"/>
    <x v="0"/>
    <x v="0"/>
  </r>
  <r>
    <n v="9030"/>
    <s v="Bethany"/>
    <s v="Saturday, February 22, 1947"/>
    <x v="0"/>
    <x v="1"/>
    <n v="10000"/>
    <x v="20"/>
    <n v="2014"/>
    <x v="0"/>
    <x v="0"/>
  </r>
  <r>
    <n v="9035"/>
    <s v="Wendy"/>
    <s v="Tuesday, February 24, 1948"/>
    <x v="0"/>
    <x v="1"/>
    <n v="10000"/>
    <x v="21"/>
    <n v="2014"/>
    <x v="0"/>
    <x v="0"/>
  </r>
  <r>
    <n v="9046"/>
    <s v="Christine"/>
    <s v="Wednesday, March 22, 1950"/>
    <x v="0"/>
    <x v="1"/>
    <n v="30000"/>
    <x v="22"/>
    <n v="2014"/>
    <x v="0"/>
    <x v="0"/>
  </r>
  <r>
    <n v="9038"/>
    <s v="Diana"/>
    <s v="Tuesday, March 23, 1948"/>
    <x v="0"/>
    <x v="1"/>
    <n v="10000"/>
    <x v="23"/>
    <n v="2014"/>
    <x v="0"/>
    <x v="0"/>
  </r>
  <r>
    <n v="9039"/>
    <s v="Marc"/>
    <s v="Friday, December 17, 1948"/>
    <x v="0"/>
    <x v="0"/>
    <n v="30000"/>
    <x v="24"/>
    <n v="2014"/>
    <x v="0"/>
    <x v="0"/>
  </r>
  <r>
    <n v="9048"/>
    <s v="Jeremy"/>
    <s v="Wednesday, November 22, 1950"/>
    <x v="0"/>
    <x v="0"/>
    <n v="30000"/>
    <x v="25"/>
    <n v="2014"/>
    <x v="0"/>
    <x v="0"/>
  </r>
  <r>
    <n v="9244"/>
    <s v="Alexis"/>
    <s v="Tuesday, November 26, 1957"/>
    <x v="1"/>
    <x v="1"/>
    <n v="170000"/>
    <x v="26"/>
    <n v="2014"/>
    <x v="0"/>
    <x v="0"/>
  </r>
  <r>
    <n v="9033"/>
    <s v="Jaime"/>
    <s v="Tuesday, September 23, 1947"/>
    <x v="0"/>
    <x v="0"/>
    <n v="20000"/>
    <x v="27"/>
    <n v="2014"/>
    <x v="0"/>
    <x v="0"/>
  </r>
  <r>
    <n v="9052"/>
    <s v="Heidi"/>
    <s v="Tuesday, August 7, 1951"/>
    <x v="1"/>
    <x v="1"/>
    <n v="40000"/>
    <x v="28"/>
    <n v="2014"/>
    <x v="0"/>
    <x v="0"/>
  </r>
  <r>
    <n v="9032"/>
    <s v="Denise"/>
    <s v="Wednesday, June 11, 1947"/>
    <x v="0"/>
    <x v="1"/>
    <n v="20000"/>
    <x v="29"/>
    <n v="2014"/>
    <x v="0"/>
    <x v="0"/>
  </r>
  <r>
    <n v="9247"/>
    <s v="Claudia"/>
    <s v="Wednesday, June 6, 1956"/>
    <x v="1"/>
    <x v="1"/>
    <n v="130000"/>
    <x v="30"/>
    <n v="2014"/>
    <x v="1"/>
    <x v="0"/>
  </r>
  <r>
    <n v="9050"/>
    <s v="Alan"/>
    <s v="Friday, September 7, 1951"/>
    <x v="0"/>
    <x v="0"/>
    <n v="30000"/>
    <x v="31"/>
    <n v="2014"/>
    <x v="1"/>
    <x v="0"/>
  </r>
  <r>
    <n v="9243"/>
    <s v="Robin"/>
    <s v="Wednesday, October 9, 1957"/>
    <x v="0"/>
    <x v="1"/>
    <n v="150000"/>
    <x v="32"/>
    <n v="2014"/>
    <x v="1"/>
    <x v="0"/>
  </r>
  <r>
    <n v="9057"/>
    <s v="Carl"/>
    <s v="Monday, October 12, 1953"/>
    <x v="0"/>
    <x v="0"/>
    <n v="70000"/>
    <x v="33"/>
    <n v="2014"/>
    <x v="1"/>
    <x v="0"/>
  </r>
  <r>
    <n v="9044"/>
    <s v="Adam"/>
    <s v="Tuesday, May 24, 1949"/>
    <x v="0"/>
    <x v="0"/>
    <n v="20000"/>
    <x v="34"/>
    <n v="2014"/>
    <x v="1"/>
    <x v="0"/>
  </r>
  <r>
    <n v="9056"/>
    <s v="Michele"/>
    <s v="Friday, April 3, 1953"/>
    <x v="0"/>
    <x v="1"/>
    <n v="40000"/>
    <x v="35"/>
    <n v="2014"/>
    <x v="1"/>
    <x v="0"/>
  </r>
  <r>
    <n v="9337"/>
    <s v="Jerome"/>
    <s v="Thursday, September 21, 1961"/>
    <x v="0"/>
    <x v="0"/>
    <n v="10000"/>
    <x v="36"/>
    <n v="2014"/>
    <x v="1"/>
    <x v="0"/>
  </r>
  <r>
    <n v="9061"/>
    <s v="Todd"/>
    <s v="Saturday, February 27, 1954"/>
    <x v="0"/>
    <x v="0"/>
    <n v="80000"/>
    <x v="37"/>
    <n v="2014"/>
    <x v="1"/>
    <x v="0"/>
  </r>
  <r>
    <n v="9060"/>
    <s v="Jon"/>
    <s v="Wednesday, March 17, 1954"/>
    <x v="0"/>
    <x v="0"/>
    <n v="80000"/>
    <x v="38"/>
    <n v="2014"/>
    <x v="1"/>
    <x v="0"/>
  </r>
  <r>
    <n v="9072"/>
    <s v="Casey"/>
    <s v="Sunday, February 6, 1955"/>
    <x v="1"/>
    <x v="1"/>
    <n v="80000"/>
    <x v="39"/>
    <n v="2014"/>
    <x v="1"/>
    <x v="0"/>
  </r>
  <r>
    <n v="9095"/>
    <s v="Chad"/>
    <s v="Saturday, September 1, 1962"/>
    <x v="1"/>
    <x v="0"/>
    <n v="70000"/>
    <x v="40"/>
    <n v="2014"/>
    <x v="1"/>
    <x v="0"/>
  </r>
  <r>
    <n v="9097"/>
    <s v="Edwin"/>
    <s v="Friday, October 27, 1961"/>
    <x v="0"/>
    <x v="0"/>
    <n v="60000"/>
    <x v="41"/>
    <n v="2014"/>
    <x v="1"/>
    <x v="0"/>
  </r>
  <r>
    <n v="9343"/>
    <s v="Arthur"/>
    <s v="Saturday, September 13, 1958"/>
    <x v="0"/>
    <x v="0"/>
    <n v="10000"/>
    <x v="42"/>
    <n v="2014"/>
    <x v="1"/>
    <x v="0"/>
  </r>
  <r>
    <n v="9093"/>
    <s v="Aimee"/>
    <s v="Sunday, September 10, 1967"/>
    <x v="0"/>
    <x v="1"/>
    <n v="100000"/>
    <x v="43"/>
    <n v="2014"/>
    <x v="1"/>
    <x v="0"/>
  </r>
  <r>
    <n v="9092"/>
    <s v="Cheryl"/>
    <s v="Saturday, May 6, 1967"/>
    <x v="0"/>
    <x v="1"/>
    <n v="90000"/>
    <x v="44"/>
    <n v="2014"/>
    <x v="1"/>
    <x v="0"/>
  </r>
  <r>
    <n v="9080"/>
    <s v="Damien"/>
    <s v="Friday, July 17, 1959"/>
    <x v="0"/>
    <x v="0"/>
    <n v="170000"/>
    <x v="45"/>
    <n v="2014"/>
    <x v="1"/>
    <x v="0"/>
  </r>
  <r>
    <n v="9096"/>
    <s v="Andrés"/>
    <s v="Friday, August 10, 1962"/>
    <x v="0"/>
    <x v="0"/>
    <n v="60000"/>
    <x v="46"/>
    <n v="2014"/>
    <x v="1"/>
    <x v="0"/>
  </r>
  <r>
    <n v="9341"/>
    <s v="Randy"/>
    <s v="Friday, August 21, 1936"/>
    <x v="0"/>
    <x v="0"/>
    <n v="20000"/>
    <x v="47"/>
    <n v="2014"/>
    <x v="1"/>
    <x v="0"/>
  </r>
  <r>
    <n v="9077"/>
    <s v="Leah"/>
    <s v="Thursday, September 19, 1957"/>
    <x v="1"/>
    <x v="1"/>
    <n v="80000"/>
    <x v="48"/>
    <n v="2014"/>
    <x v="1"/>
    <x v="0"/>
  </r>
  <r>
    <n v="9103"/>
    <s v="Cassie"/>
    <s v="Saturday, October 17, 1964"/>
    <x v="1"/>
    <x v="1"/>
    <n v="70000"/>
    <x v="49"/>
    <n v="2014"/>
    <x v="1"/>
    <x v="0"/>
  </r>
  <r>
    <n v="9100"/>
    <s v="Latasha"/>
    <s v="Thursday, September 15, 1960"/>
    <x v="1"/>
    <x v="1"/>
    <n v="60000"/>
    <x v="50"/>
    <n v="2014"/>
    <x v="1"/>
    <x v="0"/>
  </r>
  <r>
    <n v="9069"/>
    <s v="Carolyn"/>
    <s v="Wednesday, September 21, 1955"/>
    <x v="1"/>
    <x v="1"/>
    <n v="80000"/>
    <x v="51"/>
    <n v="2014"/>
    <x v="1"/>
    <x v="0"/>
  </r>
  <r>
    <n v="9076"/>
    <s v="Blake"/>
    <s v="Saturday, July 13, 1957"/>
    <x v="1"/>
    <x v="0"/>
    <n v="80000"/>
    <x v="52"/>
    <n v="2014"/>
    <x v="1"/>
    <x v="0"/>
  </r>
  <r>
    <n v="9070"/>
    <s v="Willie"/>
    <s v="Tuesday, April 5, 1955"/>
    <x v="0"/>
    <x v="0"/>
    <n v="80000"/>
    <x v="53"/>
    <n v="2014"/>
    <x v="1"/>
    <x v="0"/>
  </r>
  <r>
    <n v="9075"/>
    <s v="Felicia"/>
    <s v="Saturday, November 16, 1957"/>
    <x v="1"/>
    <x v="1"/>
    <n v="80000"/>
    <x v="54"/>
    <n v="2014"/>
    <x v="1"/>
    <x v="0"/>
  </r>
  <r>
    <n v="9101"/>
    <s v="Abby"/>
    <s v="Saturday, May 8, 1965"/>
    <x v="1"/>
    <x v="1"/>
    <n v="70000"/>
    <x v="55"/>
    <n v="2014"/>
    <x v="1"/>
    <x v="0"/>
  </r>
  <r>
    <n v="9107"/>
    <s v="Bianca"/>
    <s v="Wednesday, September 9, 1959"/>
    <x v="0"/>
    <x v="1"/>
    <n v="90000"/>
    <x v="56"/>
    <n v="2014"/>
    <x v="1"/>
    <x v="0"/>
  </r>
  <r>
    <n v="9110"/>
    <s v="Curtis"/>
    <s v="Wednesday, June 6, 1962"/>
    <x v="0"/>
    <x v="0"/>
    <n v="60000"/>
    <x v="57"/>
    <n v="2014"/>
    <x v="1"/>
    <x v="0"/>
  </r>
  <r>
    <n v="9108"/>
    <s v="Kari"/>
    <s v="Sunday, July 14, 1963"/>
    <x v="1"/>
    <x v="1"/>
    <n v="70000"/>
    <x v="58"/>
    <n v="2014"/>
    <x v="2"/>
    <x v="0"/>
  </r>
  <r>
    <n v="9134"/>
    <s v="Larry"/>
    <s v="Tuesday, February 26, 1946"/>
    <x v="1"/>
    <x v="0"/>
    <n v="10000"/>
    <x v="59"/>
    <n v="2014"/>
    <x v="2"/>
    <x v="0"/>
  </r>
  <r>
    <n v="9104"/>
    <s v="Edgar"/>
    <s v="Wednesday, March 11, 1964"/>
    <x v="0"/>
    <x v="0"/>
    <n v="70000"/>
    <x v="60"/>
    <n v="2014"/>
    <x v="2"/>
    <x v="0"/>
  </r>
  <r>
    <n v="9124"/>
    <s v="Ross"/>
    <s v="Saturday, July 27, 1957"/>
    <x v="1"/>
    <x v="0"/>
    <n v="80000"/>
    <x v="61"/>
    <n v="2014"/>
    <x v="2"/>
    <x v="0"/>
  </r>
  <r>
    <n v="9117"/>
    <s v="April"/>
    <s v="Tuesday, February 21, 1961"/>
    <x v="0"/>
    <x v="1"/>
    <n v="70000"/>
    <x v="62"/>
    <n v="2014"/>
    <x v="2"/>
    <x v="0"/>
  </r>
  <r>
    <n v="9109"/>
    <s v="Ruben"/>
    <s v="Tuesday, November 5, 1963"/>
    <x v="1"/>
    <x v="0"/>
    <n v="70000"/>
    <x v="63"/>
    <n v="2014"/>
    <x v="2"/>
    <x v="0"/>
  </r>
  <r>
    <n v="9356"/>
    <s v="Terrence"/>
    <s v="Tuesday, May 27, 1980"/>
    <x v="1"/>
    <x v="0"/>
    <n v="10000"/>
    <x v="64"/>
    <n v="2014"/>
    <x v="2"/>
    <x v="0"/>
  </r>
  <r>
    <n v="9147"/>
    <s v="Ernest"/>
    <s v="Sunday, February 5, 1939"/>
    <x v="0"/>
    <x v="0"/>
    <n v="60000"/>
    <x v="65"/>
    <n v="2014"/>
    <x v="2"/>
    <x v="0"/>
  </r>
  <r>
    <n v="9105"/>
    <s v="Candace"/>
    <s v="Monday, December 28, 1964"/>
    <x v="1"/>
    <x v="1"/>
    <n v="70000"/>
    <x v="66"/>
    <n v="2014"/>
    <x v="2"/>
    <x v="0"/>
  </r>
  <r>
    <n v="9120"/>
    <s v="Beth"/>
    <s v="Sunday, August 9, 1936"/>
    <x v="1"/>
    <x v="1"/>
    <n v="40000"/>
    <x v="67"/>
    <n v="2014"/>
    <x v="2"/>
    <x v="0"/>
  </r>
  <r>
    <n v="9151"/>
    <s v="Melinda"/>
    <s v="Wednesday, February 25, 1942"/>
    <x v="1"/>
    <x v="1"/>
    <n v="60000"/>
    <x v="68"/>
    <n v="2014"/>
    <x v="2"/>
    <x v="0"/>
  </r>
  <r>
    <n v="9111"/>
    <s v="Meredith"/>
    <s v="Friday, February 23, 1962"/>
    <x v="0"/>
    <x v="1"/>
    <n v="60000"/>
    <x v="69"/>
    <n v="2014"/>
    <x v="2"/>
    <x v="0"/>
  </r>
  <r>
    <n v="9112"/>
    <s v="Crystal"/>
    <s v="Sunday, September 9, 1962"/>
    <x v="0"/>
    <x v="1"/>
    <n v="60000"/>
    <x v="70"/>
    <n v="2014"/>
    <x v="2"/>
    <x v="0"/>
  </r>
  <r>
    <n v="9126"/>
    <s v="Shaun"/>
    <s v="Thursday, April 7, 1949"/>
    <x v="0"/>
    <x v="0"/>
    <n v="10000"/>
    <x v="71"/>
    <n v="2014"/>
    <x v="2"/>
    <x v="0"/>
  </r>
  <r>
    <n v="9365"/>
    <s v="Brittney"/>
    <s v="Saturday, June 9, 1979"/>
    <x v="1"/>
    <x v="1"/>
    <n v="10000"/>
    <x v="72"/>
    <n v="2014"/>
    <x v="2"/>
    <x v="0"/>
  </r>
  <r>
    <n v="9351"/>
    <s v="Anne"/>
    <s v="Thursday, April 6, 1939"/>
    <x v="1"/>
    <x v="1"/>
    <n v="20000"/>
    <x v="73"/>
    <n v="2014"/>
    <x v="2"/>
    <x v="0"/>
  </r>
  <r>
    <n v="9353"/>
    <s v="Carrie"/>
    <s v="Wednesday, June 11, 1941"/>
    <x v="1"/>
    <x v="1"/>
    <n v="30000"/>
    <x v="74"/>
    <n v="2014"/>
    <x v="2"/>
    <x v="0"/>
  </r>
  <r>
    <n v="9359"/>
    <s v="Jarrod"/>
    <s v="Monday, September 4, 1978"/>
    <x v="1"/>
    <x v="0"/>
    <n v="10000"/>
    <x v="75"/>
    <n v="2014"/>
    <x v="2"/>
    <x v="0"/>
  </r>
  <r>
    <n v="9357"/>
    <s v="Ramon"/>
    <s v="Friday, March 23, 1979"/>
    <x v="1"/>
    <x v="0"/>
    <n v="10000"/>
    <x v="76"/>
    <n v="2014"/>
    <x v="2"/>
    <x v="0"/>
  </r>
  <r>
    <n v="9368"/>
    <s v="Edward"/>
    <s v="Saturday, November 25, 1978"/>
    <x v="1"/>
    <x v="0"/>
    <n v="10000"/>
    <x v="77"/>
    <n v="2014"/>
    <x v="2"/>
    <x v="0"/>
  </r>
  <r>
    <n v="9360"/>
    <s v="Tyrone"/>
    <s v="Wednesday, August 2, 1978"/>
    <x v="1"/>
    <x v="0"/>
    <n v="10000"/>
    <x v="78"/>
    <n v="2014"/>
    <x v="2"/>
    <x v="0"/>
  </r>
  <r>
    <n v="9358"/>
    <s v="Cynthia"/>
    <s v="Saturday, November 11, 1978"/>
    <x v="1"/>
    <x v="1"/>
    <n v="10000"/>
    <x v="79"/>
    <n v="2014"/>
    <x v="2"/>
    <x v="0"/>
  </r>
  <r>
    <n v="9227"/>
    <s v="Marshall"/>
    <s v="Sunday, August 12, 1951"/>
    <x v="1"/>
    <x v="0"/>
    <n v="60000"/>
    <x v="80"/>
    <n v="2014"/>
    <x v="2"/>
    <x v="0"/>
  </r>
  <r>
    <n v="9090"/>
    <s v="Trevor"/>
    <s v="Tuesday, December 17, 1957"/>
    <x v="1"/>
    <x v="0"/>
    <n v="90000"/>
    <x v="81"/>
    <n v="2014"/>
    <x v="2"/>
    <x v="0"/>
  </r>
  <r>
    <n v="9217"/>
    <s v="Natalie"/>
    <s v="Saturday, February 11, 1950"/>
    <x v="1"/>
    <x v="1"/>
    <n v="60000"/>
    <x v="82"/>
    <n v="2014"/>
    <x v="2"/>
    <x v="0"/>
  </r>
  <r>
    <n v="9191"/>
    <s v="Kristi"/>
    <s v="Tuesday, December 18, 1945"/>
    <x v="1"/>
    <x v="1"/>
    <n v="70000"/>
    <x v="83"/>
    <n v="2014"/>
    <x v="2"/>
    <x v="0"/>
  </r>
  <r>
    <n v="9189"/>
    <s v="Lawrence"/>
    <s v="Saturday, July 15, 1944"/>
    <x v="1"/>
    <x v="0"/>
    <n v="60000"/>
    <x v="84"/>
    <n v="2014"/>
    <x v="2"/>
    <x v="0"/>
  </r>
  <r>
    <n v="9175"/>
    <s v="Luis"/>
    <s v="Tuesday, March 5, 1963"/>
    <x v="1"/>
    <x v="0"/>
    <n v="70000"/>
    <x v="85"/>
    <n v="2014"/>
    <x v="2"/>
    <x v="0"/>
  </r>
  <r>
    <n v="9263"/>
    <s v="Trinity"/>
    <s v="Friday, September 11, 1964"/>
    <x v="0"/>
    <x v="1"/>
    <n v="90000"/>
    <x v="86"/>
    <n v="2014"/>
    <x v="2"/>
    <x v="0"/>
  </r>
  <r>
    <n v="9274"/>
    <s v="Kyle"/>
    <s v="Thursday, April 12, 1934"/>
    <x v="0"/>
    <x v="0"/>
    <n v="50000"/>
    <x v="87"/>
    <n v="2014"/>
    <x v="2"/>
    <x v="0"/>
  </r>
  <r>
    <n v="9275"/>
    <s v="Jenny"/>
    <s v="Thursday, January 18, 1934"/>
    <x v="0"/>
    <x v="1"/>
    <n v="80000"/>
    <x v="88"/>
    <n v="2014"/>
    <x v="2"/>
    <x v="0"/>
  </r>
  <r>
    <n v="9282"/>
    <s v="Christian"/>
    <s v="Tuesday, January 16, 1962"/>
    <x v="0"/>
    <x v="0"/>
    <n v="90000"/>
    <x v="89"/>
    <n v="2014"/>
    <x v="3"/>
    <x v="1"/>
  </r>
  <r>
    <n v="9296"/>
    <s v="Haley"/>
    <s v="Monday, October 7, 1935"/>
    <x v="1"/>
    <x v="1"/>
    <n v="50000"/>
    <x v="90"/>
    <n v="2014"/>
    <x v="3"/>
    <x v="1"/>
  </r>
  <r>
    <n v="9259"/>
    <s v="Victoria"/>
    <s v="Saturday, March 27, 1965"/>
    <x v="0"/>
    <x v="1"/>
    <n v="100000"/>
    <x v="91"/>
    <n v="2014"/>
    <x v="3"/>
    <x v="1"/>
  </r>
  <r>
    <n v="9291"/>
    <s v="Jenna"/>
    <s v="Friday, May 5, 1961"/>
    <x v="0"/>
    <x v="1"/>
    <n v="130000"/>
    <x v="92"/>
    <n v="2014"/>
    <x v="3"/>
    <x v="1"/>
  </r>
  <r>
    <n v="9302"/>
    <s v="Spencer"/>
    <s v="Monday, December 12, 1960"/>
    <x v="1"/>
    <x v="0"/>
    <n v="90000"/>
    <x v="93"/>
    <n v="2014"/>
    <x v="3"/>
    <x v="1"/>
  </r>
  <r>
    <n v="9319"/>
    <s v="Jade"/>
    <s v="Tuesday, April 27, 1937"/>
    <x v="0"/>
    <x v="1"/>
    <n v="70000"/>
    <x v="94"/>
    <n v="2014"/>
    <x v="3"/>
    <x v="1"/>
  </r>
  <r>
    <n v="9266"/>
    <s v="Taylor"/>
    <s v="Tuesday, May 5, 1964"/>
    <x v="1"/>
    <x v="1"/>
    <n v="90000"/>
    <x v="95"/>
    <n v="2014"/>
    <x v="3"/>
    <x v="1"/>
  </r>
  <r>
    <n v="9270"/>
    <s v="Robert"/>
    <s v="Monday, May 4, 1964"/>
    <x v="0"/>
    <x v="0"/>
    <n v="130000"/>
    <x v="96"/>
    <n v="2014"/>
    <x v="3"/>
    <x v="1"/>
  </r>
  <r>
    <n v="9326"/>
    <s v="Rafael"/>
    <s v="Monday, June 26, 1939"/>
    <x v="0"/>
    <x v="0"/>
    <n v="130000"/>
    <x v="97"/>
    <n v="2014"/>
    <x v="3"/>
    <x v="1"/>
  </r>
  <r>
    <n v="9325"/>
    <s v="Elijah"/>
    <s v="Sunday, July 2, 1939"/>
    <x v="1"/>
    <x v="0"/>
    <n v="90000"/>
    <x v="98"/>
    <n v="2014"/>
    <x v="3"/>
    <x v="1"/>
  </r>
  <r>
    <n v="9329"/>
    <s v="Andy"/>
    <s v="Thursday, July 25, 1940"/>
    <x v="1"/>
    <x v="0"/>
    <n v="90000"/>
    <x v="99"/>
    <n v="2014"/>
    <x v="3"/>
    <x v="1"/>
  </r>
  <r>
    <n v="9245"/>
    <s v="Ricky"/>
    <s v="Saturday, October 27, 1956"/>
    <x v="0"/>
    <x v="0"/>
    <n v="120000"/>
    <x v="100"/>
    <n v="2014"/>
    <x v="3"/>
    <x v="1"/>
  </r>
  <r>
    <n v="9324"/>
    <s v="Zachary"/>
    <s v="Sunday, May 14, 1939"/>
    <x v="0"/>
    <x v="0"/>
    <n v="90000"/>
    <x v="101"/>
    <n v="2014"/>
    <x v="3"/>
    <x v="1"/>
  </r>
  <r>
    <n v="9249"/>
    <s v="Cindy"/>
    <s v="Wednesday, July 13, 1955"/>
    <x v="0"/>
    <x v="1"/>
    <n v="130000"/>
    <x v="102"/>
    <n v="2014"/>
    <x v="3"/>
    <x v="1"/>
  </r>
  <r>
    <n v="9335"/>
    <s v="Carla"/>
    <s v="Saturday, June 24, 1961"/>
    <x v="0"/>
    <x v="1"/>
    <n v="10000"/>
    <x v="103"/>
    <n v="2014"/>
    <x v="3"/>
    <x v="1"/>
  </r>
  <r>
    <n v="9241"/>
    <s v="Lisa"/>
    <s v="Friday, October 11, 1957"/>
    <x v="1"/>
    <x v="1"/>
    <n v="100000"/>
    <x v="104"/>
    <n v="2014"/>
    <x v="3"/>
    <x v="1"/>
  </r>
  <r>
    <n v="9339"/>
    <s v="Dennis"/>
    <s v="Saturday, July 8, 1961"/>
    <x v="1"/>
    <x v="0"/>
    <n v="20000"/>
    <x v="105"/>
    <n v="2014"/>
    <x v="3"/>
    <x v="1"/>
  </r>
  <r>
    <n v="9340"/>
    <s v="Melody"/>
    <s v="Monday, April 6, 1936"/>
    <x v="0"/>
    <x v="1"/>
    <n v="10000"/>
    <x v="106"/>
    <n v="2014"/>
    <x v="3"/>
    <x v="1"/>
  </r>
  <r>
    <n v="9020"/>
    <s v="Jordan"/>
    <s v="Wednesday, September 20, 1978"/>
    <x v="1"/>
    <x v="0"/>
    <n v="40000"/>
    <x v="107"/>
    <n v="2014"/>
    <x v="3"/>
    <x v="1"/>
  </r>
  <r>
    <n v="9089"/>
    <s v="Abigail"/>
    <s v="Tuesday, February 5, 1957"/>
    <x v="1"/>
    <x v="1"/>
    <n v="80000"/>
    <x v="108"/>
    <n v="2014"/>
    <x v="3"/>
    <x v="1"/>
  </r>
  <r>
    <n v="9136"/>
    <s v="Brianna"/>
    <s v="Thursday, October 26, 1978"/>
    <x v="1"/>
    <x v="1"/>
    <n v="40000"/>
    <x v="109"/>
    <n v="2014"/>
    <x v="3"/>
    <x v="1"/>
  </r>
  <r>
    <n v="9265"/>
    <s v="Elizabeth"/>
    <s v="Monday, July 13, 1964"/>
    <x v="0"/>
    <x v="1"/>
    <n v="90000"/>
    <x v="110"/>
    <n v="2014"/>
    <x v="3"/>
    <x v="1"/>
  </r>
  <r>
    <n v="9084"/>
    <s v="Lucas"/>
    <s v="Thursday, September 12, 1957"/>
    <x v="1"/>
    <x v="0"/>
    <n v="80000"/>
    <x v="111"/>
    <n v="2014"/>
    <x v="3"/>
    <x v="1"/>
  </r>
  <r>
    <n v="9328"/>
    <s v="Julian"/>
    <s v="Monday, January 1, 1940"/>
    <x v="0"/>
    <x v="0"/>
    <n v="90000"/>
    <x v="112"/>
    <n v="2014"/>
    <x v="3"/>
    <x v="1"/>
  </r>
  <r>
    <n v="9083"/>
    <s v="Alyssa"/>
    <s v="Tuesday, March 15, 1966"/>
    <x v="0"/>
    <x v="1"/>
    <n v="130000"/>
    <x v="113"/>
    <n v="2014"/>
    <x v="3"/>
    <x v="1"/>
  </r>
  <r>
    <n v="9062"/>
    <s v="Noah"/>
    <s v="Tuesday, September 2, 1975"/>
    <x v="0"/>
    <x v="0"/>
    <n v="40000"/>
    <x v="114"/>
    <n v="2014"/>
    <x v="3"/>
    <x v="1"/>
  </r>
  <r>
    <n v="9156"/>
    <s v="Maria"/>
    <s v="Saturday, February 7, 1976"/>
    <x v="1"/>
    <x v="1"/>
    <n v="40000"/>
    <x v="115"/>
    <n v="2014"/>
    <x v="3"/>
    <x v="1"/>
  </r>
  <r>
    <n v="9152"/>
    <s v="James"/>
    <s v="Saturday, January 10, 1976"/>
    <x v="1"/>
    <x v="0"/>
    <n v="40000"/>
    <x v="116"/>
    <n v="2014"/>
    <x v="3"/>
    <x v="1"/>
  </r>
  <r>
    <n v="9063"/>
    <s v="Angela"/>
    <s v="Monday, April 7, 1975"/>
    <x v="1"/>
    <x v="1"/>
    <n v="40000"/>
    <x v="117"/>
    <n v="2014"/>
    <x v="3"/>
    <x v="1"/>
  </r>
  <r>
    <n v="9088"/>
    <s v="Hunter"/>
    <s v="Monday, November 25, 1957"/>
    <x v="0"/>
    <x v="0"/>
    <n v="80000"/>
    <x v="118"/>
    <n v="2014"/>
    <x v="3"/>
    <x v="1"/>
  </r>
  <r>
    <n v="9041"/>
    <s v="Amanda"/>
    <s v="Sunday, October 16, 1977"/>
    <x v="0"/>
    <x v="1"/>
    <n v="60000"/>
    <x v="119"/>
    <n v="2014"/>
    <x v="4"/>
    <x v="1"/>
  </r>
  <r>
    <n v="9168"/>
    <s v="David"/>
    <s v="Wednesday, May 15, 1968"/>
    <x v="1"/>
    <x v="0"/>
    <n v="80000"/>
    <x v="120"/>
    <n v="2014"/>
    <x v="4"/>
    <x v="1"/>
  </r>
  <r>
    <n v="9053"/>
    <s v="Ana"/>
    <s v="Wednesday, August 20, 1980"/>
    <x v="0"/>
    <x v="1"/>
    <n v="60000"/>
    <x v="121"/>
    <n v="2014"/>
    <x v="4"/>
    <x v="1"/>
  </r>
  <r>
    <n v="9015"/>
    <s v="Janette"/>
    <s v="Tuesday, February 27, 1979"/>
    <x v="1"/>
    <x v="1"/>
    <n v="30000"/>
    <x v="122"/>
    <n v="2014"/>
    <x v="4"/>
    <x v="1"/>
  </r>
  <r>
    <n v="9158"/>
    <s v="Jason"/>
    <s v="Wednesday, October 8, 1975"/>
    <x v="1"/>
    <x v="0"/>
    <n v="40000"/>
    <x v="123"/>
    <n v="2014"/>
    <x v="4"/>
    <x v="1"/>
  </r>
  <r>
    <n v="9022"/>
    <s v="Ethan"/>
    <s v="Thursday, October 12, 1978"/>
    <x v="0"/>
    <x v="0"/>
    <n v="40000"/>
    <x v="124"/>
    <n v="2014"/>
    <x v="4"/>
    <x v="1"/>
  </r>
  <r>
    <n v="9037"/>
    <s v="Chloe"/>
    <s v="Sunday, November 27, 1977"/>
    <x v="1"/>
    <x v="1"/>
    <n v="40000"/>
    <x v="125"/>
    <n v="2014"/>
    <x v="4"/>
    <x v="1"/>
  </r>
  <r>
    <n v="9042"/>
    <s v="Megan"/>
    <s v="Monday, June 13, 1977"/>
    <x v="0"/>
    <x v="1"/>
    <n v="70000"/>
    <x v="126"/>
    <n v="2014"/>
    <x v="4"/>
    <x v="1"/>
  </r>
  <r>
    <n v="9036"/>
    <s v="Jennifer"/>
    <s v="Monday, December 18, 1978"/>
    <x v="0"/>
    <x v="1"/>
    <n v="60000"/>
    <x v="127"/>
    <n v="2014"/>
    <x v="4"/>
    <x v="1"/>
  </r>
  <r>
    <n v="9021"/>
    <s v="Destiny"/>
    <s v="Sunday, September 3, 1978"/>
    <x v="1"/>
    <x v="1"/>
    <n v="40000"/>
    <x v="128"/>
    <n v="2014"/>
    <x v="4"/>
    <x v="1"/>
  </r>
  <r>
    <n v="9091"/>
    <s v="Dalton"/>
    <s v="Thursday, April 4, 1957"/>
    <x v="0"/>
    <x v="0"/>
    <n v="90000"/>
    <x v="129"/>
    <n v="2014"/>
    <x v="4"/>
    <x v="1"/>
  </r>
  <r>
    <n v="9223"/>
    <s v="Hailey"/>
    <s v="Sunday, September 16, 1951"/>
    <x v="1"/>
    <x v="1"/>
    <n v="70000"/>
    <x v="130"/>
    <n v="2014"/>
    <x v="4"/>
    <x v="1"/>
  </r>
  <r>
    <n v="9276"/>
    <s v="Nancy"/>
    <s v="Thursday, September 19, 1963"/>
    <x v="0"/>
    <x v="1"/>
    <n v="80000"/>
    <x v="131"/>
    <n v="2014"/>
    <x v="4"/>
    <x v="1"/>
  </r>
  <r>
    <n v="9287"/>
    <s v="Henry"/>
    <s v="Monday, January 16, 1961"/>
    <x v="0"/>
    <x v="0"/>
    <n v="70000"/>
    <x v="132"/>
    <n v="2014"/>
    <x v="4"/>
    <x v="1"/>
  </r>
  <r>
    <n v="9125"/>
    <s v="Dana"/>
    <s v="Sunday, April 8, 1956"/>
    <x v="1"/>
    <x v="1"/>
    <n v="70000"/>
    <x v="133"/>
    <n v="2014"/>
    <x v="4"/>
    <x v="1"/>
  </r>
  <r>
    <n v="9207"/>
    <s v="Danielle"/>
    <s v="Monday, July 19, 1948"/>
    <x v="1"/>
    <x v="1"/>
    <n v="60000"/>
    <x v="134"/>
    <n v="2014"/>
    <x v="4"/>
    <x v="1"/>
  </r>
  <r>
    <n v="9300"/>
    <s v="Fernando"/>
    <s v="Thursday, March 3, 1960"/>
    <x v="0"/>
    <x v="0"/>
    <n v="80000"/>
    <x v="135"/>
    <n v="2014"/>
    <x v="4"/>
    <x v="1"/>
  </r>
  <r>
    <n v="9113"/>
    <s v="Micheal"/>
    <s v="Wednesday, February 21, 1962"/>
    <x v="0"/>
    <x v="0"/>
    <n v="70000"/>
    <x v="136"/>
    <n v="2014"/>
    <x v="4"/>
    <x v="1"/>
  </r>
  <r>
    <n v="9176"/>
    <s v="Mason"/>
    <s v="Thursday, January 25, 1968"/>
    <x v="0"/>
    <x v="0"/>
    <n v="90000"/>
    <x v="137"/>
    <n v="2014"/>
    <x v="4"/>
    <x v="1"/>
  </r>
  <r>
    <n v="9119"/>
    <s v="Evan"/>
    <s v="Wednesday, April 10, 1935"/>
    <x v="1"/>
    <x v="0"/>
    <n v="30000"/>
    <x v="138"/>
    <n v="2014"/>
    <x v="4"/>
    <x v="1"/>
  </r>
  <r>
    <n v="9146"/>
    <s v="Karla"/>
    <s v="Saturday, August 26, 1939"/>
    <x v="1"/>
    <x v="1"/>
    <n v="40000"/>
    <x v="139"/>
    <n v="2014"/>
    <x v="4"/>
    <x v="1"/>
  </r>
  <r>
    <n v="9198"/>
    <s v="Brooke"/>
    <s v="Tuesday, November 26, 1946"/>
    <x v="1"/>
    <x v="1"/>
    <n v="70000"/>
    <x v="140"/>
    <n v="2014"/>
    <x v="4"/>
    <x v="1"/>
  </r>
  <r>
    <n v="9350"/>
    <s v="Cara"/>
    <s v="Thursday, January 14, 1937"/>
    <x v="0"/>
    <x v="1"/>
    <n v="30000"/>
    <x v="141"/>
    <n v="2014"/>
    <x v="4"/>
    <x v="1"/>
  </r>
  <r>
    <n v="9234"/>
    <s v="Anna"/>
    <s v="Wednesday, November 19, 1952"/>
    <x v="1"/>
    <x v="1"/>
    <n v="70000"/>
    <x v="142"/>
    <n v="2014"/>
    <x v="4"/>
    <x v="1"/>
  </r>
  <r>
    <n v="9016"/>
    <s v="William"/>
    <s v="Saturday, April 28, 1979"/>
    <x v="0"/>
    <x v="0"/>
    <n v="30000"/>
    <x v="143"/>
    <n v="2014"/>
    <x v="4"/>
    <x v="1"/>
  </r>
  <r>
    <n v="9065"/>
    <s v="Jessica"/>
    <s v="Tuesday, October 9, 1973"/>
    <x v="0"/>
    <x v="1"/>
    <n v="60000"/>
    <x v="144"/>
    <n v="2014"/>
    <x v="4"/>
    <x v="1"/>
  </r>
  <r>
    <n v="9098"/>
    <s v="Mallory"/>
    <s v="Monday, May 1, 1961"/>
    <x v="1"/>
    <x v="1"/>
    <n v="60000"/>
    <x v="145"/>
    <n v="2014"/>
    <x v="4"/>
    <x v="1"/>
  </r>
  <r>
    <n v="9019"/>
    <s v="Luke"/>
    <s v="Tuesday, March 7, 1978"/>
    <x v="1"/>
    <x v="0"/>
    <n v="40000"/>
    <x v="146"/>
    <n v="2014"/>
    <x v="4"/>
    <x v="1"/>
  </r>
  <r>
    <n v="9081"/>
    <s v="Savannah"/>
    <s v="Sunday, July 24, 1966"/>
    <x v="0"/>
    <x v="1"/>
    <n v="120000"/>
    <x v="147"/>
    <n v="2014"/>
    <x v="4"/>
    <x v="1"/>
  </r>
  <r>
    <n v="9142"/>
    <s v="Eduardo"/>
    <s v="Sunday, August 14, 1977"/>
    <x v="1"/>
    <x v="0"/>
    <n v="40000"/>
    <x v="148"/>
    <n v="2014"/>
    <x v="4"/>
    <x v="1"/>
  </r>
  <r>
    <n v="9078"/>
    <s v="Gina"/>
    <s v="Thursday, January 10, 1974"/>
    <x v="1"/>
    <x v="1"/>
    <n v="40000"/>
    <x v="149"/>
    <n v="2014"/>
    <x v="4"/>
    <x v="1"/>
  </r>
  <r>
    <n v="9023"/>
    <s v="Seth"/>
    <s v="Wednesday, October 11, 1978"/>
    <x v="0"/>
    <x v="0"/>
    <n v="40000"/>
    <x v="150"/>
    <n v="2014"/>
    <x v="5"/>
    <x v="1"/>
  </r>
  <r>
    <n v="9059"/>
    <s v="Ashlee"/>
    <s v="Thursday, April 1, 1954"/>
    <x v="1"/>
    <x v="1"/>
    <n v="80000"/>
    <x v="151"/>
    <n v="2014"/>
    <x v="5"/>
    <x v="1"/>
  </r>
  <r>
    <n v="9122"/>
    <s v="Byron"/>
    <s v="Saturday, April 2, 1960"/>
    <x v="0"/>
    <x v="0"/>
    <n v="70000"/>
    <x v="152"/>
    <n v="2014"/>
    <x v="5"/>
    <x v="1"/>
  </r>
  <r>
    <n v="9160"/>
    <s v="Maurice"/>
    <s v="Tuesday, January 8, 1974"/>
    <x v="1"/>
    <x v="0"/>
    <n v="40000"/>
    <x v="153"/>
    <n v="2014"/>
    <x v="5"/>
    <x v="1"/>
  </r>
  <r>
    <n v="9185"/>
    <s v="Ashley"/>
    <s v="Sunday, October 8, 1944"/>
    <x v="1"/>
    <x v="1"/>
    <n v="70000"/>
    <x v="154"/>
    <n v="2014"/>
    <x v="5"/>
    <x v="1"/>
  </r>
  <r>
    <n v="9226"/>
    <s v="Sydney"/>
    <s v="Thursday, September 27, 1951"/>
    <x v="0"/>
    <x v="1"/>
    <n v="60000"/>
    <x v="155"/>
    <n v="2014"/>
    <x v="5"/>
    <x v="1"/>
  </r>
  <r>
    <n v="9255"/>
    <s v="Colin"/>
    <s v="Tuesday, April 4, 1933"/>
    <x v="0"/>
    <x v="0"/>
    <n v="70000"/>
    <x v="156"/>
    <n v="2014"/>
    <x v="5"/>
    <x v="1"/>
  </r>
  <r>
    <n v="9321"/>
    <s v="Terrance"/>
    <s v="Friday, July 8, 1938"/>
    <x v="0"/>
    <x v="0"/>
    <n v="90000"/>
    <x v="157"/>
    <n v="2014"/>
    <x v="5"/>
    <x v="1"/>
  </r>
  <r>
    <n v="9087"/>
    <s v="Tamara"/>
    <s v="Thursday, October 3, 1957"/>
    <x v="0"/>
    <x v="1"/>
    <n v="70000"/>
    <x v="158"/>
    <n v="2014"/>
    <x v="5"/>
    <x v="1"/>
  </r>
  <r>
    <n v="9193"/>
    <s v="Ian"/>
    <s v="Tuesday, February 13, 1945"/>
    <x v="0"/>
    <x v="0"/>
    <n v="60000"/>
    <x v="159"/>
    <n v="2014"/>
    <x v="5"/>
    <x v="1"/>
  </r>
  <r>
    <n v="9314"/>
    <s v="Mya"/>
    <s v="Monday, December 21, 1953"/>
    <x v="1"/>
    <x v="1"/>
    <n v="70000"/>
    <x v="160"/>
    <n v="2014"/>
    <x v="5"/>
    <x v="1"/>
  </r>
  <r>
    <n v="9218"/>
    <s v="Olivia"/>
    <s v="Monday, September 11, 1950"/>
    <x v="1"/>
    <x v="1"/>
    <n v="60000"/>
    <x v="161"/>
    <n v="2014"/>
    <x v="5"/>
    <x v="1"/>
  </r>
  <r>
    <n v="9071"/>
    <s v="Linda"/>
    <s v="Sunday, June 26, 1955"/>
    <x v="1"/>
    <x v="1"/>
    <n v="80000"/>
    <x v="162"/>
    <n v="2014"/>
    <x v="5"/>
    <x v="1"/>
  </r>
  <r>
    <n v="9253"/>
    <s v="José"/>
    <s v="Tuesday, February 28, 1933"/>
    <x v="0"/>
    <x v="0"/>
    <n v="60000"/>
    <x v="163"/>
    <n v="2014"/>
    <x v="5"/>
    <x v="1"/>
  </r>
  <r>
    <n v="9173"/>
    <s v="Sarah"/>
    <s v="Friday, September 1, 1967"/>
    <x v="1"/>
    <x v="1"/>
    <n v="110000"/>
    <x v="164"/>
    <n v="2014"/>
    <x v="5"/>
    <x v="1"/>
  </r>
  <r>
    <n v="9196"/>
    <s v="Alfredo"/>
    <s v="Friday, June 7, 1946"/>
    <x v="0"/>
    <x v="0"/>
    <n v="60000"/>
    <x v="165"/>
    <n v="2014"/>
    <x v="5"/>
    <x v="1"/>
  </r>
  <r>
    <n v="9179"/>
    <s v="Molly"/>
    <s v="Monday, June 14, 1943"/>
    <x v="0"/>
    <x v="1"/>
    <n v="120000"/>
    <x v="166"/>
    <n v="2014"/>
    <x v="5"/>
    <x v="1"/>
  </r>
  <r>
    <n v="9194"/>
    <s v="Jacqueline"/>
    <s v="Sunday, June 10, 1945"/>
    <x v="0"/>
    <x v="1"/>
    <n v="60000"/>
    <x v="167"/>
    <n v="2014"/>
    <x v="5"/>
    <x v="1"/>
  </r>
  <r>
    <n v="9220"/>
    <s v="Erica"/>
    <s v="Thursday, February 23, 1950"/>
    <x v="0"/>
    <x v="1"/>
    <n v="60000"/>
    <x v="168"/>
    <n v="2014"/>
    <x v="5"/>
    <x v="1"/>
  </r>
  <r>
    <n v="9079"/>
    <s v="Donald"/>
    <s v="Wednesday, March 11, 1959"/>
    <x v="1"/>
    <x v="0"/>
    <n v="160000"/>
    <x v="169"/>
    <n v="2014"/>
    <x v="5"/>
    <x v="1"/>
  </r>
  <r>
    <n v="9116"/>
    <s v="Clinton"/>
    <s v="Sunday, October 7, 1962"/>
    <x v="0"/>
    <x v="0"/>
    <n v="70000"/>
    <x v="170"/>
    <n v="2014"/>
    <x v="5"/>
    <x v="1"/>
  </r>
  <r>
    <n v="9012"/>
    <s v="Frank"/>
    <s v="Thursday, January 18, 1968"/>
    <x v="0"/>
    <x v="1"/>
    <n v="100000"/>
    <x v="171"/>
    <n v="2014"/>
    <x v="5"/>
    <x v="1"/>
  </r>
  <r>
    <n v="9347"/>
    <s v="Roy"/>
    <s v="Friday, December 23, 1955"/>
    <x v="0"/>
    <x v="0"/>
    <n v="10000"/>
    <x v="172"/>
    <n v="2014"/>
    <x v="5"/>
    <x v="1"/>
  </r>
  <r>
    <n v="9114"/>
    <s v="Leslie"/>
    <s v="Monday, May 28, 1962"/>
    <x v="1"/>
    <x v="1"/>
    <n v="70000"/>
    <x v="173"/>
    <n v="2014"/>
    <x v="5"/>
    <x v="1"/>
  </r>
  <r>
    <n v="9140"/>
    <s v="Javier"/>
    <s v="Friday, February 11, 1977"/>
    <x v="1"/>
    <x v="0"/>
    <n v="30000"/>
    <x v="174"/>
    <n v="2014"/>
    <x v="5"/>
    <x v="1"/>
  </r>
  <r>
    <n v="9014"/>
    <s v="Karl"/>
    <s v="Thursday, May 9, 1968"/>
    <x v="1"/>
    <x v="1"/>
    <n v="100000"/>
    <x v="175"/>
    <n v="2014"/>
    <x v="5"/>
    <x v="1"/>
  </r>
  <r>
    <n v="9073"/>
    <s v="Amy"/>
    <s v="Tuesday, August 14, 1956"/>
    <x v="1"/>
    <x v="1"/>
    <n v="70000"/>
    <x v="176"/>
    <n v="2014"/>
    <x v="5"/>
    <x v="1"/>
  </r>
  <r>
    <n v="9074"/>
    <s v="Levi"/>
    <s v="Tuesday, August 28, 1956"/>
    <x v="1"/>
    <x v="0"/>
    <n v="70000"/>
    <x v="177"/>
    <n v="2014"/>
    <x v="5"/>
    <x v="1"/>
  </r>
  <r>
    <n v="9209"/>
    <s v="Allison"/>
    <s v="Tuesday, January 13, 1948"/>
    <x v="0"/>
    <x v="1"/>
    <n v="60000"/>
    <x v="178"/>
    <n v="2014"/>
    <x v="5"/>
    <x v="1"/>
  </r>
  <r>
    <n v="9305"/>
    <s v="Sean"/>
    <s v="Sunday, June 19, 1960"/>
    <x v="0"/>
    <x v="0"/>
    <n v="110000"/>
    <x v="179"/>
    <n v="2014"/>
    <x v="5"/>
    <x v="1"/>
  </r>
  <r>
    <n v="9177"/>
    <s v="Jose"/>
    <s v="Saturday, July 4, 1942"/>
    <x v="0"/>
    <x v="0"/>
    <n v="110000"/>
    <x v="180"/>
    <n v="2014"/>
    <x v="6"/>
    <x v="2"/>
  </r>
  <r>
    <n v="9348"/>
    <s v="Shawn"/>
    <s v="Thursday, September 22, 1955"/>
    <x v="0"/>
    <x v="0"/>
    <n v="10000"/>
    <x v="181"/>
    <n v="2014"/>
    <x v="6"/>
    <x v="2"/>
  </r>
  <r>
    <n v="9040"/>
    <s v="Jesse"/>
    <s v="Monday, August 1, 1977"/>
    <x v="0"/>
    <x v="0"/>
    <n v="30000"/>
    <x v="182"/>
    <n v="2014"/>
    <x v="6"/>
    <x v="2"/>
  </r>
  <r>
    <n v="9094"/>
    <s v="Cedric"/>
    <s v="Sunday, April 1, 1962"/>
    <x v="1"/>
    <x v="0"/>
    <n v="70000"/>
    <x v="183"/>
    <n v="2014"/>
    <x v="6"/>
    <x v="2"/>
  </r>
  <r>
    <n v="9132"/>
    <s v="Melissa"/>
    <s v="Sunday, October 26, 1980"/>
    <x v="1"/>
    <x v="1"/>
    <n v="30000"/>
    <x v="184"/>
    <n v="2014"/>
    <x v="6"/>
    <x v="2"/>
  </r>
  <r>
    <n v="9045"/>
    <s v="Leonard"/>
    <s v="Friday, May 19, 1950"/>
    <x v="1"/>
    <x v="0"/>
    <n v="30000"/>
    <x v="185"/>
    <n v="2014"/>
    <x v="6"/>
    <x v="2"/>
  </r>
  <r>
    <n v="9127"/>
    <s v="Jan"/>
    <s v="Tuesday, October 21, 1975"/>
    <x v="0"/>
    <x v="1"/>
    <n v="40000"/>
    <x v="186"/>
    <n v="2014"/>
    <x v="6"/>
    <x v="2"/>
  </r>
  <r>
    <n v="9013"/>
    <s v="Ryan"/>
    <s v="Tuesday, August 6, 1968"/>
    <x v="0"/>
    <x v="0"/>
    <n v="100000"/>
    <x v="187"/>
    <n v="2014"/>
    <x v="6"/>
    <x v="2"/>
  </r>
  <r>
    <n v="9256"/>
    <s v="Katelyn"/>
    <s v="Wednesday, September 20, 1933"/>
    <x v="0"/>
    <x v="1"/>
    <n v="70000"/>
    <x v="188"/>
    <n v="2014"/>
    <x v="6"/>
    <x v="2"/>
  </r>
  <r>
    <n v="9123"/>
    <s v="Philip"/>
    <s v="Monday, June 20, 1960"/>
    <x v="0"/>
    <x v="0"/>
    <n v="70000"/>
    <x v="189"/>
    <n v="2014"/>
    <x v="6"/>
    <x v="2"/>
  </r>
  <r>
    <n v="9135"/>
    <s v="Marcus"/>
    <s v="Saturday, November 3, 1979"/>
    <x v="1"/>
    <x v="0"/>
    <n v="30000"/>
    <x v="190"/>
    <n v="2014"/>
    <x v="6"/>
    <x v="2"/>
  </r>
  <r>
    <n v="9164"/>
    <s v="Devin"/>
    <s v="Sunday, May 5, 1974"/>
    <x v="1"/>
    <x v="0"/>
    <n v="40000"/>
    <x v="191"/>
    <n v="2014"/>
    <x v="6"/>
    <x v="2"/>
  </r>
  <r>
    <n v="9068"/>
    <s v="Tiffany"/>
    <s v="Friday, September 23, 1955"/>
    <x v="1"/>
    <x v="1"/>
    <n v="80000"/>
    <x v="192"/>
    <n v="2014"/>
    <x v="6"/>
    <x v="2"/>
  </r>
  <r>
    <n v="9352"/>
    <s v="Raymond"/>
    <s v="Thursday, March 7, 1940"/>
    <x v="0"/>
    <x v="0"/>
    <n v="10000"/>
    <x v="193"/>
    <n v="2014"/>
    <x v="6"/>
    <x v="2"/>
  </r>
  <r>
    <n v="9197"/>
    <s v="Andrea"/>
    <s v="Tuesday, June 18, 1946"/>
    <x v="0"/>
    <x v="1"/>
    <n v="70000"/>
    <x v="194"/>
    <n v="2014"/>
    <x v="6"/>
    <x v="2"/>
  </r>
  <r>
    <n v="9172"/>
    <s v="Gabrielle"/>
    <s v="Tuesday, November 21, 1967"/>
    <x v="0"/>
    <x v="1"/>
    <n v="100000"/>
    <x v="195"/>
    <n v="2014"/>
    <x v="6"/>
    <x v="2"/>
  </r>
  <r>
    <n v="9043"/>
    <s v="Nathan"/>
    <s v="Tuesday, February 24, 1976"/>
    <x v="0"/>
    <x v="0"/>
    <n v="60000"/>
    <x v="196"/>
    <n v="2014"/>
    <x v="6"/>
    <x v="2"/>
  </r>
  <r>
    <n v="9141"/>
    <s v="Nicole"/>
    <s v="Tuesday, June 21, 1977"/>
    <x v="0"/>
    <x v="1"/>
    <n v="40000"/>
    <x v="197"/>
    <n v="2014"/>
    <x v="6"/>
    <x v="2"/>
  </r>
  <r>
    <n v="9312"/>
    <s v="Sara"/>
    <s v="Friday, April 3, 1953"/>
    <x v="1"/>
    <x v="1"/>
    <n v="70000"/>
    <x v="198"/>
    <n v="2014"/>
    <x v="6"/>
    <x v="2"/>
  </r>
  <r>
    <n v="9165"/>
    <s v="Jocelyn"/>
    <s v="Wednesday, July 18, 1973"/>
    <x v="0"/>
    <x v="1"/>
    <n v="60000"/>
    <x v="199"/>
    <n v="2014"/>
    <x v="6"/>
    <x v="2"/>
  </r>
  <r>
    <n v="9169"/>
    <s v="Bryce"/>
    <s v="Saturday, June 22, 1968"/>
    <x v="0"/>
    <x v="0"/>
    <n v="90000"/>
    <x v="200"/>
    <n v="2014"/>
    <x v="6"/>
    <x v="2"/>
  </r>
  <r>
    <n v="9283"/>
    <s v="Arturo"/>
    <s v="Friday, October 26, 1962"/>
    <x v="0"/>
    <x v="0"/>
    <n v="110000"/>
    <x v="201"/>
    <n v="2014"/>
    <x v="6"/>
    <x v="2"/>
  </r>
  <r>
    <n v="9149"/>
    <s v="Theodore"/>
    <s v="Sunday, April 20, 1941"/>
    <x v="0"/>
    <x v="0"/>
    <n v="40000"/>
    <x v="202"/>
    <n v="2014"/>
    <x v="6"/>
    <x v="2"/>
  </r>
  <r>
    <n v="9301"/>
    <s v="Cameron"/>
    <s v="Thursday, June 9, 1960"/>
    <x v="0"/>
    <x v="0"/>
    <n v="80000"/>
    <x v="203"/>
    <n v="2014"/>
    <x v="6"/>
    <x v="2"/>
  </r>
  <r>
    <n v="9143"/>
    <s v="Jonathan"/>
    <s v="Friday, February 4, 1977"/>
    <x v="0"/>
    <x v="0"/>
    <n v="40000"/>
    <x v="204"/>
    <n v="2014"/>
    <x v="6"/>
    <x v="2"/>
  </r>
  <r>
    <n v="9320"/>
    <s v="Morgan"/>
    <s v="Saturday, June 26, 1937"/>
    <x v="0"/>
    <x v="1"/>
    <n v="80000"/>
    <x v="205"/>
    <n v="2014"/>
    <x v="6"/>
    <x v="2"/>
  </r>
  <r>
    <n v="9128"/>
    <s v="Samantha"/>
    <s v="Friday, December 5, 1975"/>
    <x v="0"/>
    <x v="1"/>
    <n v="40000"/>
    <x v="206"/>
    <n v="2014"/>
    <x v="6"/>
    <x v="2"/>
  </r>
  <r>
    <n v="9225"/>
    <s v="Madison"/>
    <s v="Friday, February 16, 1951"/>
    <x v="0"/>
    <x v="1"/>
    <n v="60000"/>
    <x v="207"/>
    <n v="2014"/>
    <x v="6"/>
    <x v="2"/>
  </r>
  <r>
    <n v="9121"/>
    <s v="Orlando"/>
    <s v="Friday, November 18, 1960"/>
    <x v="0"/>
    <x v="0"/>
    <n v="70000"/>
    <x v="208"/>
    <n v="2014"/>
    <x v="6"/>
    <x v="2"/>
  </r>
  <r>
    <n v="9366"/>
    <s v="Virginia"/>
    <s v="Thursday, October 25, 1979"/>
    <x v="0"/>
    <x v="1"/>
    <n v="20000"/>
    <x v="209"/>
    <n v="2014"/>
    <x v="6"/>
    <x v="2"/>
  </r>
  <r>
    <n v="9024"/>
    <s v="Russell"/>
    <s v="Sunday, September 17, 1978"/>
    <x v="0"/>
    <x v="0"/>
    <n v="60000"/>
    <x v="210"/>
    <n v="2014"/>
    <x v="6"/>
    <x v="2"/>
  </r>
  <r>
    <n v="9306"/>
    <s v="Micah"/>
    <s v="Wednesday, June 22, 1960"/>
    <x v="0"/>
    <x v="0"/>
    <n v="110000"/>
    <x v="211"/>
    <n v="2014"/>
    <x v="7"/>
    <x v="2"/>
  </r>
  <r>
    <n v="9235"/>
    <s v="Angel"/>
    <s v="Friday, February 8, 1952"/>
    <x v="0"/>
    <x v="0"/>
    <n v="70000"/>
    <x v="212"/>
    <n v="2014"/>
    <x v="7"/>
    <x v="2"/>
  </r>
  <r>
    <n v="9367"/>
    <s v="Calvin"/>
    <s v="Thursday, February 22, 1979"/>
    <x v="0"/>
    <x v="0"/>
    <n v="20000"/>
    <x v="213"/>
    <n v="2014"/>
    <x v="7"/>
    <x v="2"/>
  </r>
  <r>
    <n v="9118"/>
    <s v="Alvin"/>
    <s v="Wednesday, July 3, 1957"/>
    <x v="1"/>
    <x v="0"/>
    <n v="80000"/>
    <x v="214"/>
    <n v="2014"/>
    <x v="7"/>
    <x v="2"/>
  </r>
  <r>
    <n v="9174"/>
    <s v="Nicholas"/>
    <s v="Thursday, July 13, 1967"/>
    <x v="0"/>
    <x v="0"/>
    <n v="110000"/>
    <x v="215"/>
    <n v="2014"/>
    <x v="7"/>
    <x v="2"/>
  </r>
  <r>
    <n v="9370"/>
    <s v="Alicia"/>
    <s v="Saturday, April 1, 1978"/>
    <x v="0"/>
    <x v="1"/>
    <n v="20000"/>
    <x v="216"/>
    <n v="2014"/>
    <x v="7"/>
    <x v="2"/>
  </r>
  <r>
    <n v="9248"/>
    <s v="Tristan"/>
    <s v="Saturday, March 26, 1955"/>
    <x v="0"/>
    <x v="0"/>
    <n v="110000"/>
    <x v="217"/>
    <n v="2014"/>
    <x v="7"/>
    <x v="2"/>
  </r>
  <r>
    <n v="9102"/>
    <s v="Julia"/>
    <s v="Wednesday, April 21, 1965"/>
    <x v="1"/>
    <x v="1"/>
    <n v="80000"/>
    <x v="218"/>
    <n v="2014"/>
    <x v="7"/>
    <x v="2"/>
  </r>
  <r>
    <n v="9230"/>
    <s v="Amber"/>
    <s v="Tuesday, April 3, 1951"/>
    <x v="0"/>
    <x v="1"/>
    <n v="70000"/>
    <x v="219"/>
    <n v="2014"/>
    <x v="7"/>
    <x v="2"/>
  </r>
  <r>
    <n v="9157"/>
    <s v="Hannah"/>
    <s v="Wednesday, June 11, 1975"/>
    <x v="0"/>
    <x v="1"/>
    <n v="40000"/>
    <x v="220"/>
    <n v="2014"/>
    <x v="7"/>
    <x v="2"/>
  </r>
  <r>
    <n v="9229"/>
    <s v="Adrian"/>
    <s v="Monday, December 3, 1951"/>
    <x v="1"/>
    <x v="0"/>
    <n v="70000"/>
    <x v="221"/>
    <n v="2014"/>
    <x v="7"/>
    <x v="2"/>
  </r>
  <r>
    <n v="9137"/>
    <s v="Jasmine"/>
    <s v="Thursday, July 20, 1978"/>
    <x v="0"/>
    <x v="1"/>
    <n v="40000"/>
    <x v="222"/>
    <n v="2014"/>
    <x v="7"/>
    <x v="2"/>
  </r>
  <r>
    <n v="9184"/>
    <s v="Meghan"/>
    <s v="Thursday, November 16, 1944"/>
    <x v="1"/>
    <x v="1"/>
    <n v="70000"/>
    <x v="223"/>
    <n v="2014"/>
    <x v="7"/>
    <x v="2"/>
  </r>
  <r>
    <n v="9310"/>
    <s v="Erin"/>
    <s v="Thursday, July 9, 1953"/>
    <x v="1"/>
    <x v="1"/>
    <n v="70000"/>
    <x v="224"/>
    <n v="2014"/>
    <x v="7"/>
    <x v="2"/>
  </r>
  <r>
    <n v="9067"/>
    <s v="Caleb"/>
    <s v="Saturday, September 25, 1976"/>
    <x v="1"/>
    <x v="0"/>
    <n v="60000"/>
    <x v="225"/>
    <n v="2014"/>
    <x v="7"/>
    <x v="2"/>
  </r>
  <r>
    <n v="9373"/>
    <s v="Carly"/>
    <s v="Monday, September 20, 1943"/>
    <x v="0"/>
    <x v="1"/>
    <n v="30000"/>
    <x v="226"/>
    <n v="2014"/>
    <x v="7"/>
    <x v="2"/>
  </r>
  <r>
    <n v="9182"/>
    <s v="Stephanie"/>
    <s v="Friday, August 25, 1944"/>
    <x v="1"/>
    <x v="1"/>
    <n v="70000"/>
    <x v="227"/>
    <n v="2014"/>
    <x v="7"/>
    <x v="2"/>
  </r>
  <r>
    <n v="9190"/>
    <s v="Carson"/>
    <s v="Thursday, June 22, 1944"/>
    <x v="0"/>
    <x v="0"/>
    <n v="70000"/>
    <x v="228"/>
    <n v="2014"/>
    <x v="7"/>
    <x v="2"/>
  </r>
  <r>
    <n v="9139"/>
    <s v="Tanya"/>
    <s v="Wednesday, November 9, 1938"/>
    <x v="1"/>
    <x v="1"/>
    <n v="30000"/>
    <x v="229"/>
    <n v="2014"/>
    <x v="7"/>
    <x v="2"/>
  </r>
  <r>
    <n v="9202"/>
    <s v="Alexia"/>
    <s v="Tuesday, August 26, 1947"/>
    <x v="0"/>
    <x v="1"/>
    <n v="80000"/>
    <x v="230"/>
    <n v="2014"/>
    <x v="7"/>
    <x v="2"/>
  </r>
  <r>
    <n v="9138"/>
    <s v="Lauren"/>
    <s v="Friday, September 15, 1978"/>
    <x v="0"/>
    <x v="1"/>
    <n v="40000"/>
    <x v="231"/>
    <n v="2014"/>
    <x v="7"/>
    <x v="2"/>
  </r>
  <r>
    <n v="9355"/>
    <s v="Roberto"/>
    <s v="Monday, December 28, 1942"/>
    <x v="0"/>
    <x v="0"/>
    <n v="40000"/>
    <x v="232"/>
    <n v="2014"/>
    <x v="7"/>
    <x v="2"/>
  </r>
  <r>
    <n v="9376"/>
    <s v="Lance"/>
    <s v="Thursday, June 10, 1943"/>
    <x v="1"/>
    <x v="0"/>
    <n v="40000"/>
    <x v="233"/>
    <n v="2014"/>
    <x v="8"/>
    <x v="3"/>
  </r>
  <r>
    <n v="9376"/>
    <s v="Lance"/>
    <s v="Thursday, June 10, 1943"/>
    <x v="1"/>
    <x v="0"/>
    <n v="4000000"/>
    <x v="234"/>
    <n v="2014"/>
    <x v="8"/>
    <x v="3"/>
  </r>
  <r>
    <n v="9375"/>
    <s v="Francisco"/>
    <s v="Sunday, May 9, 1943"/>
    <x v="0"/>
    <x v="0"/>
    <n v="30000"/>
    <x v="235"/>
    <n v="2014"/>
    <x v="8"/>
    <x v="3"/>
  </r>
  <r>
    <n v="9375"/>
    <s v="Francisco"/>
    <s v="Sunday, May 9, 1943"/>
    <x v="0"/>
    <x v="0"/>
    <n v="3000000"/>
    <x v="236"/>
    <n v="2014"/>
    <x v="8"/>
    <x v="3"/>
  </r>
  <r>
    <n v="9251"/>
    <s v="Xavier"/>
    <s v="Monday, July 4, 1932"/>
    <x v="1"/>
    <x v="0"/>
    <n v="30000"/>
    <x v="237"/>
    <n v="2014"/>
    <x v="8"/>
    <x v="3"/>
  </r>
  <r>
    <n v="9188"/>
    <s v="Catherine"/>
    <s v="Wednesday, September 6, 1944"/>
    <x v="0"/>
    <x v="1"/>
    <n v="60000"/>
    <x v="238"/>
    <n v="2014"/>
    <x v="9"/>
    <x v="3"/>
  </r>
  <r>
    <n v="9222"/>
    <s v="Alexandra"/>
    <s v="Thursday, August 17, 1950"/>
    <x v="0"/>
    <x v="1"/>
    <n v="80000"/>
    <x v="239"/>
    <n v="2014"/>
    <x v="7"/>
    <x v="2"/>
  </r>
  <r>
    <n v="9371"/>
    <s v="Lacey"/>
    <s v="Saturday, May 27, 1978"/>
    <x v="0"/>
    <x v="1"/>
    <n v="20000"/>
    <x v="240"/>
    <n v="2014"/>
    <x v="7"/>
    <x v="2"/>
  </r>
  <r>
    <n v="9254"/>
    <s v="Johnathan"/>
    <s v="Friday, March 3, 1933"/>
    <x v="0"/>
    <x v="0"/>
    <n v="70000"/>
    <x v="241"/>
    <n v="2014"/>
    <x v="7"/>
    <x v="2"/>
  </r>
  <r>
    <n v="9085"/>
    <s v="Emily"/>
    <s v="Friday, July 19, 1957"/>
    <x v="1"/>
    <x v="1"/>
    <n v="60000"/>
    <x v="242"/>
    <n v="2014"/>
    <x v="10"/>
    <x v="2"/>
  </r>
  <r>
    <n v="9130"/>
    <s v="Caroline"/>
    <s v="Sunday, January 6, 1980"/>
    <x v="0"/>
    <x v="1"/>
    <n v="30000"/>
    <x v="243"/>
    <n v="2014"/>
    <x v="10"/>
    <x v="2"/>
  </r>
  <r>
    <n v="9051"/>
    <s v="Daniel"/>
    <s v="Saturday, August 4, 1951"/>
    <x v="1"/>
    <x v="0"/>
    <n v="30000"/>
    <x v="244"/>
    <n v="2014"/>
    <x v="10"/>
    <x v="2"/>
  </r>
  <r>
    <n v="9349"/>
    <s v="Mindy"/>
    <s v="Friday, September 3, 1954"/>
    <x v="0"/>
    <x v="1"/>
    <n v="10000"/>
    <x v="245"/>
    <n v="2014"/>
    <x v="10"/>
    <x v="2"/>
  </r>
  <r>
    <m/>
    <m/>
    <m/>
    <x v="2"/>
    <x v="2"/>
    <m/>
    <x v="246"/>
    <m/>
    <x v="11"/>
    <x v="4"/>
  </r>
  <r>
    <m/>
    <m/>
    <m/>
    <x v="2"/>
    <x v="2"/>
    <m/>
    <x v="246"/>
    <m/>
    <x v="11"/>
    <x v="4"/>
  </r>
  <r>
    <m/>
    <m/>
    <m/>
    <x v="2"/>
    <x v="2"/>
    <m/>
    <x v="246"/>
    <m/>
    <x v="11"/>
    <x v="4"/>
  </r>
  <r>
    <m/>
    <m/>
    <m/>
    <x v="2"/>
    <x v="2"/>
    <m/>
    <x v="246"/>
    <m/>
    <x v="11"/>
    <x v="4"/>
  </r>
  <r>
    <s v="A pivot table is a data summarization tool used in spreadsheets (such as Microsoft Excel or Google Sheets) that allows you to summarize and analyze large datasets in a concise and organized manner."/>
    <m/>
    <m/>
    <x v="2"/>
    <x v="2"/>
    <m/>
    <x v="246"/>
    <m/>
    <x v="11"/>
    <x v="4"/>
  </r>
  <r>
    <m/>
    <m/>
    <m/>
    <x v="2"/>
    <x v="2"/>
    <m/>
    <x v="246"/>
    <m/>
    <x v="11"/>
    <x v="4"/>
  </r>
  <r>
    <s v="With a pivot table, you can quickly and easily create custom reports by aggregating and analyzing data from various perspectives. You can organize data by rows, columns, and values, and apply filters to display only the data that you are interested in."/>
    <m/>
    <m/>
    <x v="2"/>
    <x v="2"/>
    <m/>
    <x v="246"/>
    <m/>
    <x v="11"/>
    <x v="4"/>
  </r>
  <r>
    <m/>
    <m/>
    <m/>
    <x v="2"/>
    <x v="2"/>
    <m/>
    <x v="246"/>
    <m/>
    <x v="11"/>
    <x v="4"/>
  </r>
  <r>
    <s v="Here are the basic steps to create a pivot table in Excel:"/>
    <m/>
    <m/>
    <x v="2"/>
    <x v="2"/>
    <m/>
    <x v="246"/>
    <m/>
    <x v="11"/>
    <x v="4"/>
  </r>
  <r>
    <m/>
    <m/>
    <m/>
    <x v="2"/>
    <x v="2"/>
    <m/>
    <x v="246"/>
    <m/>
    <x v="11"/>
    <x v="4"/>
  </r>
  <r>
    <s v="1. Select the data range that you want to analyze."/>
    <m/>
    <m/>
    <x v="2"/>
    <x v="2"/>
    <m/>
    <x v="246"/>
    <m/>
    <x v="11"/>
    <x v="4"/>
  </r>
  <r>
    <s v="2. Go to the &quot;Insert&quot; tab and click on &quot;Pivot Table&quot;."/>
    <m/>
    <m/>
    <x v="2"/>
    <x v="2"/>
    <m/>
    <x v="246"/>
    <m/>
    <x v="11"/>
    <x v="4"/>
  </r>
  <r>
    <s v="3. In the &quot;Create PivotTable&quot; dialog box, select the range of cells that contain your data and choose where you want the pivot table to be located."/>
    <m/>
    <m/>
    <x v="2"/>
    <x v="2"/>
    <m/>
    <x v="246"/>
    <m/>
    <x v="11"/>
    <x v="4"/>
  </r>
  <r>
    <s v="4. Drag and drop the fields that you want to analyze into the &quot;Row Labels&quot;, &quot;Column Labels&quot;, and &quot;Values&quot; areas."/>
    <m/>
    <m/>
    <x v="2"/>
    <x v="2"/>
    <m/>
    <x v="246"/>
    <m/>
    <x v="11"/>
    <x v="4"/>
  </r>
  <r>
    <s v="5. Apply any necessary filters, sorting, or formatting to the pivot table."/>
    <m/>
    <m/>
    <x v="2"/>
    <x v="2"/>
    <m/>
    <x v="246"/>
    <m/>
    <x v="11"/>
    <x v="4"/>
  </r>
  <r>
    <m/>
    <m/>
    <m/>
    <x v="2"/>
    <x v="2"/>
    <m/>
    <x v="246"/>
    <m/>
    <x v="11"/>
    <x v="4"/>
  </r>
  <r>
    <s v="Once you have created your pivot table, you can update it with new data, change its layout and formatting, or create charts and graphs to visualize your data in different ways. Pivot tables are a powerful tool for data analysis and can save you a lot of time and effort when working with large datasets"/>
    <m/>
    <m/>
    <x v="2"/>
    <x v="2"/>
    <m/>
    <x v="246"/>
    <m/>
    <x v="11"/>
    <x v="4"/>
  </r>
  <r>
    <m/>
    <m/>
    <m/>
    <x v="2"/>
    <x v="2"/>
    <m/>
    <x v="246"/>
    <m/>
    <x v="1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G8" firstHeaderRow="1" firstDataRow="3" firstDataCol="1"/>
  <pivotFields count="7">
    <pivotField showAll="0"/>
    <pivotField showAll="0"/>
    <pivotField showAll="0"/>
    <pivotField axis="axisCol" showAll="0">
      <items count="3">
        <item x="0"/>
        <item x="1"/>
        <item t="default"/>
      </items>
    </pivotField>
    <pivotField axis="axisRow" showAll="0">
      <items count="3">
        <item x="1"/>
        <item x="0"/>
        <item t="default"/>
      </items>
    </pivotField>
    <pivotField dataField="1" numFmtId="165" showAll="0"/>
    <pivotField showAll="0"/>
  </pivotFields>
  <rowFields count="1">
    <field x="4"/>
  </rowFields>
  <rowItems count="3">
    <i>
      <x/>
    </i>
    <i>
      <x v="1"/>
    </i>
    <i t="grand">
      <x/>
    </i>
  </rowItems>
  <colFields count="2">
    <field x="3"/>
    <field x="-2"/>
  </colFields>
  <colItems count="6">
    <i>
      <x/>
      <x/>
    </i>
    <i r="1" i="1">
      <x v="1"/>
    </i>
    <i>
      <x v="1"/>
      <x/>
    </i>
    <i r="1" i="1">
      <x v="1"/>
    </i>
    <i t="grand">
      <x/>
    </i>
    <i t="grand" i="1">
      <x/>
    </i>
  </colItems>
  <dataFields count="2">
    <dataField name="Sum of Salary" fld="5" showDataAs="percentOfTotal" baseField="4" baseItem="0" numFmtId="10"/>
    <dataField name="Sum of Salary2" fld="5" baseField="0" baseItem="0"/>
  </dataFields>
  <formats count="4">
    <format dxfId="10">
      <pivotArea outline="0" collapsedLevelsAreSubtotals="1" fieldPosition="0"/>
    </format>
    <format dxfId="9">
      <pivotArea dataOnly="0" labelOnly="1" grandCol="1" outline="0" fieldPosition="0"/>
    </format>
    <format dxfId="8">
      <pivotArea outline="0" collapsedLevelsAreSubtotals="1" fieldPosition="0"/>
    </format>
    <format dxfId="7">
      <pivotArea outline="0" fieldPosition="0">
        <references count="1">
          <reference field="4294967294" count="1">
            <x v="0"/>
          </reference>
        </references>
      </pivotArea>
    </format>
  </format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1"/>
          </reference>
          <reference field="3" count="1" selected="0">
            <x v="1"/>
          </reference>
        </references>
      </pivotArea>
    </chartFormat>
    <chartFormat chart="0" format="3" series="1">
      <pivotArea type="data" outline="0" fieldPosition="0">
        <references count="2">
          <reference field="4294967294" count="1" selected="0">
            <x v="1"/>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B6" firstHeaderRow="1" firstDataRow="1" firstDataCol="1"/>
  <pivotFields count="10">
    <pivotField showAll="0"/>
    <pivotField showAll="0"/>
    <pivotField showAll="0"/>
    <pivotField showAll="0">
      <items count="4">
        <item x="0"/>
        <item x="1"/>
        <item x="2"/>
        <item t="default"/>
      </items>
    </pivotField>
    <pivotField axis="axisRow" showAll="0">
      <items count="4">
        <item x="1"/>
        <item x="0"/>
        <item h="1" x="2"/>
        <item t="default"/>
      </items>
    </pivotField>
    <pivotField dataField="1" showAll="0"/>
    <pivotField showAll="0">
      <items count="2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9"/>
        <item x="240"/>
        <item x="241"/>
        <item x="242"/>
        <item x="243"/>
        <item x="244"/>
        <item x="245"/>
        <item x="233"/>
        <item x="234"/>
        <item x="235"/>
        <item x="236"/>
        <item x="237"/>
        <item x="238"/>
        <item x="246"/>
        <item t="default"/>
      </items>
    </pivotField>
    <pivotField showAll="0"/>
    <pivotField showAll="0"/>
    <pivotField showAll="0"/>
  </pivotFields>
  <rowFields count="1">
    <field x="4"/>
  </rowFields>
  <rowItems count="3">
    <i>
      <x/>
    </i>
    <i>
      <x v="1"/>
    </i>
    <i t="grand">
      <x/>
    </i>
  </rowItems>
  <colItems count="1">
    <i/>
  </colItems>
  <dataFields count="1">
    <dataField name="Sum of Salary" fld="5" baseField="4"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6" firstHeaderRow="1" firstDataRow="1" firstDataCol="1"/>
  <pivotFields count="10">
    <pivotField showAll="0"/>
    <pivotField showAll="0"/>
    <pivotField showAll="0"/>
    <pivotField showAll="0"/>
    <pivotField axis="axisRow" showAll="0">
      <items count="4">
        <item x="1"/>
        <item x="0"/>
        <item h="1" x="2"/>
        <item t="default"/>
      </items>
    </pivotField>
    <pivotField dataField="1" showAll="0"/>
    <pivotField showAll="0"/>
    <pivotField showAll="0"/>
    <pivotField showAll="0"/>
    <pivotField showAll="0"/>
  </pivotFields>
  <rowFields count="1">
    <field x="4"/>
  </rowFields>
  <rowItems count="3">
    <i>
      <x/>
    </i>
    <i>
      <x v="1"/>
    </i>
    <i t="grand">
      <x/>
    </i>
  </rowItems>
  <colItems count="1">
    <i/>
  </colItems>
  <dataFields count="1">
    <dataField name="Average of Salary" fld="5" subtotal="average" baseField="4"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D7" firstHeaderRow="1" firstDataRow="2" firstDataCol="1"/>
  <pivotFields count="10">
    <pivotField showAll="0"/>
    <pivotField showAll="0"/>
    <pivotField showAll="0"/>
    <pivotField axis="axisCol" showAll="0">
      <items count="4">
        <item x="0"/>
        <item x="1"/>
        <item x="2"/>
        <item t="default"/>
      </items>
    </pivotField>
    <pivotField axis="axisRow" showAll="0">
      <items count="4">
        <item x="1"/>
        <item x="0"/>
        <item h="1" x="2"/>
        <item t="default"/>
      </items>
    </pivotField>
    <pivotField dataField="1" showAll="0"/>
    <pivotField showAll="0"/>
    <pivotField showAll="0"/>
    <pivotField showAll="0"/>
    <pivotField showAll="0"/>
  </pivotFields>
  <rowFields count="1">
    <field x="4"/>
  </rowFields>
  <rowItems count="3">
    <i>
      <x/>
    </i>
    <i>
      <x v="1"/>
    </i>
    <i t="grand">
      <x/>
    </i>
  </rowItems>
  <colFields count="1">
    <field x="3"/>
  </colFields>
  <colItems count="3">
    <i>
      <x/>
    </i>
    <i>
      <x v="1"/>
    </i>
    <i t="grand">
      <x/>
    </i>
  </colItems>
  <dataFields count="1">
    <dataField name="Average of Salary" fld="5" subtotal="average" baseField="4" baseItem="0"/>
  </dataFields>
  <chartFormats count="2">
    <chartFormat chart="1" format="2" series="1">
      <pivotArea type="data" outline="0" fieldPosition="0">
        <references count="2">
          <reference field="4294967294" count="1" selected="0">
            <x v="0"/>
          </reference>
          <reference field="3" count="1" selected="0">
            <x v="0"/>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B8" firstHeaderRow="1" firstDataRow="1" firstDataCol="1"/>
  <pivotFields count="10">
    <pivotField showAll="0"/>
    <pivotField showAll="0"/>
    <pivotField showAll="0"/>
    <pivotField showAll="0"/>
    <pivotField showAll="0"/>
    <pivotField dataField="1" showAll="0"/>
    <pivotField showAll="0"/>
    <pivotField showAll="0"/>
    <pivotField showAll="0"/>
    <pivotField axis="axisRow" showAll="0">
      <items count="6">
        <item x="0"/>
        <item x="1"/>
        <item x="2"/>
        <item x="3"/>
        <item h="1" x="4"/>
        <item t="default"/>
      </items>
    </pivotField>
  </pivotFields>
  <rowFields count="1">
    <field x="9"/>
  </rowFields>
  <rowItems count="5">
    <i>
      <x/>
    </i>
    <i>
      <x v="1"/>
    </i>
    <i>
      <x v="2"/>
    </i>
    <i>
      <x v="3"/>
    </i>
    <i t="grand">
      <x/>
    </i>
  </rowItems>
  <colItems count="1">
    <i/>
  </colItems>
  <dataFields count="1">
    <dataField name="Average of Salary" fld="5" subtotal="average" baseField="0" baseItem="64"/>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6" name="PivotTable2"/>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cruitmentDate" sourceName="RecruitmentDate">
  <pivotTables>
    <pivotTable tabId="36" name="PivotTable2"/>
  </pivotTables>
  <data>
    <tabular pivotCacheId="1">
      <items count="24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9" s="1"/>
        <i x="240" s="1"/>
        <i x="241" s="1"/>
        <i x="242" s="1"/>
        <i x="243" s="1"/>
        <i x="244" s="1"/>
        <i x="245" s="1"/>
        <i x="233" s="1"/>
        <i x="234" s="1"/>
        <i x="235" s="1"/>
        <i x="236" s="1"/>
        <i x="237" s="1"/>
        <i x="238" s="1"/>
        <i x="24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6" name="PivotTable2"/>
  </pivotTables>
  <data>
    <tabular pivotCacheId="1">
      <items count="3">
        <i x="1" s="1"/>
        <i x="0"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cruitmentDate" cache="Slicer_RecruitmentDate" caption="RecruitmentDate" startItem="16" rowHeight="241300"/>
  <slicer name="Gender" cache="Slicer_Gender" caption="Gender" rowHeight="241300"/>
</slicers>
</file>

<file path=xl/tables/table1.xml><?xml version="1.0" encoding="utf-8"?>
<table xmlns="http://schemas.openxmlformats.org/spreadsheetml/2006/main" id="1" name="Table1" displayName="Table1" ref="F3:F7" totalsRowShown="0">
  <autoFilter ref="F3:F7"/>
  <tableColumns count="1">
    <tableColumn id="1" name="Column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G2" insertRow="1" totalsRowShown="0">
  <autoFilter ref="A1:G2"/>
  <tableColumns count="7">
    <tableColumn id="1" name="Staff Code"/>
    <tableColumn id="2" name="Name"/>
    <tableColumn id="3" name="Date of Birth"/>
    <tableColumn id="4" name="Marital Status"/>
    <tableColumn id="5" name="Gender"/>
    <tableColumn id="6" name="Salary"/>
    <tableColumn id="7" name="RecruitmentDate"/>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G2" totalsRowShown="0">
  <autoFilter ref="A1:G2"/>
  <tableColumns count="7">
    <tableColumn id="1" name="Staff Code"/>
    <tableColumn id="2" name="Name"/>
    <tableColumn id="3" name="Date of Birth"/>
    <tableColumn id="4" name="Marital Status"/>
    <tableColumn id="5" name="Gender"/>
    <tableColumn id="6" name="Salary"/>
    <tableColumn id="7" name="RecruitmentDate" dataDxfId="12"/>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G128" totalsRowShown="0">
  <autoFilter ref="A1:G128"/>
  <sortState ref="A2:G128">
    <sortCondition ref="A1:A128"/>
  </sortState>
  <tableColumns count="7">
    <tableColumn id="1" name="Staff Code"/>
    <tableColumn id="2" name="Name"/>
    <tableColumn id="3" name="Date of Birth"/>
    <tableColumn id="4" name="Marital Status"/>
    <tableColumn id="5" name="Gender"/>
    <tableColumn id="6" name="Salary"/>
    <tableColumn id="7" name="RecruitmentDate" dataDxfId="11"/>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J247" totalsRowShown="0" headerRowDxfId="6" tableBorderDxfId="5">
  <autoFilter ref="A1:J247"/>
  <sortState ref="A2:G247">
    <sortCondition ref="G1:G247"/>
  </sortState>
  <tableColumns count="10">
    <tableColumn id="1" name="Staff Code"/>
    <tableColumn id="2" name="Name"/>
    <tableColumn id="3" name="Date of Birth"/>
    <tableColumn id="4" name="Marital Status"/>
    <tableColumn id="5" name="Gender"/>
    <tableColumn id="6" name="Salary" dataDxfId="4" dataCellStyle="Comma"/>
    <tableColumn id="7" name="RecruitmentDate" dataDxfId="3"/>
    <tableColumn id="9" name="YEAR" dataDxfId="2">
      <calculatedColumnFormula>YEAR(G2)</calculatedColumnFormula>
    </tableColumn>
    <tableColumn id="8" name="MONTH" dataDxfId="1">
      <calculatedColumnFormula>MONTH(G2)</calculatedColumnFormula>
    </tableColumn>
    <tableColumn id="10" name="QUARTERLY" dataDxfId="0">
      <calculatedColumnFormula>IF(MONTH(G2)&lt;=3,"Q1",IF(MONTH(G2)&lt;=6,"Q2",IF(MONTH(G2)&lt;=9,"Q3","Q4")))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election activeCell="E17" sqref="E17"/>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16"/>
  <sheetViews>
    <sheetView workbookViewId="0">
      <selection sqref="A1:XFD1048576"/>
    </sheetView>
  </sheetViews>
  <sheetFormatPr defaultRowHeight="15"/>
  <cols>
    <col min="3" max="3" width="9.7109375" bestFit="1" customWidth="1"/>
  </cols>
  <sheetData>
    <row r="1" spans="1:17">
      <c r="A1" s="9" t="s">
        <v>157</v>
      </c>
      <c r="B1" s="9"/>
    </row>
    <row r="2" spans="1:17">
      <c r="A2" s="41" t="s">
        <v>158</v>
      </c>
      <c r="B2" s="41" t="s">
        <v>41</v>
      </c>
      <c r="C2" s="41" t="s">
        <v>159</v>
      </c>
      <c r="D2" s="41" t="s">
        <v>160</v>
      </c>
      <c r="E2" s="41" t="s">
        <v>161</v>
      </c>
      <c r="F2" s="41" t="s">
        <v>205</v>
      </c>
      <c r="H2" s="9" t="s">
        <v>178</v>
      </c>
      <c r="I2" s="9"/>
    </row>
    <row r="3" spans="1:17">
      <c r="A3" s="6" t="s">
        <v>162</v>
      </c>
      <c r="B3" s="6" t="s">
        <v>171</v>
      </c>
      <c r="C3" s="42">
        <v>35874</v>
      </c>
      <c r="D3" s="6" t="s">
        <v>172</v>
      </c>
      <c r="E3" s="6"/>
      <c r="F3" s="6" t="s">
        <v>206</v>
      </c>
      <c r="H3" s="41" t="s">
        <v>179</v>
      </c>
      <c r="I3" s="41" t="s">
        <v>188</v>
      </c>
      <c r="J3" s="41" t="s">
        <v>189</v>
      </c>
      <c r="K3" s="41" t="s">
        <v>190</v>
      </c>
      <c r="L3" s="41" t="s">
        <v>204</v>
      </c>
      <c r="M3" s="41" t="s">
        <v>191</v>
      </c>
      <c r="N3" s="41" t="s">
        <v>192</v>
      </c>
      <c r="O3" s="6"/>
      <c r="P3" s="41" t="s">
        <v>205</v>
      </c>
      <c r="Q3" s="43" t="s">
        <v>209</v>
      </c>
    </row>
    <row r="4" spans="1:17">
      <c r="A4" s="6" t="s">
        <v>163</v>
      </c>
      <c r="B4" s="6" t="s">
        <v>45</v>
      </c>
      <c r="C4" s="6"/>
      <c r="D4" s="6"/>
      <c r="E4" s="6"/>
      <c r="F4" s="6" t="s">
        <v>207</v>
      </c>
      <c r="H4" s="6" t="s">
        <v>180</v>
      </c>
      <c r="I4" s="6" t="s">
        <v>193</v>
      </c>
      <c r="J4" s="6" t="s">
        <v>201</v>
      </c>
      <c r="K4" s="6">
        <v>2</v>
      </c>
      <c r="L4" s="6">
        <v>10</v>
      </c>
      <c r="M4" s="6">
        <f>K4*L4</f>
        <v>20</v>
      </c>
      <c r="N4" s="6" t="s">
        <v>162</v>
      </c>
      <c r="O4" s="6"/>
      <c r="P4" s="6" t="str">
        <f>VLOOKUP(N4,A2:F11,6)</f>
        <v>Male</v>
      </c>
      <c r="Q4" s="6" t="str">
        <f>VLOOKUP(N4,A2:F11,2)</f>
        <v>John</v>
      </c>
    </row>
    <row r="5" spans="1:17">
      <c r="A5" s="6" t="s">
        <v>164</v>
      </c>
      <c r="B5" s="6" t="s">
        <v>173</v>
      </c>
      <c r="C5" s="6"/>
      <c r="D5" s="6"/>
      <c r="E5" s="6"/>
      <c r="F5" s="6" t="s">
        <v>208</v>
      </c>
      <c r="H5" s="6" t="s">
        <v>181</v>
      </c>
      <c r="I5" s="6" t="s">
        <v>194</v>
      </c>
      <c r="J5" s="6" t="s">
        <v>202</v>
      </c>
      <c r="K5" s="6">
        <v>4</v>
      </c>
      <c r="L5" s="6">
        <v>20</v>
      </c>
      <c r="M5" s="6">
        <f>K5*L5</f>
        <v>80</v>
      </c>
      <c r="N5" s="6" t="s">
        <v>163</v>
      </c>
      <c r="O5" s="6"/>
      <c r="P5" s="6" t="str">
        <f>VLOOKUP(N5,A3:F12,6)</f>
        <v>FEMALE</v>
      </c>
      <c r="Q5" s="6"/>
    </row>
    <row r="6" spans="1:17">
      <c r="A6" s="6" t="s">
        <v>165</v>
      </c>
      <c r="B6" s="6" t="s">
        <v>174</v>
      </c>
      <c r="C6" s="6"/>
      <c r="D6" s="6"/>
      <c r="E6" s="6"/>
      <c r="F6" s="6" t="s">
        <v>208</v>
      </c>
      <c r="H6" s="6" t="s">
        <v>182</v>
      </c>
      <c r="I6" s="6" t="s">
        <v>195</v>
      </c>
      <c r="J6" s="6" t="s">
        <v>203</v>
      </c>
      <c r="K6" s="6">
        <v>5</v>
      </c>
      <c r="L6" s="6">
        <v>25</v>
      </c>
      <c r="M6" s="6">
        <f>K6*L6</f>
        <v>125</v>
      </c>
      <c r="N6" s="6" t="s">
        <v>164</v>
      </c>
      <c r="O6" s="6"/>
      <c r="P6" s="6" t="str">
        <f>VLOOKUP(N6,A4:F13,6)</f>
        <v>MALE</v>
      </c>
      <c r="Q6" s="6"/>
    </row>
    <row r="7" spans="1:17">
      <c r="A7" s="6" t="s">
        <v>166</v>
      </c>
      <c r="B7" s="6" t="s">
        <v>175</v>
      </c>
      <c r="C7" s="6"/>
      <c r="D7" s="6"/>
      <c r="E7" s="6"/>
      <c r="F7" s="6" t="s">
        <v>208</v>
      </c>
      <c r="H7" s="6" t="s">
        <v>183</v>
      </c>
      <c r="I7" s="6" t="s">
        <v>196</v>
      </c>
      <c r="J7" s="6"/>
      <c r="K7" s="6"/>
      <c r="L7" s="6"/>
      <c r="M7" s="6">
        <v>0</v>
      </c>
      <c r="N7" s="6"/>
      <c r="O7" s="6"/>
      <c r="P7" s="6"/>
      <c r="Q7" s="6"/>
    </row>
    <row r="8" spans="1:17">
      <c r="A8" s="6" t="s">
        <v>167</v>
      </c>
      <c r="B8" s="6" t="s">
        <v>176</v>
      </c>
      <c r="C8" s="6"/>
      <c r="D8" s="6"/>
      <c r="E8" s="6"/>
      <c r="F8" s="6" t="s">
        <v>207</v>
      </c>
      <c r="H8" s="6" t="s">
        <v>184</v>
      </c>
      <c r="I8" s="6" t="s">
        <v>197</v>
      </c>
      <c r="J8" s="6"/>
      <c r="K8" s="6"/>
      <c r="L8" s="6"/>
      <c r="M8" s="6">
        <v>0</v>
      </c>
      <c r="N8" s="6" t="s">
        <v>167</v>
      </c>
      <c r="O8" s="6"/>
      <c r="P8" s="6"/>
      <c r="Q8" s="6"/>
    </row>
    <row r="9" spans="1:17">
      <c r="A9" s="6" t="s">
        <v>168</v>
      </c>
      <c r="B9" s="6" t="s">
        <v>46</v>
      </c>
      <c r="C9" s="6"/>
      <c r="D9" s="6"/>
      <c r="E9" s="6"/>
      <c r="F9" s="6"/>
      <c r="H9" s="6" t="s">
        <v>185</v>
      </c>
      <c r="I9" s="6" t="s">
        <v>198</v>
      </c>
      <c r="J9" s="6"/>
      <c r="K9" s="6"/>
      <c r="L9" s="6"/>
      <c r="M9" s="6">
        <v>0</v>
      </c>
      <c r="N9" s="6"/>
      <c r="O9" s="6"/>
      <c r="P9" s="6"/>
      <c r="Q9" s="6"/>
    </row>
    <row r="10" spans="1:17">
      <c r="A10" s="6" t="s">
        <v>169</v>
      </c>
      <c r="B10" s="6" t="s">
        <v>121</v>
      </c>
      <c r="C10" s="6"/>
      <c r="D10" s="6"/>
      <c r="E10" s="6"/>
      <c r="F10" s="6"/>
      <c r="H10" s="6" t="s">
        <v>186</v>
      </c>
      <c r="I10" s="6" t="s">
        <v>199</v>
      </c>
      <c r="J10" s="6"/>
      <c r="K10" s="6"/>
      <c r="L10" s="6"/>
      <c r="M10" s="6">
        <v>0</v>
      </c>
      <c r="N10" s="6"/>
      <c r="O10" s="6"/>
      <c r="P10" s="6"/>
      <c r="Q10" s="6"/>
    </row>
    <row r="11" spans="1:17">
      <c r="A11" s="6" t="s">
        <v>170</v>
      </c>
      <c r="B11" s="6" t="s">
        <v>177</v>
      </c>
      <c r="C11" s="6"/>
      <c r="D11" s="6"/>
      <c r="E11" s="6"/>
      <c r="F11" s="6"/>
      <c r="H11" s="6" t="s">
        <v>187</v>
      </c>
      <c r="I11" s="6" t="s">
        <v>200</v>
      </c>
      <c r="J11" s="6"/>
      <c r="K11" s="6"/>
      <c r="L11" s="6"/>
      <c r="M11" s="6">
        <v>0</v>
      </c>
      <c r="N11" s="6"/>
      <c r="O11" s="6"/>
      <c r="P11" s="6"/>
      <c r="Q11" s="6"/>
    </row>
    <row r="12" spans="1:17">
      <c r="H12" s="6"/>
      <c r="I12" s="6"/>
      <c r="J12" s="6"/>
      <c r="K12" s="6"/>
      <c r="L12" s="6"/>
      <c r="M12" s="6"/>
      <c r="N12" s="6"/>
      <c r="O12" s="6"/>
      <c r="P12" s="6"/>
      <c r="Q12" s="6"/>
    </row>
    <row r="15" spans="1:17">
      <c r="B15" s="5" t="s">
        <v>210</v>
      </c>
      <c r="C15" t="s">
        <v>211</v>
      </c>
    </row>
    <row r="16" spans="1:17">
      <c r="B16" t="s">
        <v>212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tabSelected="1" topLeftCell="A7" workbookViewId="0">
      <selection activeCell="E19" sqref="E19"/>
    </sheetView>
  </sheetViews>
  <sheetFormatPr defaultRowHeight="15"/>
  <cols>
    <col min="3" max="3" width="9.7109375" bestFit="1" customWidth="1"/>
  </cols>
  <sheetData>
    <row r="1" spans="1:17">
      <c r="A1" s="9" t="s">
        <v>157</v>
      </c>
      <c r="B1" s="9"/>
    </row>
    <row r="2" spans="1:17">
      <c r="A2" s="41" t="s">
        <v>158</v>
      </c>
      <c r="B2" s="41" t="s">
        <v>41</v>
      </c>
      <c r="C2" s="41" t="s">
        <v>159</v>
      </c>
      <c r="D2" s="41" t="s">
        <v>160</v>
      </c>
      <c r="E2" s="41" t="s">
        <v>161</v>
      </c>
      <c r="F2" s="41" t="s">
        <v>205</v>
      </c>
      <c r="H2" s="9" t="s">
        <v>178</v>
      </c>
      <c r="I2" s="9"/>
    </row>
    <row r="3" spans="1:17">
      <c r="A3" s="6" t="s">
        <v>162</v>
      </c>
      <c r="B3" s="6" t="s">
        <v>171</v>
      </c>
      <c r="C3" s="42">
        <v>35874</v>
      </c>
      <c r="D3" s="6" t="s">
        <v>172</v>
      </c>
      <c r="E3" s="6"/>
      <c r="F3" s="6" t="s">
        <v>206</v>
      </c>
      <c r="H3" s="41" t="s">
        <v>179</v>
      </c>
      <c r="I3" s="41" t="s">
        <v>188</v>
      </c>
      <c r="J3" s="41" t="s">
        <v>189</v>
      </c>
      <c r="K3" s="41" t="s">
        <v>190</v>
      </c>
      <c r="L3" s="41" t="s">
        <v>204</v>
      </c>
      <c r="M3" s="41" t="s">
        <v>191</v>
      </c>
      <c r="N3" s="41" t="s">
        <v>192</v>
      </c>
      <c r="O3" s="6"/>
      <c r="P3" s="41" t="s">
        <v>205</v>
      </c>
      <c r="Q3" s="43" t="s">
        <v>209</v>
      </c>
    </row>
    <row r="4" spans="1:17">
      <c r="A4" s="6" t="s">
        <v>163</v>
      </c>
      <c r="B4" s="6" t="s">
        <v>45</v>
      </c>
      <c r="C4" s="6"/>
      <c r="D4" s="6"/>
      <c r="E4" s="6"/>
      <c r="F4" s="6" t="s">
        <v>207</v>
      </c>
      <c r="H4" s="6" t="s">
        <v>180</v>
      </c>
      <c r="I4" s="6" t="s">
        <v>193</v>
      </c>
      <c r="J4" s="6" t="s">
        <v>201</v>
      </c>
      <c r="K4" s="6">
        <v>2</v>
      </c>
      <c r="L4" s="6">
        <v>10</v>
      </c>
      <c r="M4" s="6">
        <f>K4*L4</f>
        <v>20</v>
      </c>
      <c r="N4" s="6" t="s">
        <v>162</v>
      </c>
      <c r="O4" s="6"/>
      <c r="P4" s="6" t="str">
        <f>VLOOKUP(N4,A2:F11,6)</f>
        <v>Male</v>
      </c>
      <c r="Q4" s="6" t="str">
        <f>VLOOKUP(N4,A2:F11,2)</f>
        <v>John</v>
      </c>
    </row>
    <row r="5" spans="1:17">
      <c r="A5" s="6" t="s">
        <v>164</v>
      </c>
      <c r="B5" s="6" t="s">
        <v>173</v>
      </c>
      <c r="C5" s="6"/>
      <c r="D5" s="6"/>
      <c r="E5" s="6"/>
      <c r="F5" s="6" t="s">
        <v>208</v>
      </c>
      <c r="H5" s="6" t="s">
        <v>181</v>
      </c>
      <c r="I5" s="6" t="s">
        <v>194</v>
      </c>
      <c r="J5" s="6" t="s">
        <v>202</v>
      </c>
      <c r="K5" s="6">
        <v>4</v>
      </c>
      <c r="L5" s="6">
        <v>20</v>
      </c>
      <c r="M5" s="6">
        <f>K5*L5</f>
        <v>80</v>
      </c>
      <c r="N5" s="6" t="s">
        <v>163</v>
      </c>
      <c r="O5" s="6"/>
      <c r="P5" s="6" t="str">
        <f>VLOOKUP(N5,A3:F12,6)</f>
        <v>FEMALE</v>
      </c>
      <c r="Q5" s="6"/>
    </row>
    <row r="6" spans="1:17">
      <c r="A6" s="6" t="s">
        <v>165</v>
      </c>
      <c r="B6" s="6" t="s">
        <v>174</v>
      </c>
      <c r="C6" s="6"/>
      <c r="D6" s="6"/>
      <c r="E6" s="6"/>
      <c r="F6" s="6" t="s">
        <v>208</v>
      </c>
      <c r="H6" s="6" t="s">
        <v>182</v>
      </c>
      <c r="I6" s="6" t="s">
        <v>195</v>
      </c>
      <c r="J6" s="6" t="s">
        <v>203</v>
      </c>
      <c r="K6" s="6">
        <v>5</v>
      </c>
      <c r="L6" s="6">
        <v>25</v>
      </c>
      <c r="M6" s="6">
        <f>K6*L6</f>
        <v>125</v>
      </c>
      <c r="N6" s="6" t="s">
        <v>164</v>
      </c>
      <c r="O6" s="6"/>
      <c r="P6" s="6" t="str">
        <f>VLOOKUP(N6,A4:F13,6)</f>
        <v>MALE</v>
      </c>
      <c r="Q6" s="6"/>
    </row>
    <row r="7" spans="1:17">
      <c r="A7" s="6" t="s">
        <v>166</v>
      </c>
      <c r="B7" s="6" t="s">
        <v>175</v>
      </c>
      <c r="C7" s="6"/>
      <c r="D7" s="6"/>
      <c r="E7" s="6"/>
      <c r="F7" s="6" t="s">
        <v>208</v>
      </c>
      <c r="H7" s="6" t="s">
        <v>183</v>
      </c>
      <c r="I7" s="6" t="s">
        <v>196</v>
      </c>
      <c r="J7" s="6"/>
      <c r="K7" s="6"/>
      <c r="L7" s="6"/>
      <c r="M7" s="6">
        <v>0</v>
      </c>
      <c r="N7" s="6"/>
      <c r="O7" s="6"/>
      <c r="P7" s="6"/>
      <c r="Q7" s="6"/>
    </row>
    <row r="8" spans="1:17">
      <c r="A8" s="6" t="s">
        <v>167</v>
      </c>
      <c r="B8" s="6" t="s">
        <v>176</v>
      </c>
      <c r="C8" s="6"/>
      <c r="D8" s="6"/>
      <c r="E8" s="6"/>
      <c r="F8" s="6" t="s">
        <v>207</v>
      </c>
      <c r="H8" s="6" t="s">
        <v>184</v>
      </c>
      <c r="I8" s="6" t="s">
        <v>197</v>
      </c>
      <c r="J8" s="6"/>
      <c r="K8" s="6"/>
      <c r="L8" s="6"/>
      <c r="M8" s="6">
        <v>0</v>
      </c>
      <c r="N8" s="6" t="s">
        <v>167</v>
      </c>
      <c r="O8" s="6"/>
      <c r="P8" s="6"/>
      <c r="Q8" s="6"/>
    </row>
    <row r="9" spans="1:17">
      <c r="A9" s="6" t="s">
        <v>168</v>
      </c>
      <c r="B9" s="6" t="s">
        <v>46</v>
      </c>
      <c r="C9" s="6"/>
      <c r="D9" s="6"/>
      <c r="E9" s="6"/>
      <c r="F9" s="6"/>
      <c r="H9" s="6" t="s">
        <v>185</v>
      </c>
      <c r="I9" s="6" t="s">
        <v>198</v>
      </c>
      <c r="J9" s="6"/>
      <c r="K9" s="6"/>
      <c r="L9" s="6"/>
      <c r="M9" s="6">
        <v>0</v>
      </c>
      <c r="N9" s="6"/>
      <c r="O9" s="6"/>
      <c r="P9" s="6"/>
      <c r="Q9" s="6"/>
    </row>
    <row r="10" spans="1:17">
      <c r="A10" s="6" t="s">
        <v>169</v>
      </c>
      <c r="B10" s="6" t="s">
        <v>121</v>
      </c>
      <c r="C10" s="6"/>
      <c r="D10" s="6"/>
      <c r="E10" s="6"/>
      <c r="F10" s="6"/>
      <c r="H10" s="6" t="s">
        <v>186</v>
      </c>
      <c r="I10" s="6" t="s">
        <v>199</v>
      </c>
      <c r="J10" s="6"/>
      <c r="K10" s="6"/>
      <c r="L10" s="6"/>
      <c r="M10" s="6">
        <v>0</v>
      </c>
      <c r="N10" s="6"/>
      <c r="O10" s="6"/>
      <c r="P10" s="6"/>
      <c r="Q10" s="6"/>
    </row>
    <row r="11" spans="1:17">
      <c r="A11" s="6" t="s">
        <v>170</v>
      </c>
      <c r="B11" s="6" t="s">
        <v>177</v>
      </c>
      <c r="C11" s="6"/>
      <c r="D11" s="6"/>
      <c r="E11" s="6"/>
      <c r="F11" s="6"/>
      <c r="H11" s="6" t="s">
        <v>187</v>
      </c>
      <c r="I11" s="6" t="s">
        <v>200</v>
      </c>
      <c r="J11" s="6"/>
      <c r="K11" s="6"/>
      <c r="L11" s="6"/>
      <c r="M11" s="6">
        <v>0</v>
      </c>
      <c r="N11" s="6"/>
      <c r="O11" s="6"/>
      <c r="P11" s="6"/>
      <c r="Q11" s="6"/>
    </row>
    <row r="12" spans="1:17">
      <c r="H12" s="6"/>
      <c r="I12" s="6"/>
      <c r="J12" s="6"/>
      <c r="K12" s="6"/>
      <c r="L12" s="6"/>
      <c r="M12" s="6"/>
      <c r="N12" s="6"/>
      <c r="O12" s="6"/>
      <c r="P12" s="6"/>
      <c r="Q12" s="6"/>
    </row>
    <row r="13" spans="1:17">
      <c r="D13" t="s">
        <v>213</v>
      </c>
    </row>
    <row r="14" spans="1:17">
      <c r="D14" t="s">
        <v>214</v>
      </c>
      <c r="E14">
        <f>MATCH(N6,A3:A11)</f>
        <v>3</v>
      </c>
      <c r="H14" s="15" t="s">
        <v>216</v>
      </c>
    </row>
    <row r="15" spans="1:17">
      <c r="B15" s="5"/>
      <c r="H15" s="15" t="s">
        <v>215</v>
      </c>
      <c r="I15" t="s">
        <v>217</v>
      </c>
    </row>
    <row r="16" spans="1:17">
      <c r="H16" t="s">
        <v>218</v>
      </c>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M14" sqref="M14"/>
    </sheetView>
  </sheetViews>
  <sheetFormatPr defaultRowHeight="15"/>
  <cols>
    <col min="2" max="2" width="13.28515625" customWidth="1"/>
  </cols>
  <sheetData>
    <row r="1" spans="1:4">
      <c r="A1" s="44" t="s">
        <v>41</v>
      </c>
      <c r="B1" s="44" t="s">
        <v>219</v>
      </c>
      <c r="C1" s="44" t="s">
        <v>220</v>
      </c>
      <c r="D1" s="44" t="s">
        <v>221</v>
      </c>
    </row>
    <row r="2" spans="1:4">
      <c r="A2" s="45" t="s">
        <v>45</v>
      </c>
      <c r="B2" s="46">
        <v>44928</v>
      </c>
      <c r="C2" s="45" t="s">
        <v>222</v>
      </c>
      <c r="D2" s="45">
        <v>5000</v>
      </c>
    </row>
    <row r="3" spans="1:4">
      <c r="A3" s="45" t="s">
        <v>223</v>
      </c>
      <c r="B3" s="46">
        <v>45021</v>
      </c>
      <c r="C3" s="45" t="s">
        <v>206</v>
      </c>
      <c r="D3" s="45">
        <v>80000</v>
      </c>
    </row>
    <row r="4" spans="1:4">
      <c r="A4" s="45" t="s">
        <v>171</v>
      </c>
      <c r="B4" s="46">
        <v>45175</v>
      </c>
      <c r="C4" s="45" t="s">
        <v>206</v>
      </c>
      <c r="D4" s="45">
        <v>10000</v>
      </c>
    </row>
    <row r="5" spans="1:4">
      <c r="A5" s="45" t="s">
        <v>122</v>
      </c>
      <c r="B5" s="46">
        <v>44993</v>
      </c>
      <c r="C5" s="45" t="s">
        <v>222</v>
      </c>
      <c r="D5" s="45">
        <v>5000</v>
      </c>
    </row>
    <row r="6" spans="1:4">
      <c r="A6" s="45" t="s">
        <v>46</v>
      </c>
      <c r="B6" s="46">
        <v>44961</v>
      </c>
      <c r="C6" s="45" t="s">
        <v>206</v>
      </c>
      <c r="D6" s="45">
        <v>200000</v>
      </c>
    </row>
  </sheetData>
  <dataConsolidate/>
  <conditionalFormatting sqref="D2:D6">
    <cfRule type="dataBar" priority="1">
      <dataBar>
        <cfvo type="min"/>
        <cfvo type="max"/>
        <color rgb="FFFF555A"/>
      </dataBar>
      <extLst>
        <ext xmlns:x14="http://schemas.microsoft.com/office/spreadsheetml/2009/9/main" uri="{B025F937-C7B1-47D3-B67F-A62EFF666E3E}">
          <x14:id>{6DCF3F0C-C1BA-406D-89FB-7599305A9CF2}</x14:id>
        </ext>
      </extLst>
    </cfRule>
    <cfRule type="top10" dxfId="17" priority="2" percent="1" bottom="1" rank="10"/>
    <cfRule type="top10" dxfId="16" priority="3" percent="1" rank="10"/>
    <cfRule type="cellIs" dxfId="15" priority="4" operator="lessThan">
      <formula>10000</formula>
    </cfRule>
    <cfRule type="cellIs" dxfId="14" priority="5" operator="greaterThan">
      <formula>10000</formula>
    </cfRule>
    <cfRule type="cellIs" dxfId="13" priority="6" operator="greaterThan">
      <formula>102500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DCF3F0C-C1BA-406D-89FB-7599305A9CF2}">
            <x14:dataBar minLength="0" maxLength="100" gradient="0">
              <x14:cfvo type="autoMin"/>
              <x14:cfvo type="autoMax"/>
              <x14:negativeFillColor rgb="FFFF0000"/>
              <x14:axisColor rgb="FF000000"/>
            </x14:dataBar>
          </x14:cfRule>
          <xm:sqref>D2:D6</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
  <sheetViews>
    <sheetView workbookViewId="0">
      <selection activeCell="P14" sqref="P14"/>
    </sheetView>
  </sheetViews>
  <sheetFormatPr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1"/>
  <sheetViews>
    <sheetView topLeftCell="B1" workbookViewId="0">
      <selection activeCell="G11" sqref="G11"/>
    </sheetView>
  </sheetViews>
  <sheetFormatPr defaultRowHeight="15"/>
  <cols>
    <col min="1" max="1" width="12.28515625" customWidth="1"/>
    <col min="3" max="3" width="14.28515625" customWidth="1"/>
    <col min="4" max="4" width="15.42578125" customWidth="1"/>
    <col min="5" max="5" width="9.85546875" customWidth="1"/>
    <col min="7" max="7" width="18.28515625" customWidth="1"/>
  </cols>
  <sheetData>
    <row r="1" spans="1:7">
      <c r="A1" t="s">
        <v>224</v>
      </c>
      <c r="B1" t="s">
        <v>41</v>
      </c>
      <c r="C1" t="s">
        <v>225</v>
      </c>
      <c r="D1" t="s">
        <v>226</v>
      </c>
      <c r="E1" t="s">
        <v>220</v>
      </c>
      <c r="F1" t="s">
        <v>221</v>
      </c>
      <c r="G1" t="s">
        <v>227</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2"/>
  <sheetViews>
    <sheetView workbookViewId="0">
      <selection activeCell="A24" sqref="A24"/>
    </sheetView>
  </sheetViews>
  <sheetFormatPr defaultRowHeight="15"/>
  <cols>
    <col min="1" max="1" width="12.28515625" customWidth="1"/>
    <col min="3" max="3" width="14.28515625" customWidth="1"/>
    <col min="4" max="4" width="15.42578125" customWidth="1"/>
    <col min="5" max="5" width="9.85546875" customWidth="1"/>
    <col min="7" max="7" width="18.28515625" customWidth="1"/>
  </cols>
  <sheetData>
    <row r="1" spans="1:7">
      <c r="A1" t="s">
        <v>224</v>
      </c>
      <c r="B1" t="s">
        <v>41</v>
      </c>
      <c r="C1" t="s">
        <v>225</v>
      </c>
      <c r="D1" t="s">
        <v>226</v>
      </c>
      <c r="E1" t="s">
        <v>220</v>
      </c>
      <c r="F1" t="s">
        <v>221</v>
      </c>
      <c r="G1" t="s">
        <v>227</v>
      </c>
    </row>
    <row r="2" spans="1:7">
      <c r="A2">
        <v>9030</v>
      </c>
      <c r="B2" t="s">
        <v>277</v>
      </c>
      <c r="C2" t="s">
        <v>278</v>
      </c>
      <c r="D2" t="s">
        <v>233</v>
      </c>
      <c r="E2" t="s">
        <v>222</v>
      </c>
      <c r="F2">
        <v>10000</v>
      </c>
      <c r="G2" s="22">
        <v>41678</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128"/>
  <sheetViews>
    <sheetView topLeftCell="A112" workbookViewId="0">
      <selection activeCell="G136" sqref="G136"/>
    </sheetView>
  </sheetViews>
  <sheetFormatPr defaultRowHeight="15"/>
  <cols>
    <col min="1" max="1" width="12.28515625" customWidth="1"/>
    <col min="3" max="3" width="14.28515625" customWidth="1"/>
    <col min="4" max="4" width="15.42578125" customWidth="1"/>
    <col min="5" max="5" width="9.85546875" customWidth="1"/>
    <col min="7" max="7" width="18.28515625" customWidth="1"/>
  </cols>
  <sheetData>
    <row r="1" spans="1:7">
      <c r="A1" t="s">
        <v>224</v>
      </c>
      <c r="B1" t="s">
        <v>41</v>
      </c>
      <c r="C1" t="s">
        <v>225</v>
      </c>
      <c r="D1" t="s">
        <v>226</v>
      </c>
      <c r="E1" t="s">
        <v>220</v>
      </c>
      <c r="F1" t="s">
        <v>221</v>
      </c>
      <c r="G1" t="s">
        <v>227</v>
      </c>
    </row>
    <row r="2" spans="1:7">
      <c r="A2">
        <v>9004</v>
      </c>
      <c r="B2" t="s">
        <v>228</v>
      </c>
      <c r="C2" t="s">
        <v>229</v>
      </c>
      <c r="D2" t="s">
        <v>230</v>
      </c>
      <c r="E2" t="s">
        <v>222</v>
      </c>
      <c r="F2">
        <v>80000</v>
      </c>
      <c r="G2" s="22">
        <v>41665</v>
      </c>
    </row>
    <row r="3" spans="1:7">
      <c r="A3">
        <v>9008</v>
      </c>
      <c r="B3" t="s">
        <v>234</v>
      </c>
      <c r="C3" t="s">
        <v>235</v>
      </c>
      <c r="D3" t="s">
        <v>230</v>
      </c>
      <c r="E3" t="s">
        <v>222</v>
      </c>
      <c r="F3">
        <v>60000</v>
      </c>
      <c r="G3" s="22">
        <v>41667</v>
      </c>
    </row>
    <row r="4" spans="1:7">
      <c r="A4">
        <v>9010</v>
      </c>
      <c r="B4" t="s">
        <v>237</v>
      </c>
      <c r="C4" t="s">
        <v>238</v>
      </c>
      <c r="D4" t="s">
        <v>230</v>
      </c>
      <c r="E4" t="s">
        <v>222</v>
      </c>
      <c r="F4">
        <v>70000</v>
      </c>
      <c r="G4" s="22">
        <v>41656</v>
      </c>
    </row>
    <row r="5" spans="1:7">
      <c r="A5">
        <v>9012</v>
      </c>
      <c r="B5" t="s">
        <v>241</v>
      </c>
      <c r="C5" t="s">
        <v>242</v>
      </c>
      <c r="D5" t="s">
        <v>233</v>
      </c>
      <c r="E5" t="s">
        <v>222</v>
      </c>
      <c r="F5">
        <v>100000</v>
      </c>
      <c r="G5" s="22">
        <v>42446</v>
      </c>
    </row>
    <row r="6" spans="1:7">
      <c r="A6">
        <v>9014</v>
      </c>
      <c r="B6" t="s">
        <v>245</v>
      </c>
      <c r="C6" t="s">
        <v>246</v>
      </c>
      <c r="D6" t="s">
        <v>230</v>
      </c>
      <c r="E6" t="s">
        <v>222</v>
      </c>
      <c r="F6">
        <v>100000</v>
      </c>
      <c r="G6" s="22">
        <v>42453</v>
      </c>
    </row>
    <row r="7" spans="1:7">
      <c r="A7">
        <v>9015</v>
      </c>
      <c r="B7" t="s">
        <v>247</v>
      </c>
      <c r="C7" t="s">
        <v>248</v>
      </c>
      <c r="D7" t="s">
        <v>230</v>
      </c>
      <c r="E7" t="s">
        <v>222</v>
      </c>
      <c r="F7">
        <v>30000</v>
      </c>
      <c r="G7" s="22">
        <v>42391</v>
      </c>
    </row>
    <row r="8" spans="1:7">
      <c r="A8">
        <v>9017</v>
      </c>
      <c r="B8" t="s">
        <v>251</v>
      </c>
      <c r="C8" t="s">
        <v>252</v>
      </c>
      <c r="D8" t="s">
        <v>230</v>
      </c>
      <c r="E8" t="s">
        <v>222</v>
      </c>
      <c r="F8">
        <v>20000</v>
      </c>
      <c r="G8" s="22">
        <v>41654</v>
      </c>
    </row>
    <row r="9" spans="1:7">
      <c r="A9">
        <v>9021</v>
      </c>
      <c r="B9" t="s">
        <v>259</v>
      </c>
      <c r="C9" t="s">
        <v>260</v>
      </c>
      <c r="D9" t="s">
        <v>230</v>
      </c>
      <c r="E9" t="s">
        <v>222</v>
      </c>
      <c r="F9">
        <v>40000</v>
      </c>
      <c r="G9" s="22">
        <v>42396</v>
      </c>
    </row>
    <row r="10" spans="1:7">
      <c r="A10">
        <v>9028</v>
      </c>
      <c r="B10" t="s">
        <v>273</v>
      </c>
      <c r="C10" t="s">
        <v>274</v>
      </c>
      <c r="D10" t="s">
        <v>233</v>
      </c>
      <c r="E10" t="s">
        <v>222</v>
      </c>
      <c r="F10">
        <v>30000</v>
      </c>
      <c r="G10" s="22">
        <v>41668</v>
      </c>
    </row>
    <row r="11" spans="1:7">
      <c r="A11">
        <v>9030</v>
      </c>
      <c r="B11" t="s">
        <v>277</v>
      </c>
      <c r="C11" t="s">
        <v>278</v>
      </c>
      <c r="D11" t="s">
        <v>233</v>
      </c>
      <c r="E11" t="s">
        <v>222</v>
      </c>
      <c r="F11">
        <v>10000</v>
      </c>
      <c r="G11" s="22">
        <v>41678</v>
      </c>
    </row>
    <row r="12" spans="1:7">
      <c r="A12">
        <v>9031</v>
      </c>
      <c r="B12" t="s">
        <v>279</v>
      </c>
      <c r="C12" t="s">
        <v>280</v>
      </c>
      <c r="D12" t="s">
        <v>233</v>
      </c>
      <c r="E12" t="s">
        <v>222</v>
      </c>
      <c r="F12">
        <v>20000</v>
      </c>
      <c r="G12" s="22">
        <v>41674</v>
      </c>
    </row>
    <row r="13" spans="1:7">
      <c r="A13">
        <v>9032</v>
      </c>
      <c r="B13" t="s">
        <v>281</v>
      </c>
      <c r="C13" t="s">
        <v>282</v>
      </c>
      <c r="D13" t="s">
        <v>233</v>
      </c>
      <c r="E13" t="s">
        <v>222</v>
      </c>
      <c r="F13">
        <v>20000</v>
      </c>
      <c r="G13" s="22">
        <v>41691</v>
      </c>
    </row>
    <row r="14" spans="1:7">
      <c r="A14">
        <v>9034</v>
      </c>
      <c r="B14" t="s">
        <v>285</v>
      </c>
      <c r="C14" t="s">
        <v>286</v>
      </c>
      <c r="D14" t="s">
        <v>233</v>
      </c>
      <c r="E14" t="s">
        <v>222</v>
      </c>
      <c r="F14">
        <v>20000</v>
      </c>
      <c r="G14" s="22">
        <v>41674</v>
      </c>
    </row>
    <row r="15" spans="1:7">
      <c r="A15">
        <v>9035</v>
      </c>
      <c r="B15" t="s">
        <v>287</v>
      </c>
      <c r="C15" t="s">
        <v>288</v>
      </c>
      <c r="D15" t="s">
        <v>233</v>
      </c>
      <c r="E15" t="s">
        <v>222</v>
      </c>
      <c r="F15">
        <v>10000</v>
      </c>
      <c r="G15" s="22">
        <v>41679</v>
      </c>
    </row>
    <row r="16" spans="1:7">
      <c r="A16">
        <v>9036</v>
      </c>
      <c r="B16" t="s">
        <v>289</v>
      </c>
      <c r="C16" t="s">
        <v>290</v>
      </c>
      <c r="D16" t="s">
        <v>233</v>
      </c>
      <c r="E16" t="s">
        <v>222</v>
      </c>
      <c r="F16">
        <v>60000</v>
      </c>
      <c r="G16" s="22">
        <v>42395</v>
      </c>
    </row>
    <row r="17" spans="1:7">
      <c r="A17">
        <v>9037</v>
      </c>
      <c r="B17" t="s">
        <v>291</v>
      </c>
      <c r="C17" t="s">
        <v>292</v>
      </c>
      <c r="D17" t="s">
        <v>230</v>
      </c>
      <c r="E17" t="s">
        <v>222</v>
      </c>
      <c r="F17">
        <v>40000</v>
      </c>
      <c r="G17" s="22">
        <v>42393</v>
      </c>
    </row>
    <row r="18" spans="1:7">
      <c r="A18">
        <v>9038</v>
      </c>
      <c r="B18" t="s">
        <v>293</v>
      </c>
      <c r="C18" t="s">
        <v>294</v>
      </c>
      <c r="D18" t="s">
        <v>233</v>
      </c>
      <c r="E18" t="s">
        <v>222</v>
      </c>
      <c r="F18">
        <v>10000</v>
      </c>
      <c r="G18" s="22">
        <v>41680</v>
      </c>
    </row>
    <row r="19" spans="1:7">
      <c r="A19">
        <v>9041</v>
      </c>
      <c r="B19" t="s">
        <v>299</v>
      </c>
      <c r="C19" t="s">
        <v>300</v>
      </c>
      <c r="D19" t="s">
        <v>233</v>
      </c>
      <c r="E19" t="s">
        <v>222</v>
      </c>
      <c r="F19">
        <v>60000</v>
      </c>
      <c r="G19" s="22">
        <v>42387</v>
      </c>
    </row>
    <row r="20" spans="1:7">
      <c r="A20">
        <v>9042</v>
      </c>
      <c r="B20" t="s">
        <v>301</v>
      </c>
      <c r="C20" t="s">
        <v>302</v>
      </c>
      <c r="D20" t="s">
        <v>233</v>
      </c>
      <c r="E20" t="s">
        <v>222</v>
      </c>
      <c r="F20">
        <v>70000</v>
      </c>
      <c r="G20" s="22">
        <v>42394</v>
      </c>
    </row>
    <row r="21" spans="1:7">
      <c r="A21">
        <v>9046</v>
      </c>
      <c r="B21" t="s">
        <v>309</v>
      </c>
      <c r="C21" t="s">
        <v>310</v>
      </c>
      <c r="D21" t="s">
        <v>233</v>
      </c>
      <c r="E21" t="s">
        <v>222</v>
      </c>
      <c r="F21">
        <v>30000</v>
      </c>
      <c r="G21" s="22">
        <v>41679</v>
      </c>
    </row>
    <row r="22" spans="1:7">
      <c r="A22">
        <v>9047</v>
      </c>
      <c r="B22" t="s">
        <v>311</v>
      </c>
      <c r="C22" t="s">
        <v>312</v>
      </c>
      <c r="D22" t="s">
        <v>233</v>
      </c>
      <c r="E22" t="s">
        <v>222</v>
      </c>
      <c r="F22">
        <v>30000</v>
      </c>
      <c r="G22" s="22">
        <v>41676</v>
      </c>
    </row>
    <row r="23" spans="1:7">
      <c r="A23">
        <v>9052</v>
      </c>
      <c r="B23" t="s">
        <v>319</v>
      </c>
      <c r="C23" t="s">
        <v>320</v>
      </c>
      <c r="D23" t="s">
        <v>230</v>
      </c>
      <c r="E23" t="s">
        <v>222</v>
      </c>
      <c r="F23">
        <v>40000</v>
      </c>
      <c r="G23" s="22">
        <v>41690</v>
      </c>
    </row>
    <row r="24" spans="1:7">
      <c r="A24">
        <v>9053</v>
      </c>
      <c r="B24" t="s">
        <v>321</v>
      </c>
      <c r="C24" t="s">
        <v>322</v>
      </c>
      <c r="D24" t="s">
        <v>233</v>
      </c>
      <c r="E24" t="s">
        <v>222</v>
      </c>
      <c r="F24">
        <v>60000</v>
      </c>
      <c r="G24" s="22">
        <v>42390</v>
      </c>
    </row>
    <row r="25" spans="1:7">
      <c r="A25">
        <v>9054</v>
      </c>
      <c r="B25" t="s">
        <v>323</v>
      </c>
      <c r="C25" t="s">
        <v>324</v>
      </c>
      <c r="D25" t="s">
        <v>233</v>
      </c>
      <c r="E25" t="s">
        <v>222</v>
      </c>
      <c r="F25">
        <v>40000</v>
      </c>
      <c r="G25" s="22">
        <v>41676</v>
      </c>
    </row>
    <row r="26" spans="1:7">
      <c r="A26">
        <v>9056</v>
      </c>
      <c r="B26" t="s">
        <v>327</v>
      </c>
      <c r="C26" t="s">
        <v>328</v>
      </c>
      <c r="D26" t="s">
        <v>233</v>
      </c>
      <c r="E26" t="s">
        <v>222</v>
      </c>
      <c r="F26">
        <v>40000</v>
      </c>
      <c r="G26" s="22">
        <v>41698</v>
      </c>
    </row>
    <row r="27" spans="1:7">
      <c r="A27">
        <v>9059</v>
      </c>
      <c r="B27" t="s">
        <v>331</v>
      </c>
      <c r="C27" t="s">
        <v>332</v>
      </c>
      <c r="D27" t="s">
        <v>230</v>
      </c>
      <c r="E27" t="s">
        <v>222</v>
      </c>
      <c r="F27">
        <v>80000</v>
      </c>
      <c r="G27" s="22">
        <v>42422</v>
      </c>
    </row>
    <row r="28" spans="1:7">
      <c r="A28">
        <v>9063</v>
      </c>
      <c r="B28" t="s">
        <v>339</v>
      </c>
      <c r="C28" t="s">
        <v>340</v>
      </c>
      <c r="D28" t="s">
        <v>230</v>
      </c>
      <c r="E28" t="s">
        <v>222</v>
      </c>
      <c r="F28">
        <v>40000</v>
      </c>
      <c r="G28" s="22">
        <v>42385</v>
      </c>
    </row>
    <row r="29" spans="1:7">
      <c r="A29">
        <v>9065</v>
      </c>
      <c r="B29" t="s">
        <v>341</v>
      </c>
      <c r="C29" t="s">
        <v>342</v>
      </c>
      <c r="D29" t="s">
        <v>233</v>
      </c>
      <c r="E29" t="s">
        <v>222</v>
      </c>
      <c r="F29">
        <v>60000</v>
      </c>
      <c r="G29" s="22">
        <v>42414</v>
      </c>
    </row>
    <row r="30" spans="1:7">
      <c r="A30">
        <v>9068</v>
      </c>
      <c r="B30" t="s">
        <v>345</v>
      </c>
      <c r="C30" t="s">
        <v>346</v>
      </c>
      <c r="D30" t="s">
        <v>230</v>
      </c>
      <c r="E30" t="s">
        <v>222</v>
      </c>
      <c r="F30">
        <v>80000</v>
      </c>
      <c r="G30" s="22">
        <v>42491</v>
      </c>
    </row>
    <row r="31" spans="1:7">
      <c r="A31">
        <v>9069</v>
      </c>
      <c r="B31" t="s">
        <v>347</v>
      </c>
      <c r="C31" t="s">
        <v>348</v>
      </c>
      <c r="D31" t="s">
        <v>230</v>
      </c>
      <c r="E31" t="s">
        <v>222</v>
      </c>
      <c r="F31">
        <v>80000</v>
      </c>
      <c r="G31" s="22">
        <v>41747</v>
      </c>
    </row>
    <row r="32" spans="1:7">
      <c r="A32">
        <v>9071</v>
      </c>
      <c r="B32" t="s">
        <v>351</v>
      </c>
      <c r="C32" t="s">
        <v>352</v>
      </c>
      <c r="D32" t="s">
        <v>230</v>
      </c>
      <c r="E32" t="s">
        <v>222</v>
      </c>
      <c r="F32">
        <v>80000</v>
      </c>
      <c r="G32" s="22">
        <v>42431</v>
      </c>
    </row>
    <row r="33" spans="1:7">
      <c r="A33">
        <v>9072</v>
      </c>
      <c r="B33" t="s">
        <v>353</v>
      </c>
      <c r="C33" t="s">
        <v>354</v>
      </c>
      <c r="D33" t="s">
        <v>230</v>
      </c>
      <c r="E33" t="s">
        <v>222</v>
      </c>
      <c r="F33">
        <v>80000</v>
      </c>
      <c r="G33" s="22">
        <v>41730</v>
      </c>
    </row>
    <row r="34" spans="1:7">
      <c r="A34">
        <v>9073</v>
      </c>
      <c r="B34" t="s">
        <v>355</v>
      </c>
      <c r="C34" t="s">
        <v>356</v>
      </c>
      <c r="D34" t="s">
        <v>230</v>
      </c>
      <c r="E34" t="s">
        <v>222</v>
      </c>
      <c r="F34">
        <v>70000</v>
      </c>
      <c r="G34" s="22">
        <v>42453</v>
      </c>
    </row>
    <row r="35" spans="1:7">
      <c r="A35">
        <v>9075</v>
      </c>
      <c r="B35" t="s">
        <v>359</v>
      </c>
      <c r="C35" t="s">
        <v>360</v>
      </c>
      <c r="D35" t="s">
        <v>230</v>
      </c>
      <c r="E35" t="s">
        <v>222</v>
      </c>
      <c r="F35">
        <v>80000</v>
      </c>
      <c r="G35" s="22">
        <v>41758</v>
      </c>
    </row>
    <row r="36" spans="1:7">
      <c r="A36">
        <v>9077</v>
      </c>
      <c r="B36" t="s">
        <v>363</v>
      </c>
      <c r="C36" t="s">
        <v>364</v>
      </c>
      <c r="D36" t="s">
        <v>230</v>
      </c>
      <c r="E36" t="s">
        <v>222</v>
      </c>
      <c r="F36">
        <v>80000</v>
      </c>
      <c r="G36" s="22">
        <v>41745</v>
      </c>
    </row>
    <row r="37" spans="1:7">
      <c r="A37">
        <v>9078</v>
      </c>
      <c r="B37" t="s">
        <v>365</v>
      </c>
      <c r="C37" t="s">
        <v>366</v>
      </c>
      <c r="D37" t="s">
        <v>230</v>
      </c>
      <c r="E37" t="s">
        <v>222</v>
      </c>
      <c r="F37">
        <v>40000</v>
      </c>
      <c r="G37" s="22">
        <v>42419</v>
      </c>
    </row>
    <row r="38" spans="1:7">
      <c r="A38">
        <v>9081</v>
      </c>
      <c r="B38" t="s">
        <v>371</v>
      </c>
      <c r="C38" t="s">
        <v>372</v>
      </c>
      <c r="D38" t="s">
        <v>233</v>
      </c>
      <c r="E38" t="s">
        <v>222</v>
      </c>
      <c r="F38">
        <v>120000</v>
      </c>
      <c r="G38" s="22">
        <v>42416</v>
      </c>
    </row>
    <row r="39" spans="1:7">
      <c r="A39">
        <v>9083</v>
      </c>
      <c r="B39" t="s">
        <v>373</v>
      </c>
      <c r="C39" t="s">
        <v>374</v>
      </c>
      <c r="D39" t="s">
        <v>233</v>
      </c>
      <c r="E39" t="s">
        <v>222</v>
      </c>
      <c r="F39">
        <v>130000</v>
      </c>
      <c r="G39" s="22">
        <v>42379</v>
      </c>
    </row>
    <row r="40" spans="1:7">
      <c r="A40">
        <v>9085</v>
      </c>
      <c r="B40" t="s">
        <v>377</v>
      </c>
      <c r="C40" t="s">
        <v>378</v>
      </c>
      <c r="D40" t="s">
        <v>230</v>
      </c>
      <c r="E40" t="s">
        <v>222</v>
      </c>
      <c r="F40">
        <v>60000</v>
      </c>
      <c r="G40" s="22">
        <v>42712</v>
      </c>
    </row>
    <row r="41" spans="1:7">
      <c r="A41">
        <v>9087</v>
      </c>
      <c r="B41" t="s">
        <v>379</v>
      </c>
      <c r="C41" t="s">
        <v>380</v>
      </c>
      <c r="D41" t="s">
        <v>233</v>
      </c>
      <c r="E41" t="s">
        <v>222</v>
      </c>
      <c r="F41">
        <v>70000</v>
      </c>
      <c r="G41" s="22">
        <v>42429</v>
      </c>
    </row>
    <row r="42" spans="1:7">
      <c r="A42">
        <v>9089</v>
      </c>
      <c r="B42" t="s">
        <v>383</v>
      </c>
      <c r="C42" t="s">
        <v>384</v>
      </c>
      <c r="D42" t="s">
        <v>230</v>
      </c>
      <c r="E42" t="s">
        <v>222</v>
      </c>
      <c r="F42">
        <v>80000</v>
      </c>
      <c r="G42" s="22">
        <v>42371</v>
      </c>
    </row>
    <row r="43" spans="1:7">
      <c r="A43">
        <v>9092</v>
      </c>
      <c r="B43" t="s">
        <v>389</v>
      </c>
      <c r="C43" t="s">
        <v>390</v>
      </c>
      <c r="D43" t="s">
        <v>233</v>
      </c>
      <c r="E43" t="s">
        <v>222</v>
      </c>
      <c r="F43">
        <v>90000</v>
      </c>
      <c r="G43" s="22">
        <v>41738</v>
      </c>
    </row>
    <row r="44" spans="1:7">
      <c r="A44">
        <v>9093</v>
      </c>
      <c r="B44" t="s">
        <v>391</v>
      </c>
      <c r="C44" t="s">
        <v>392</v>
      </c>
      <c r="D44" t="s">
        <v>233</v>
      </c>
      <c r="E44" t="s">
        <v>222</v>
      </c>
      <c r="F44">
        <v>100000</v>
      </c>
      <c r="G44" s="22">
        <v>41737</v>
      </c>
    </row>
    <row r="45" spans="1:7">
      <c r="A45">
        <v>9098</v>
      </c>
      <c r="B45" t="s">
        <v>401</v>
      </c>
      <c r="C45" t="s">
        <v>402</v>
      </c>
      <c r="D45" t="s">
        <v>230</v>
      </c>
      <c r="E45" t="s">
        <v>222</v>
      </c>
      <c r="F45">
        <v>60000</v>
      </c>
      <c r="G45" s="22">
        <v>42415</v>
      </c>
    </row>
    <row r="46" spans="1:7">
      <c r="A46">
        <v>9100</v>
      </c>
      <c r="B46" t="s">
        <v>403</v>
      </c>
      <c r="C46" t="s">
        <v>404</v>
      </c>
      <c r="D46" t="s">
        <v>230</v>
      </c>
      <c r="E46" t="s">
        <v>222</v>
      </c>
      <c r="F46">
        <v>60000</v>
      </c>
      <c r="G46" s="22">
        <v>41746</v>
      </c>
    </row>
    <row r="47" spans="1:7">
      <c r="A47">
        <v>9101</v>
      </c>
      <c r="B47" t="s">
        <v>405</v>
      </c>
      <c r="C47" t="s">
        <v>406</v>
      </c>
      <c r="D47" t="s">
        <v>230</v>
      </c>
      <c r="E47" t="s">
        <v>222</v>
      </c>
      <c r="F47">
        <v>70000</v>
      </c>
      <c r="G47" s="22">
        <v>41759</v>
      </c>
    </row>
    <row r="48" spans="1:7">
      <c r="A48">
        <v>9102</v>
      </c>
      <c r="B48" t="s">
        <v>407</v>
      </c>
      <c r="C48" t="s">
        <v>408</v>
      </c>
      <c r="D48" t="s">
        <v>230</v>
      </c>
      <c r="E48" t="s">
        <v>222</v>
      </c>
      <c r="F48">
        <v>80000</v>
      </c>
      <c r="G48" s="22">
        <v>42568</v>
      </c>
    </row>
    <row r="49" spans="1:7">
      <c r="A49">
        <v>9103</v>
      </c>
      <c r="B49" t="s">
        <v>409</v>
      </c>
      <c r="C49" t="s">
        <v>410</v>
      </c>
      <c r="D49" t="s">
        <v>230</v>
      </c>
      <c r="E49" t="s">
        <v>222</v>
      </c>
      <c r="F49">
        <v>70000</v>
      </c>
      <c r="G49" s="22">
        <v>41745</v>
      </c>
    </row>
    <row r="50" spans="1:7">
      <c r="A50">
        <v>9105</v>
      </c>
      <c r="B50" t="s">
        <v>413</v>
      </c>
      <c r="C50" t="s">
        <v>414</v>
      </c>
      <c r="D50" t="s">
        <v>230</v>
      </c>
      <c r="E50" t="s">
        <v>222</v>
      </c>
      <c r="F50">
        <v>70000</v>
      </c>
      <c r="G50" s="22">
        <v>41773</v>
      </c>
    </row>
    <row r="51" spans="1:7">
      <c r="A51">
        <v>9107</v>
      </c>
      <c r="B51" t="s">
        <v>415</v>
      </c>
      <c r="C51" t="s">
        <v>416</v>
      </c>
      <c r="D51" t="s">
        <v>233</v>
      </c>
      <c r="E51" t="s">
        <v>222</v>
      </c>
      <c r="F51">
        <v>90000</v>
      </c>
      <c r="G51" s="22">
        <v>41760</v>
      </c>
    </row>
    <row r="52" spans="1:7">
      <c r="A52">
        <v>9108</v>
      </c>
      <c r="B52" t="s">
        <v>417</v>
      </c>
      <c r="C52" t="s">
        <v>418</v>
      </c>
      <c r="D52" t="s">
        <v>230</v>
      </c>
      <c r="E52" t="s">
        <v>222</v>
      </c>
      <c r="F52">
        <v>70000</v>
      </c>
      <c r="G52" s="22">
        <v>41762</v>
      </c>
    </row>
    <row r="53" spans="1:7">
      <c r="A53">
        <v>9111</v>
      </c>
      <c r="B53" t="s">
        <v>423</v>
      </c>
      <c r="C53" t="s">
        <v>424</v>
      </c>
      <c r="D53" t="s">
        <v>233</v>
      </c>
      <c r="E53" t="s">
        <v>222</v>
      </c>
      <c r="F53">
        <v>60000</v>
      </c>
      <c r="G53" s="22">
        <v>41779</v>
      </c>
    </row>
    <row r="54" spans="1:7">
      <c r="A54">
        <v>9112</v>
      </c>
      <c r="B54" t="s">
        <v>425</v>
      </c>
      <c r="C54" t="s">
        <v>426</v>
      </c>
      <c r="D54" t="s">
        <v>233</v>
      </c>
      <c r="E54" t="s">
        <v>222</v>
      </c>
      <c r="F54">
        <v>60000</v>
      </c>
      <c r="G54" s="22">
        <v>41784</v>
      </c>
    </row>
    <row r="55" spans="1:7">
      <c r="A55">
        <v>9114</v>
      </c>
      <c r="B55" t="s">
        <v>429</v>
      </c>
      <c r="C55" t="s">
        <v>430</v>
      </c>
      <c r="D55" t="s">
        <v>230</v>
      </c>
      <c r="E55" t="s">
        <v>222</v>
      </c>
      <c r="F55">
        <v>70000</v>
      </c>
      <c r="G55" s="22">
        <v>42448</v>
      </c>
    </row>
    <row r="56" spans="1:7">
      <c r="A56">
        <v>9117</v>
      </c>
      <c r="B56" t="s">
        <v>433</v>
      </c>
      <c r="C56" t="s">
        <v>434</v>
      </c>
      <c r="D56" t="s">
        <v>233</v>
      </c>
      <c r="E56" t="s">
        <v>222</v>
      </c>
      <c r="F56">
        <v>70000</v>
      </c>
      <c r="G56" s="22">
        <v>41765</v>
      </c>
    </row>
    <row r="57" spans="1:7">
      <c r="A57">
        <v>9120</v>
      </c>
      <c r="B57" t="s">
        <v>439</v>
      </c>
      <c r="C57" t="s">
        <v>440</v>
      </c>
      <c r="D57" t="s">
        <v>230</v>
      </c>
      <c r="E57" t="s">
        <v>222</v>
      </c>
      <c r="F57">
        <v>40000</v>
      </c>
      <c r="G57" s="22">
        <v>41773</v>
      </c>
    </row>
    <row r="58" spans="1:7">
      <c r="A58">
        <v>9125</v>
      </c>
      <c r="B58" t="s">
        <v>449</v>
      </c>
      <c r="C58" t="s">
        <v>450</v>
      </c>
      <c r="D58" t="s">
        <v>230</v>
      </c>
      <c r="E58" t="s">
        <v>222</v>
      </c>
      <c r="F58">
        <v>70000</v>
      </c>
      <c r="G58" s="22">
        <v>42404</v>
      </c>
    </row>
    <row r="59" spans="1:7">
      <c r="A59">
        <v>9127</v>
      </c>
      <c r="B59" t="s">
        <v>453</v>
      </c>
      <c r="C59" t="s">
        <v>454</v>
      </c>
      <c r="D59" t="s">
        <v>233</v>
      </c>
      <c r="E59" t="s">
        <v>222</v>
      </c>
      <c r="F59">
        <v>40000</v>
      </c>
      <c r="G59" s="22">
        <v>42472</v>
      </c>
    </row>
    <row r="60" spans="1:7">
      <c r="A60">
        <v>9128</v>
      </c>
      <c r="B60" t="s">
        <v>455</v>
      </c>
      <c r="C60" t="s">
        <v>456</v>
      </c>
      <c r="D60" t="s">
        <v>233</v>
      </c>
      <c r="E60" t="s">
        <v>222</v>
      </c>
      <c r="F60">
        <v>40000</v>
      </c>
      <c r="G60" s="22">
        <v>42542</v>
      </c>
    </row>
    <row r="61" spans="1:7">
      <c r="A61">
        <v>9130</v>
      </c>
      <c r="B61" t="s">
        <v>457</v>
      </c>
      <c r="C61" t="s">
        <v>458</v>
      </c>
      <c r="D61" t="s">
        <v>233</v>
      </c>
      <c r="E61" t="s">
        <v>222</v>
      </c>
      <c r="F61">
        <v>30000</v>
      </c>
      <c r="G61" s="22">
        <v>42715</v>
      </c>
    </row>
    <row r="62" spans="1:7">
      <c r="A62">
        <v>9132</v>
      </c>
      <c r="B62" t="s">
        <v>459</v>
      </c>
      <c r="C62" t="s">
        <v>460</v>
      </c>
      <c r="D62" t="s">
        <v>230</v>
      </c>
      <c r="E62" t="s">
        <v>222</v>
      </c>
      <c r="F62">
        <v>30000</v>
      </c>
      <c r="G62" s="22">
        <v>42471</v>
      </c>
    </row>
    <row r="63" spans="1:7">
      <c r="A63">
        <v>9136</v>
      </c>
      <c r="B63" t="s">
        <v>465</v>
      </c>
      <c r="C63" t="s">
        <v>466</v>
      </c>
      <c r="D63" t="s">
        <v>230</v>
      </c>
      <c r="E63" t="s">
        <v>222</v>
      </c>
      <c r="F63">
        <v>40000</v>
      </c>
      <c r="G63" s="22">
        <v>42376</v>
      </c>
    </row>
    <row r="64" spans="1:7">
      <c r="A64">
        <v>9137</v>
      </c>
      <c r="B64" t="s">
        <v>467</v>
      </c>
      <c r="C64" t="s">
        <v>468</v>
      </c>
      <c r="D64" t="s">
        <v>233</v>
      </c>
      <c r="E64" t="s">
        <v>222</v>
      </c>
      <c r="F64">
        <v>40000</v>
      </c>
      <c r="G64" s="22">
        <v>42583</v>
      </c>
    </row>
    <row r="65" spans="1:7">
      <c r="A65">
        <v>9138</v>
      </c>
      <c r="B65" t="s">
        <v>469</v>
      </c>
      <c r="C65" t="s">
        <v>470</v>
      </c>
      <c r="D65" t="s">
        <v>233</v>
      </c>
      <c r="E65" t="s">
        <v>222</v>
      </c>
      <c r="F65">
        <v>40000</v>
      </c>
      <c r="G65" s="22">
        <v>42635</v>
      </c>
    </row>
    <row r="66" spans="1:7">
      <c r="A66">
        <v>9139</v>
      </c>
      <c r="B66" t="s">
        <v>471</v>
      </c>
      <c r="C66" t="s">
        <v>472</v>
      </c>
      <c r="D66" t="s">
        <v>230</v>
      </c>
      <c r="E66" t="s">
        <v>222</v>
      </c>
      <c r="F66">
        <v>30000</v>
      </c>
      <c r="G66" s="22">
        <v>42630</v>
      </c>
    </row>
    <row r="67" spans="1:7">
      <c r="A67">
        <v>9141</v>
      </c>
      <c r="B67" t="s">
        <v>475</v>
      </c>
      <c r="C67" t="s">
        <v>476</v>
      </c>
      <c r="D67" t="s">
        <v>233</v>
      </c>
      <c r="E67" t="s">
        <v>222</v>
      </c>
      <c r="F67">
        <v>40000</v>
      </c>
      <c r="G67" s="22">
        <v>42507</v>
      </c>
    </row>
    <row r="68" spans="1:7">
      <c r="A68">
        <v>9146</v>
      </c>
      <c r="B68" t="s">
        <v>481</v>
      </c>
      <c r="C68" t="s">
        <v>482</v>
      </c>
      <c r="D68" t="s">
        <v>230</v>
      </c>
      <c r="E68" t="s">
        <v>222</v>
      </c>
      <c r="F68">
        <v>40000</v>
      </c>
      <c r="G68" s="22">
        <v>42409</v>
      </c>
    </row>
    <row r="69" spans="1:7">
      <c r="A69">
        <v>9151</v>
      </c>
      <c r="B69" t="s">
        <v>487</v>
      </c>
      <c r="C69" t="s">
        <v>488</v>
      </c>
      <c r="D69" t="s">
        <v>230</v>
      </c>
      <c r="E69" t="s">
        <v>222</v>
      </c>
      <c r="F69">
        <v>60000</v>
      </c>
      <c r="G69" s="22">
        <v>41774</v>
      </c>
    </row>
    <row r="70" spans="1:7">
      <c r="A70">
        <v>9156</v>
      </c>
      <c r="B70" t="s">
        <v>491</v>
      </c>
      <c r="C70" t="s">
        <v>492</v>
      </c>
      <c r="D70" t="s">
        <v>230</v>
      </c>
      <c r="E70" t="s">
        <v>222</v>
      </c>
      <c r="F70">
        <v>40000</v>
      </c>
      <c r="G70" s="22">
        <v>42381</v>
      </c>
    </row>
    <row r="71" spans="1:7">
      <c r="A71">
        <v>9157</v>
      </c>
      <c r="B71" t="s">
        <v>493</v>
      </c>
      <c r="C71" t="s">
        <v>494</v>
      </c>
      <c r="D71" t="s">
        <v>233</v>
      </c>
      <c r="E71" t="s">
        <v>222</v>
      </c>
      <c r="F71">
        <v>40000</v>
      </c>
      <c r="G71" s="22">
        <v>42576</v>
      </c>
    </row>
    <row r="72" spans="1:7">
      <c r="A72">
        <v>9165</v>
      </c>
      <c r="B72" t="s">
        <v>501</v>
      </c>
      <c r="C72" t="s">
        <v>502</v>
      </c>
      <c r="D72" t="s">
        <v>233</v>
      </c>
      <c r="E72" t="s">
        <v>222</v>
      </c>
      <c r="F72">
        <v>60000</v>
      </c>
      <c r="G72" s="22">
        <v>42516</v>
      </c>
    </row>
    <row r="73" spans="1:7">
      <c r="A73">
        <v>9172</v>
      </c>
      <c r="B73" t="s">
        <v>507</v>
      </c>
      <c r="C73" t="s">
        <v>508</v>
      </c>
      <c r="D73" t="s">
        <v>233</v>
      </c>
      <c r="E73" t="s">
        <v>222</v>
      </c>
      <c r="F73">
        <v>100000</v>
      </c>
      <c r="G73" s="22">
        <v>42494</v>
      </c>
    </row>
    <row r="74" spans="1:7">
      <c r="A74">
        <v>9173</v>
      </c>
      <c r="B74" t="s">
        <v>509</v>
      </c>
      <c r="C74" t="s">
        <v>510</v>
      </c>
      <c r="D74" t="s">
        <v>230</v>
      </c>
      <c r="E74" t="s">
        <v>222</v>
      </c>
      <c r="F74">
        <v>110000</v>
      </c>
      <c r="G74" s="22">
        <v>42432</v>
      </c>
    </row>
    <row r="75" spans="1:7">
      <c r="A75">
        <v>9179</v>
      </c>
      <c r="B75" t="s">
        <v>519</v>
      </c>
      <c r="C75" t="s">
        <v>520</v>
      </c>
      <c r="D75" t="s">
        <v>233</v>
      </c>
      <c r="E75" t="s">
        <v>222</v>
      </c>
      <c r="F75">
        <v>120000</v>
      </c>
      <c r="G75" s="22">
        <v>42442</v>
      </c>
    </row>
    <row r="76" spans="1:7">
      <c r="A76">
        <v>9182</v>
      </c>
      <c r="B76" t="s">
        <v>521</v>
      </c>
      <c r="C76" t="s">
        <v>522</v>
      </c>
      <c r="D76" t="s">
        <v>230</v>
      </c>
      <c r="E76" t="s">
        <v>222</v>
      </c>
      <c r="F76">
        <v>70000</v>
      </c>
      <c r="G76" s="22">
        <v>42611</v>
      </c>
    </row>
    <row r="77" spans="1:7">
      <c r="A77">
        <v>9184</v>
      </c>
      <c r="B77" t="s">
        <v>523</v>
      </c>
      <c r="C77" t="s">
        <v>524</v>
      </c>
      <c r="D77" t="s">
        <v>230</v>
      </c>
      <c r="E77" t="s">
        <v>222</v>
      </c>
      <c r="F77">
        <v>70000</v>
      </c>
      <c r="G77" s="22">
        <v>42593</v>
      </c>
    </row>
    <row r="78" spans="1:7">
      <c r="A78">
        <v>9185</v>
      </c>
      <c r="B78" t="s">
        <v>525</v>
      </c>
      <c r="C78" t="s">
        <v>526</v>
      </c>
      <c r="D78" t="s">
        <v>230</v>
      </c>
      <c r="E78" t="s">
        <v>222</v>
      </c>
      <c r="F78">
        <v>70000</v>
      </c>
      <c r="G78" s="22">
        <v>42425</v>
      </c>
    </row>
    <row r="79" spans="1:7">
      <c r="A79">
        <v>9188</v>
      </c>
      <c r="B79" t="s">
        <v>527</v>
      </c>
      <c r="C79" t="s">
        <v>528</v>
      </c>
      <c r="D79" t="s">
        <v>233</v>
      </c>
      <c r="E79" t="s">
        <v>222</v>
      </c>
      <c r="F79">
        <v>60000</v>
      </c>
      <c r="G79" s="22">
        <v>42678</v>
      </c>
    </row>
    <row r="80" spans="1:7">
      <c r="A80">
        <v>9191</v>
      </c>
      <c r="B80" t="s">
        <v>533</v>
      </c>
      <c r="C80" t="s">
        <v>534</v>
      </c>
      <c r="D80" t="s">
        <v>230</v>
      </c>
      <c r="E80" t="s">
        <v>222</v>
      </c>
      <c r="F80">
        <v>70000</v>
      </c>
      <c r="G80" s="22">
        <v>41862</v>
      </c>
    </row>
    <row r="81" spans="1:7">
      <c r="A81">
        <v>9194</v>
      </c>
      <c r="B81" t="s">
        <v>537</v>
      </c>
      <c r="C81" t="s">
        <v>538</v>
      </c>
      <c r="D81" t="s">
        <v>233</v>
      </c>
      <c r="E81" t="s">
        <v>222</v>
      </c>
      <c r="F81">
        <v>60000</v>
      </c>
      <c r="G81" s="22">
        <v>42443</v>
      </c>
    </row>
    <row r="82" spans="1:7">
      <c r="A82">
        <v>9197</v>
      </c>
      <c r="B82" t="s">
        <v>541</v>
      </c>
      <c r="C82" t="s">
        <v>542</v>
      </c>
      <c r="D82" t="s">
        <v>233</v>
      </c>
      <c r="E82" t="s">
        <v>222</v>
      </c>
      <c r="F82">
        <v>70000</v>
      </c>
      <c r="G82" s="22">
        <v>42493</v>
      </c>
    </row>
    <row r="83" spans="1:7">
      <c r="A83">
        <v>9198</v>
      </c>
      <c r="B83" t="s">
        <v>543</v>
      </c>
      <c r="C83" t="s">
        <v>544</v>
      </c>
      <c r="D83" t="s">
        <v>230</v>
      </c>
      <c r="E83" t="s">
        <v>222</v>
      </c>
      <c r="F83">
        <v>70000</v>
      </c>
      <c r="G83" s="22">
        <v>42409</v>
      </c>
    </row>
    <row r="84" spans="1:7">
      <c r="A84">
        <v>9202</v>
      </c>
      <c r="B84" t="s">
        <v>545</v>
      </c>
      <c r="C84" t="s">
        <v>546</v>
      </c>
      <c r="D84" t="s">
        <v>233</v>
      </c>
      <c r="E84" t="s">
        <v>222</v>
      </c>
      <c r="F84">
        <v>80000</v>
      </c>
      <c r="G84" s="22">
        <v>42631</v>
      </c>
    </row>
    <row r="85" spans="1:7">
      <c r="A85">
        <v>9207</v>
      </c>
      <c r="B85" t="s">
        <v>547</v>
      </c>
      <c r="C85" t="s">
        <v>548</v>
      </c>
      <c r="D85" t="s">
        <v>230</v>
      </c>
      <c r="E85" t="s">
        <v>222</v>
      </c>
      <c r="F85">
        <v>60000</v>
      </c>
      <c r="G85" s="22">
        <v>42404</v>
      </c>
    </row>
    <row r="86" spans="1:7">
      <c r="A86">
        <v>9209</v>
      </c>
      <c r="B86" t="s">
        <v>549</v>
      </c>
      <c r="C86" t="s">
        <v>550</v>
      </c>
      <c r="D86" t="s">
        <v>233</v>
      </c>
      <c r="E86" t="s">
        <v>222</v>
      </c>
      <c r="F86">
        <v>60000</v>
      </c>
      <c r="G86" s="22">
        <v>42455</v>
      </c>
    </row>
    <row r="87" spans="1:7">
      <c r="A87">
        <v>9217</v>
      </c>
      <c r="B87" t="s">
        <v>551</v>
      </c>
      <c r="C87" t="s">
        <v>552</v>
      </c>
      <c r="D87" t="s">
        <v>230</v>
      </c>
      <c r="E87" t="s">
        <v>222</v>
      </c>
      <c r="F87">
        <v>60000</v>
      </c>
      <c r="G87" s="22">
        <v>41861</v>
      </c>
    </row>
    <row r="88" spans="1:7">
      <c r="A88">
        <v>9218</v>
      </c>
      <c r="B88" t="s">
        <v>553</v>
      </c>
      <c r="C88" t="s">
        <v>554</v>
      </c>
      <c r="D88" t="s">
        <v>230</v>
      </c>
      <c r="E88" t="s">
        <v>222</v>
      </c>
      <c r="F88">
        <v>60000</v>
      </c>
      <c r="G88" s="22">
        <v>42430</v>
      </c>
    </row>
    <row r="89" spans="1:7">
      <c r="A89">
        <v>9220</v>
      </c>
      <c r="B89" t="s">
        <v>555</v>
      </c>
      <c r="C89" t="s">
        <v>556</v>
      </c>
      <c r="D89" t="s">
        <v>233</v>
      </c>
      <c r="E89" t="s">
        <v>222</v>
      </c>
      <c r="F89">
        <v>60000</v>
      </c>
      <c r="G89" s="22">
        <v>42444</v>
      </c>
    </row>
    <row r="90" spans="1:7">
      <c r="A90">
        <v>9222</v>
      </c>
      <c r="B90" t="s">
        <v>557</v>
      </c>
      <c r="C90" t="s">
        <v>558</v>
      </c>
      <c r="D90" t="s">
        <v>233</v>
      </c>
      <c r="E90" t="s">
        <v>222</v>
      </c>
      <c r="F90">
        <v>80000</v>
      </c>
      <c r="G90" s="22">
        <v>42678</v>
      </c>
    </row>
    <row r="91" spans="1:7">
      <c r="A91">
        <v>9223</v>
      </c>
      <c r="B91" t="s">
        <v>559</v>
      </c>
      <c r="C91" t="s">
        <v>560</v>
      </c>
      <c r="D91" t="s">
        <v>230</v>
      </c>
      <c r="E91" t="s">
        <v>222</v>
      </c>
      <c r="F91">
        <v>70000</v>
      </c>
      <c r="G91" s="22">
        <v>42402</v>
      </c>
    </row>
    <row r="92" spans="1:7">
      <c r="A92">
        <v>9225</v>
      </c>
      <c r="B92" t="s">
        <v>561</v>
      </c>
      <c r="C92" t="s">
        <v>562</v>
      </c>
      <c r="D92" t="s">
        <v>233</v>
      </c>
      <c r="E92" t="s">
        <v>222</v>
      </c>
      <c r="F92">
        <v>60000</v>
      </c>
      <c r="G92" s="22">
        <v>42545</v>
      </c>
    </row>
    <row r="93" spans="1:7">
      <c r="A93">
        <v>9226</v>
      </c>
      <c r="B93" t="s">
        <v>563</v>
      </c>
      <c r="C93" t="s">
        <v>564</v>
      </c>
      <c r="D93" t="s">
        <v>233</v>
      </c>
      <c r="E93" t="s">
        <v>222</v>
      </c>
      <c r="F93">
        <v>60000</v>
      </c>
      <c r="G93" s="22">
        <v>42425</v>
      </c>
    </row>
    <row r="94" spans="1:7">
      <c r="A94">
        <v>9230</v>
      </c>
      <c r="B94" t="s">
        <v>569</v>
      </c>
      <c r="C94" t="s">
        <v>570</v>
      </c>
      <c r="D94" t="s">
        <v>233</v>
      </c>
      <c r="E94" t="s">
        <v>222</v>
      </c>
      <c r="F94">
        <v>70000</v>
      </c>
      <c r="G94" s="22">
        <v>42568</v>
      </c>
    </row>
    <row r="95" spans="1:7">
      <c r="A95">
        <v>9234</v>
      </c>
      <c r="B95" t="s">
        <v>45</v>
      </c>
      <c r="C95" t="s">
        <v>571</v>
      </c>
      <c r="D95" t="s">
        <v>230</v>
      </c>
      <c r="E95" t="s">
        <v>222</v>
      </c>
      <c r="F95">
        <v>70000</v>
      </c>
      <c r="G95" s="22">
        <v>42412</v>
      </c>
    </row>
    <row r="96" spans="1:7">
      <c r="A96">
        <v>9238</v>
      </c>
      <c r="B96" t="s">
        <v>574</v>
      </c>
      <c r="C96" t="s">
        <v>575</v>
      </c>
      <c r="D96" t="s">
        <v>230</v>
      </c>
      <c r="E96" t="s">
        <v>222</v>
      </c>
      <c r="F96">
        <v>130000</v>
      </c>
      <c r="G96" s="22">
        <v>41648</v>
      </c>
    </row>
    <row r="97" spans="1:7">
      <c r="A97">
        <v>9239</v>
      </c>
      <c r="B97" t="s">
        <v>576</v>
      </c>
      <c r="C97" t="s">
        <v>577</v>
      </c>
      <c r="D97" t="s">
        <v>233</v>
      </c>
      <c r="E97" t="s">
        <v>222</v>
      </c>
      <c r="F97">
        <v>130000</v>
      </c>
      <c r="G97" s="22">
        <v>41661</v>
      </c>
    </row>
    <row r="98" spans="1:7">
      <c r="A98">
        <v>9241</v>
      </c>
      <c r="B98" t="s">
        <v>578</v>
      </c>
      <c r="C98" t="s">
        <v>579</v>
      </c>
      <c r="D98" t="s">
        <v>230</v>
      </c>
      <c r="E98" t="s">
        <v>222</v>
      </c>
      <c r="F98">
        <v>100000</v>
      </c>
      <c r="G98" s="22">
        <v>42261</v>
      </c>
    </row>
    <row r="99" spans="1:7">
      <c r="A99">
        <v>9243</v>
      </c>
      <c r="B99" t="s">
        <v>580</v>
      </c>
      <c r="C99" t="s">
        <v>581</v>
      </c>
      <c r="D99" t="s">
        <v>233</v>
      </c>
      <c r="E99" t="s">
        <v>222</v>
      </c>
      <c r="F99">
        <v>150000</v>
      </c>
      <c r="G99" s="22">
        <v>41694</v>
      </c>
    </row>
    <row r="100" spans="1:7">
      <c r="A100">
        <v>9244</v>
      </c>
      <c r="B100" t="s">
        <v>582</v>
      </c>
      <c r="C100" t="s">
        <v>583</v>
      </c>
      <c r="D100" t="s">
        <v>230</v>
      </c>
      <c r="E100" t="s">
        <v>222</v>
      </c>
      <c r="F100">
        <v>170000</v>
      </c>
      <c r="G100" s="22">
        <v>41685</v>
      </c>
    </row>
    <row r="101" spans="1:7">
      <c r="A101">
        <v>9247</v>
      </c>
      <c r="B101" t="s">
        <v>586</v>
      </c>
      <c r="C101" t="s">
        <v>587</v>
      </c>
      <c r="D101" t="s">
        <v>230</v>
      </c>
      <c r="E101" t="s">
        <v>222</v>
      </c>
      <c r="F101">
        <v>130000</v>
      </c>
      <c r="G101" s="22">
        <v>41691</v>
      </c>
    </row>
    <row r="102" spans="1:7">
      <c r="A102">
        <v>9249</v>
      </c>
      <c r="B102" t="s">
        <v>590</v>
      </c>
      <c r="C102" t="s">
        <v>591</v>
      </c>
      <c r="D102" t="s">
        <v>233</v>
      </c>
      <c r="E102" t="s">
        <v>222</v>
      </c>
      <c r="F102">
        <v>130000</v>
      </c>
      <c r="G102" s="22">
        <v>41923</v>
      </c>
    </row>
    <row r="103" spans="1:7">
      <c r="A103">
        <v>9256</v>
      </c>
      <c r="B103" t="s">
        <v>600</v>
      </c>
      <c r="C103" t="s">
        <v>601</v>
      </c>
      <c r="D103" t="s">
        <v>233</v>
      </c>
      <c r="E103" t="s">
        <v>222</v>
      </c>
      <c r="F103">
        <v>70000</v>
      </c>
      <c r="G103" s="22">
        <v>42477</v>
      </c>
    </row>
    <row r="104" spans="1:7">
      <c r="A104">
        <v>9259</v>
      </c>
      <c r="B104" t="s">
        <v>602</v>
      </c>
      <c r="C104" t="s">
        <v>603</v>
      </c>
      <c r="D104" t="s">
        <v>233</v>
      </c>
      <c r="E104" t="s">
        <v>222</v>
      </c>
      <c r="F104">
        <v>100000</v>
      </c>
      <c r="G104" s="22">
        <v>41889</v>
      </c>
    </row>
    <row r="105" spans="1:7">
      <c r="A105">
        <v>9263</v>
      </c>
      <c r="B105" t="s">
        <v>604</v>
      </c>
      <c r="C105" t="s">
        <v>605</v>
      </c>
      <c r="D105" t="s">
        <v>233</v>
      </c>
      <c r="E105" t="s">
        <v>222</v>
      </c>
      <c r="F105">
        <v>90000</v>
      </c>
      <c r="G105" s="22">
        <v>41883</v>
      </c>
    </row>
    <row r="106" spans="1:7">
      <c r="A106">
        <v>9265</v>
      </c>
      <c r="B106" t="s">
        <v>606</v>
      </c>
      <c r="C106" t="s">
        <v>607</v>
      </c>
      <c r="D106" t="s">
        <v>233</v>
      </c>
      <c r="E106" t="s">
        <v>222</v>
      </c>
      <c r="F106">
        <v>90000</v>
      </c>
      <c r="G106" s="22">
        <v>42376</v>
      </c>
    </row>
    <row r="107" spans="1:7">
      <c r="A107">
        <v>9266</v>
      </c>
      <c r="B107" t="s">
        <v>608</v>
      </c>
      <c r="C107" t="s">
        <v>609</v>
      </c>
      <c r="D107" t="s">
        <v>230</v>
      </c>
      <c r="E107" t="s">
        <v>222</v>
      </c>
      <c r="F107">
        <v>90000</v>
      </c>
      <c r="G107" s="22">
        <v>41895</v>
      </c>
    </row>
    <row r="108" spans="1:7">
      <c r="A108">
        <v>9275</v>
      </c>
      <c r="B108" t="s">
        <v>46</v>
      </c>
      <c r="C108" t="s">
        <v>614</v>
      </c>
      <c r="D108" t="s">
        <v>233</v>
      </c>
      <c r="E108" t="s">
        <v>222</v>
      </c>
      <c r="F108">
        <v>80000</v>
      </c>
      <c r="G108" s="22">
        <v>41884</v>
      </c>
    </row>
    <row r="109" spans="1:7">
      <c r="A109">
        <v>9276</v>
      </c>
      <c r="B109" t="s">
        <v>615</v>
      </c>
      <c r="C109" t="s">
        <v>616</v>
      </c>
      <c r="D109" t="s">
        <v>233</v>
      </c>
      <c r="E109" t="s">
        <v>222</v>
      </c>
      <c r="F109">
        <v>80000</v>
      </c>
      <c r="G109" s="22">
        <v>42402</v>
      </c>
    </row>
    <row r="110" spans="1:7">
      <c r="A110">
        <v>9291</v>
      </c>
      <c r="B110" t="s">
        <v>623</v>
      </c>
      <c r="C110" t="s">
        <v>624</v>
      </c>
      <c r="D110" t="s">
        <v>233</v>
      </c>
      <c r="E110" t="s">
        <v>222</v>
      </c>
      <c r="F110">
        <v>130000</v>
      </c>
      <c r="G110" s="22">
        <v>41889</v>
      </c>
    </row>
    <row r="111" spans="1:7">
      <c r="A111">
        <v>9296</v>
      </c>
      <c r="B111" t="s">
        <v>625</v>
      </c>
      <c r="C111" t="s">
        <v>626</v>
      </c>
      <c r="D111" t="s">
        <v>230</v>
      </c>
      <c r="E111" t="s">
        <v>222</v>
      </c>
      <c r="F111">
        <v>50000</v>
      </c>
      <c r="G111" s="22">
        <v>41886</v>
      </c>
    </row>
    <row r="112" spans="1:7">
      <c r="A112">
        <v>9310</v>
      </c>
      <c r="B112" t="s">
        <v>637</v>
      </c>
      <c r="C112" t="s">
        <v>638</v>
      </c>
      <c r="D112" t="s">
        <v>230</v>
      </c>
      <c r="E112" t="s">
        <v>222</v>
      </c>
      <c r="F112">
        <v>70000</v>
      </c>
      <c r="G112" s="22">
        <v>42595</v>
      </c>
    </row>
    <row r="113" spans="1:7">
      <c r="A113">
        <v>9312</v>
      </c>
      <c r="B113" t="s">
        <v>639</v>
      </c>
      <c r="C113" t="s">
        <v>328</v>
      </c>
      <c r="D113" t="s">
        <v>230</v>
      </c>
      <c r="E113" t="s">
        <v>222</v>
      </c>
      <c r="F113">
        <v>70000</v>
      </c>
      <c r="G113" s="22">
        <v>42508</v>
      </c>
    </row>
    <row r="114" spans="1:7">
      <c r="A114">
        <v>9314</v>
      </c>
      <c r="B114" t="s">
        <v>640</v>
      </c>
      <c r="C114" t="s">
        <v>641</v>
      </c>
      <c r="D114" t="s">
        <v>230</v>
      </c>
      <c r="E114" t="s">
        <v>222</v>
      </c>
      <c r="F114">
        <v>70000</v>
      </c>
      <c r="G114" s="22">
        <v>42429</v>
      </c>
    </row>
    <row r="115" spans="1:7">
      <c r="A115">
        <v>9319</v>
      </c>
      <c r="B115" t="s">
        <v>642</v>
      </c>
      <c r="C115" t="s">
        <v>643</v>
      </c>
      <c r="D115" t="s">
        <v>233</v>
      </c>
      <c r="E115" t="s">
        <v>222</v>
      </c>
      <c r="F115">
        <v>70000</v>
      </c>
      <c r="G115" s="22">
        <v>41894</v>
      </c>
    </row>
    <row r="116" spans="1:7">
      <c r="A116">
        <v>9320</v>
      </c>
      <c r="B116" t="s">
        <v>644</v>
      </c>
      <c r="C116" t="s">
        <v>645</v>
      </c>
      <c r="D116" t="s">
        <v>233</v>
      </c>
      <c r="E116" t="s">
        <v>222</v>
      </c>
      <c r="F116">
        <v>80000</v>
      </c>
      <c r="G116" s="22">
        <v>42538</v>
      </c>
    </row>
    <row r="117" spans="1:7">
      <c r="A117">
        <v>9335</v>
      </c>
      <c r="B117" t="s">
        <v>658</v>
      </c>
      <c r="C117" t="s">
        <v>659</v>
      </c>
      <c r="D117" t="s">
        <v>233</v>
      </c>
      <c r="E117" t="s">
        <v>222</v>
      </c>
      <c r="F117">
        <v>10000</v>
      </c>
      <c r="G117" s="22">
        <v>41937</v>
      </c>
    </row>
    <row r="118" spans="1:7">
      <c r="A118">
        <v>9340</v>
      </c>
      <c r="B118" t="s">
        <v>664</v>
      </c>
      <c r="C118" t="s">
        <v>665</v>
      </c>
      <c r="D118" t="s">
        <v>233</v>
      </c>
      <c r="E118" t="s">
        <v>222</v>
      </c>
      <c r="F118">
        <v>10000</v>
      </c>
      <c r="G118" s="22">
        <v>42307</v>
      </c>
    </row>
    <row r="119" spans="1:7">
      <c r="A119">
        <v>9349</v>
      </c>
      <c r="B119" t="s">
        <v>674</v>
      </c>
      <c r="C119" t="s">
        <v>675</v>
      </c>
      <c r="D119" t="s">
        <v>233</v>
      </c>
      <c r="E119" t="s">
        <v>222</v>
      </c>
      <c r="F119">
        <v>10000</v>
      </c>
    </row>
    <row r="120" spans="1:7">
      <c r="A120">
        <v>9350</v>
      </c>
      <c r="B120" t="s">
        <v>676</v>
      </c>
      <c r="C120" t="s">
        <v>677</v>
      </c>
      <c r="D120" t="s">
        <v>233</v>
      </c>
      <c r="E120" t="s">
        <v>222</v>
      </c>
      <c r="F120">
        <v>30000</v>
      </c>
      <c r="G120" s="22">
        <v>42409</v>
      </c>
    </row>
    <row r="121" spans="1:7">
      <c r="A121">
        <v>9351</v>
      </c>
      <c r="B121" t="s">
        <v>678</v>
      </c>
      <c r="C121" t="s">
        <v>679</v>
      </c>
      <c r="D121" t="s">
        <v>230</v>
      </c>
      <c r="E121" t="s">
        <v>222</v>
      </c>
      <c r="F121">
        <v>20000</v>
      </c>
      <c r="G121" s="22">
        <v>41803</v>
      </c>
    </row>
    <row r="122" spans="1:7">
      <c r="A122">
        <v>9353</v>
      </c>
      <c r="B122" t="s">
        <v>682</v>
      </c>
      <c r="C122" t="s">
        <v>683</v>
      </c>
      <c r="D122" t="s">
        <v>230</v>
      </c>
      <c r="E122" t="s">
        <v>222</v>
      </c>
      <c r="F122">
        <v>30000</v>
      </c>
      <c r="G122" s="22">
        <v>41803</v>
      </c>
    </row>
    <row r="123" spans="1:7">
      <c r="A123">
        <v>9358</v>
      </c>
      <c r="B123" t="s">
        <v>690</v>
      </c>
      <c r="C123" t="s">
        <v>691</v>
      </c>
      <c r="D123" t="s">
        <v>230</v>
      </c>
      <c r="E123" t="s">
        <v>222</v>
      </c>
      <c r="F123">
        <v>10000</v>
      </c>
      <c r="G123" s="22">
        <v>41819</v>
      </c>
    </row>
    <row r="124" spans="1:7">
      <c r="A124">
        <v>9365</v>
      </c>
      <c r="B124" t="s">
        <v>696</v>
      </c>
      <c r="C124" t="s">
        <v>697</v>
      </c>
      <c r="D124" t="s">
        <v>230</v>
      </c>
      <c r="E124" t="s">
        <v>222</v>
      </c>
      <c r="F124">
        <v>10000</v>
      </c>
      <c r="G124" s="22">
        <v>41791</v>
      </c>
    </row>
    <row r="125" spans="1:7">
      <c r="A125">
        <v>9366</v>
      </c>
      <c r="B125" t="s">
        <v>698</v>
      </c>
      <c r="C125" t="s">
        <v>699</v>
      </c>
      <c r="D125" t="s">
        <v>233</v>
      </c>
      <c r="E125" t="s">
        <v>222</v>
      </c>
      <c r="F125">
        <v>20000</v>
      </c>
      <c r="G125" s="22">
        <v>42547</v>
      </c>
    </row>
    <row r="126" spans="1:7">
      <c r="A126">
        <v>9370</v>
      </c>
      <c r="B126" t="s">
        <v>704</v>
      </c>
      <c r="C126" t="s">
        <v>705</v>
      </c>
      <c r="D126" t="s">
        <v>233</v>
      </c>
      <c r="E126" t="s">
        <v>222</v>
      </c>
      <c r="F126">
        <v>20000</v>
      </c>
      <c r="G126" s="22">
        <v>42565</v>
      </c>
    </row>
    <row r="127" spans="1:7">
      <c r="A127">
        <v>9371</v>
      </c>
      <c r="B127" t="s">
        <v>706</v>
      </c>
      <c r="C127" t="s">
        <v>707</v>
      </c>
      <c r="D127" t="s">
        <v>233</v>
      </c>
      <c r="E127" t="s">
        <v>222</v>
      </c>
      <c r="F127">
        <v>20000</v>
      </c>
      <c r="G127" s="22">
        <v>42684</v>
      </c>
    </row>
    <row r="128" spans="1:7">
      <c r="A128">
        <v>9373</v>
      </c>
      <c r="B128" t="s">
        <v>708</v>
      </c>
      <c r="C128" t="s">
        <v>709</v>
      </c>
      <c r="D128" t="s">
        <v>233</v>
      </c>
      <c r="E128" t="s">
        <v>222</v>
      </c>
      <c r="F128">
        <v>30000</v>
      </c>
      <c r="G128" s="22">
        <v>42610</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3:G8"/>
  <sheetViews>
    <sheetView topLeftCell="C1" workbookViewId="0">
      <selection activeCell="E11" sqref="E11"/>
    </sheetView>
  </sheetViews>
  <sheetFormatPr defaultRowHeight="15"/>
  <cols>
    <col min="1" max="1" width="13.140625" customWidth="1"/>
    <col min="2" max="2" width="16.28515625" customWidth="1"/>
    <col min="3" max="3" width="14" customWidth="1"/>
    <col min="4" max="4" width="12.85546875" customWidth="1"/>
    <col min="5" max="5" width="14" customWidth="1"/>
    <col min="6" max="6" width="19.42578125" customWidth="1"/>
    <col min="7" max="7" width="20.42578125" customWidth="1"/>
    <col min="8" max="8" width="7" customWidth="1"/>
    <col min="9" max="9" width="6" customWidth="1"/>
    <col min="10" max="10" width="9.7109375" bestFit="1" customWidth="1"/>
    <col min="11" max="11" width="10" bestFit="1" customWidth="1"/>
    <col min="12" max="12" width="6.5703125" customWidth="1"/>
    <col min="13" max="13" width="7" customWidth="1"/>
    <col min="14" max="14" width="7.7109375" customWidth="1"/>
    <col min="15" max="15" width="6" customWidth="1"/>
    <col min="16" max="16" width="7.140625" customWidth="1"/>
    <col min="17" max="17" width="6" customWidth="1"/>
    <col min="18" max="18" width="7" customWidth="1"/>
    <col min="19" max="19" width="8.28515625" customWidth="1"/>
    <col min="20" max="20" width="7" customWidth="1"/>
    <col min="21" max="22" width="6" customWidth="1"/>
    <col min="23" max="23" width="7.42578125" customWidth="1"/>
    <col min="24" max="24" width="7.28515625" customWidth="1"/>
    <col min="25" max="25" width="6" customWidth="1"/>
    <col min="26" max="26" width="6.140625" customWidth="1"/>
    <col min="27" max="27" width="7.140625" customWidth="1"/>
    <col min="28" max="29" width="6" customWidth="1"/>
    <col min="30" max="30" width="6.7109375" customWidth="1"/>
    <col min="31" max="31" width="7" customWidth="1"/>
    <col min="32" max="32" width="7.140625" customWidth="1"/>
    <col min="33" max="33" width="7" customWidth="1"/>
    <col min="34" max="34" width="6" customWidth="1"/>
    <col min="35" max="35" width="8.28515625" customWidth="1"/>
    <col min="36" max="36" width="6.7109375" customWidth="1"/>
    <col min="37" max="37" width="6" customWidth="1"/>
    <col min="38" max="38" width="7.7109375" customWidth="1"/>
    <col min="39" max="39" width="8.140625" customWidth="1"/>
    <col min="40" max="40" width="7.28515625" customWidth="1"/>
    <col min="41" max="41" width="6" customWidth="1"/>
    <col min="42" max="42" width="6.140625" customWidth="1"/>
    <col min="43" max="43" width="6" customWidth="1"/>
    <col min="44" max="44" width="6.42578125" customWidth="1"/>
    <col min="45" max="45" width="9" customWidth="1"/>
    <col min="46" max="46" width="8.42578125" customWidth="1"/>
    <col min="47" max="50" width="6" customWidth="1"/>
    <col min="51" max="51" width="8.42578125" customWidth="1"/>
    <col min="52" max="52" width="7.7109375" customWidth="1"/>
    <col min="53" max="53" width="6.28515625" customWidth="1"/>
    <col min="54" max="54" width="7" customWidth="1"/>
    <col min="55" max="55" width="6.140625" customWidth="1"/>
    <col min="56" max="56" width="6.5703125" customWidth="1"/>
    <col min="57" max="57" width="9.7109375" bestFit="1" customWidth="1"/>
    <col min="58" max="58" width="6.5703125" customWidth="1"/>
    <col min="59" max="59" width="6" customWidth="1"/>
    <col min="60" max="60" width="6.7109375" customWidth="1"/>
    <col min="61" max="61" width="6.140625" customWidth="1"/>
    <col min="62" max="62" width="8.85546875" customWidth="1"/>
    <col min="63" max="63" width="9" customWidth="1"/>
    <col min="64" max="64" width="7" customWidth="1"/>
    <col min="65" max="65" width="8.7109375" customWidth="1"/>
    <col min="66" max="66" width="7.5703125" customWidth="1"/>
    <col min="67" max="67" width="7.42578125" customWidth="1"/>
    <col min="68" max="68" width="6" customWidth="1"/>
    <col min="69" max="69" width="7" customWidth="1"/>
    <col min="70" max="70" width="6.140625" customWidth="1"/>
    <col min="71" max="71" width="7.7109375" customWidth="1"/>
    <col min="72" max="72" width="6.85546875" customWidth="1"/>
    <col min="73" max="73" width="7.85546875" customWidth="1"/>
    <col min="74" max="74" width="6" customWidth="1"/>
    <col min="75" max="75" width="6.7109375" customWidth="1"/>
    <col min="76" max="76" width="8.42578125" customWidth="1"/>
    <col min="77" max="77" width="6" customWidth="1"/>
    <col min="78" max="78" width="7.7109375" customWidth="1"/>
    <col min="79" max="80" width="7.140625" customWidth="1"/>
    <col min="81" max="81" width="7.7109375" customWidth="1"/>
    <col min="82" max="82" width="6.140625" customWidth="1"/>
    <col min="83" max="83" width="6" customWidth="1"/>
    <col min="84" max="84" width="7.28515625" customWidth="1"/>
    <col min="85" max="85" width="6.42578125" customWidth="1"/>
    <col min="86" max="86" width="6" customWidth="1"/>
    <col min="87" max="87" width="8.28515625" customWidth="1"/>
    <col min="88" max="88" width="7.5703125" customWidth="1"/>
    <col min="89" max="89" width="6.42578125" customWidth="1"/>
    <col min="90" max="90" width="6" customWidth="1"/>
    <col min="92" max="94" width="6" customWidth="1"/>
    <col min="95" max="95" width="6.5703125" customWidth="1"/>
    <col min="96" max="97" width="6" customWidth="1"/>
    <col min="98" max="98" width="6.7109375" customWidth="1"/>
    <col min="99" max="99" width="9.42578125" bestFit="1" customWidth="1"/>
    <col min="101" max="101" width="7" customWidth="1"/>
    <col min="102" max="102" width="9.28515625" bestFit="1" customWidth="1"/>
    <col min="103" max="103" width="7.28515625" customWidth="1"/>
    <col min="104" max="104" width="6" customWidth="1"/>
    <col min="105" max="105" width="6.140625" customWidth="1"/>
    <col min="106" max="106" width="6.5703125" customWidth="1"/>
    <col min="107" max="107" width="6" customWidth="1"/>
    <col min="108" max="108" width="7.7109375" customWidth="1"/>
    <col min="109" max="109" width="6.85546875" customWidth="1"/>
    <col min="110" max="110" width="6" customWidth="1"/>
    <col min="111" max="111" width="6.28515625" customWidth="1"/>
    <col min="112" max="112" width="7.140625" customWidth="1"/>
    <col min="113" max="113" width="6" customWidth="1"/>
    <col min="114" max="114" width="6.28515625" customWidth="1"/>
    <col min="115" max="115" width="10.42578125" bestFit="1" customWidth="1"/>
    <col min="116" max="116" width="6" customWidth="1"/>
    <col min="117" max="117" width="6.140625" customWidth="1"/>
    <col min="118" max="118" width="6.42578125" customWidth="1"/>
    <col min="119" max="119" width="7.5703125" customWidth="1"/>
    <col min="120" max="120" width="6.42578125" customWidth="1"/>
    <col min="121" max="121" width="8.140625" customWidth="1"/>
    <col min="122" max="122" width="6" customWidth="1"/>
    <col min="123" max="123" width="6.140625" customWidth="1"/>
    <col min="124" max="124" width="7" customWidth="1"/>
    <col min="125" max="125" width="8.28515625" customWidth="1"/>
    <col min="126" max="126" width="6.140625" customWidth="1"/>
    <col min="127" max="127" width="7.42578125" customWidth="1"/>
    <col min="128" max="128" width="7.5703125" customWidth="1"/>
    <col min="129" max="129" width="6" customWidth="1"/>
    <col min="130" max="130" width="7" customWidth="1"/>
    <col min="131" max="131" width="6.28515625" customWidth="1"/>
    <col min="132" max="132" width="6" customWidth="1"/>
    <col min="133" max="133" width="6.7109375" customWidth="1"/>
    <col min="134" max="134" width="7.5703125" customWidth="1"/>
    <col min="135" max="135" width="10.140625" bestFit="1" customWidth="1"/>
    <col min="136" max="136" width="6" customWidth="1"/>
    <col min="137" max="137" width="9" customWidth="1"/>
    <col min="138" max="138" width="6.85546875" customWidth="1"/>
    <col min="139" max="139" width="7" customWidth="1"/>
    <col min="140" max="141" width="6" customWidth="1"/>
    <col min="142" max="142" width="6.140625" customWidth="1"/>
    <col min="143" max="143" width="6" customWidth="1"/>
    <col min="144" max="144" width="7" customWidth="1"/>
    <col min="145" max="145" width="6" customWidth="1"/>
    <col min="146" max="146" width="7.7109375" customWidth="1"/>
    <col min="147" max="151" width="6" customWidth="1"/>
    <col min="152" max="152" width="7.5703125" customWidth="1"/>
    <col min="153" max="154" width="7" customWidth="1"/>
    <col min="155" max="155" width="9.42578125" bestFit="1" customWidth="1"/>
    <col min="156" max="156" width="6" customWidth="1"/>
    <col min="157" max="157" width="8.140625" customWidth="1"/>
    <col min="158" max="158" width="6.140625" customWidth="1"/>
    <col min="159" max="160" width="6" customWidth="1"/>
    <col min="161" max="161" width="7" customWidth="1"/>
    <col min="162" max="164" width="6" customWidth="1"/>
    <col min="165" max="165" width="8.7109375" customWidth="1"/>
    <col min="166" max="166" width="7.85546875" customWidth="1"/>
    <col min="167" max="167" width="6" customWidth="1"/>
    <col min="168" max="168" width="7.42578125" customWidth="1"/>
    <col min="169" max="169" width="6.140625" customWidth="1"/>
    <col min="170" max="170" width="6" customWidth="1"/>
    <col min="171" max="171" width="8.7109375" customWidth="1"/>
    <col min="172" max="172" width="7" customWidth="1"/>
    <col min="173" max="173" width="8.28515625" customWidth="1"/>
    <col min="174" max="174" width="7" customWidth="1"/>
    <col min="175" max="175" width="7.140625" customWidth="1"/>
    <col min="176" max="176" width="8.28515625" customWidth="1"/>
    <col min="177" max="177" width="8.42578125" customWidth="1"/>
    <col min="178" max="179" width="7.85546875" customWidth="1"/>
    <col min="180" max="180" width="9.42578125" bestFit="1" customWidth="1"/>
    <col min="181" max="181" width="7" customWidth="1"/>
    <col min="182" max="183" width="8.140625" customWidth="1"/>
    <col min="184" max="184" width="8.28515625" customWidth="1"/>
    <col min="185" max="185" width="6.7109375" customWidth="1"/>
    <col min="186" max="186" width="7" customWidth="1"/>
    <col min="187" max="187" width="7.85546875" customWidth="1"/>
    <col min="188" max="188" width="6" customWidth="1"/>
    <col min="189" max="189" width="6.42578125" customWidth="1"/>
    <col min="190" max="191" width="7.42578125" customWidth="1"/>
    <col min="192" max="192" width="8.5703125" customWidth="1"/>
    <col min="193" max="193" width="6.7109375" customWidth="1"/>
    <col min="194" max="195" width="6" customWidth="1"/>
    <col min="196" max="196" width="6.140625" customWidth="1"/>
    <col min="197" max="197" width="8.140625" customWidth="1"/>
    <col min="198" max="198" width="6" customWidth="1"/>
    <col min="199" max="199" width="6.140625" customWidth="1"/>
    <col min="200" max="200" width="7" customWidth="1"/>
    <col min="201" max="201" width="7.140625" customWidth="1"/>
    <col min="202" max="202" width="6.42578125" customWidth="1"/>
    <col min="203" max="203" width="9.28515625" bestFit="1" customWidth="1"/>
    <col min="204" max="205" width="7" customWidth="1"/>
    <col min="206" max="206" width="8.140625" customWidth="1"/>
    <col min="207" max="207" width="7" customWidth="1"/>
    <col min="208" max="209" width="6" customWidth="1"/>
    <col min="210" max="210" width="6.7109375" customWidth="1"/>
    <col min="211" max="211" width="7.28515625" customWidth="1"/>
    <col min="212" max="212" width="7" customWidth="1"/>
    <col min="213" max="213" width="9.7109375" bestFit="1" customWidth="1"/>
    <col min="214" max="214" width="6" customWidth="1"/>
    <col min="215" max="215" width="7" customWidth="1"/>
    <col min="216" max="216" width="9.42578125" bestFit="1" customWidth="1"/>
    <col min="217" max="217" width="7" customWidth="1"/>
    <col min="218" max="218" width="6" customWidth="1"/>
    <col min="219" max="219" width="8.7109375" customWidth="1"/>
    <col min="220" max="220" width="6.42578125" customWidth="1"/>
    <col min="221" max="221" width="6.85546875" customWidth="1"/>
    <col min="222" max="222" width="8.140625" customWidth="1"/>
    <col min="223" max="223" width="10" bestFit="1" customWidth="1"/>
    <col min="224" max="224" width="8.42578125" customWidth="1"/>
    <col min="225" max="226" width="7.42578125" customWidth="1"/>
    <col min="227" max="227" width="6.140625" customWidth="1"/>
    <col min="228" max="228" width="6.42578125" customWidth="1"/>
    <col min="229" max="229" width="8.7109375" customWidth="1"/>
    <col min="230" max="230" width="8.85546875" customWidth="1"/>
    <col min="231" max="231" width="9.5703125" bestFit="1" customWidth="1"/>
    <col min="232" max="232" width="8" customWidth="1"/>
    <col min="233" max="233" width="7.140625" customWidth="1"/>
    <col min="234" max="234" width="6" customWidth="1"/>
    <col min="235" max="236" width="6.7109375" customWidth="1"/>
    <col min="237" max="237" width="7" customWidth="1"/>
    <col min="238" max="238" width="7.140625" customWidth="1"/>
    <col min="239" max="240" width="7.85546875" customWidth="1"/>
    <col min="241" max="241" width="7.42578125" customWidth="1"/>
    <col min="242" max="242" width="8" customWidth="1"/>
    <col min="243" max="243" width="6.42578125" customWidth="1"/>
    <col min="244" max="244" width="6.5703125" customWidth="1"/>
    <col min="245" max="245" width="7.7109375" customWidth="1"/>
    <col min="246" max="246" width="12" bestFit="1" customWidth="1"/>
  </cols>
  <sheetData>
    <row r="3" spans="1:7">
      <c r="B3" s="49" t="s">
        <v>733</v>
      </c>
    </row>
    <row r="4" spans="1:7">
      <c r="B4" t="s">
        <v>233</v>
      </c>
      <c r="D4" t="s">
        <v>230</v>
      </c>
      <c r="F4" s="52" t="s">
        <v>734</v>
      </c>
      <c r="G4" s="52" t="s">
        <v>735</v>
      </c>
    </row>
    <row r="5" spans="1:7">
      <c r="A5" s="49" t="s">
        <v>717</v>
      </c>
      <c r="B5" t="s">
        <v>719</v>
      </c>
      <c r="C5" t="s">
        <v>736</v>
      </c>
      <c r="D5" t="s">
        <v>719</v>
      </c>
      <c r="E5" t="s">
        <v>736</v>
      </c>
      <c r="F5" s="52"/>
      <c r="G5" s="52"/>
    </row>
    <row r="6" spans="1:7">
      <c r="A6" s="25" t="s">
        <v>222</v>
      </c>
      <c r="B6" s="65">
        <v>0.1839816933638444</v>
      </c>
      <c r="C6" s="64">
        <v>4020000</v>
      </c>
      <c r="D6" s="65">
        <v>0.18123569794050343</v>
      </c>
      <c r="E6" s="64">
        <v>3960000</v>
      </c>
      <c r="F6" s="65">
        <v>0.36521739130434783</v>
      </c>
      <c r="G6" s="64">
        <v>7980000</v>
      </c>
    </row>
    <row r="7" spans="1:7">
      <c r="A7" s="25" t="s">
        <v>206</v>
      </c>
      <c r="B7" s="65">
        <v>0.3496567505720824</v>
      </c>
      <c r="C7" s="64">
        <v>7640000</v>
      </c>
      <c r="D7" s="65">
        <v>0.28512585812356978</v>
      </c>
      <c r="E7" s="64">
        <v>6230000</v>
      </c>
      <c r="F7" s="65">
        <v>0.63478260869565217</v>
      </c>
      <c r="G7" s="64">
        <v>13870000</v>
      </c>
    </row>
    <row r="8" spans="1:7">
      <c r="A8" s="25" t="s">
        <v>718</v>
      </c>
      <c r="B8" s="65">
        <v>0.53363844393592674</v>
      </c>
      <c r="C8" s="64">
        <v>11660000</v>
      </c>
      <c r="D8" s="65">
        <v>0.4663615560640732</v>
      </c>
      <c r="E8" s="64">
        <v>10190000</v>
      </c>
      <c r="F8" s="65">
        <v>1</v>
      </c>
      <c r="G8" s="64">
        <v>21850000</v>
      </c>
    </row>
  </sheetData>
  <conditionalFormatting sqref="D4">
    <cfRule type="colorScale" priority="1">
      <colorScale>
        <cfvo type="min"/>
        <cfvo type="percentile" val="50"/>
        <cfvo type="max"/>
        <color rgb="FF63BE7B"/>
        <color rgb="FFFFEB84"/>
        <color rgb="FFF8696B"/>
      </colorScale>
    </cfRule>
  </conditionalFormatting>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3:G6"/>
  <sheetViews>
    <sheetView workbookViewId="0">
      <selection activeCell="E11" sqref="E11"/>
    </sheetView>
  </sheetViews>
  <sheetFormatPr defaultRowHeight="15"/>
  <cols>
    <col min="1" max="1" width="13.140625" bestFit="1" customWidth="1"/>
    <col min="2" max="2" width="12.85546875" customWidth="1"/>
  </cols>
  <sheetData>
    <row r="3" spans="1:7">
      <c r="A3" s="49" t="s">
        <v>717</v>
      </c>
      <c r="B3" t="s">
        <v>719</v>
      </c>
      <c r="F3" s="6" t="s">
        <v>739</v>
      </c>
      <c r="G3" s="6" t="s">
        <v>740</v>
      </c>
    </row>
    <row r="4" spans="1:7">
      <c r="A4" s="25" t="s">
        <v>222</v>
      </c>
      <c r="B4" s="60">
        <v>7980000</v>
      </c>
      <c r="F4" s="6" t="s">
        <v>222</v>
      </c>
      <c r="G4" s="6">
        <v>7980000</v>
      </c>
    </row>
    <row r="5" spans="1:7">
      <c r="A5" s="25" t="s">
        <v>206</v>
      </c>
      <c r="B5" s="60">
        <v>13870000</v>
      </c>
      <c r="F5" s="6" t="s">
        <v>206</v>
      </c>
      <c r="G5" s="6">
        <v>13870000</v>
      </c>
    </row>
    <row r="6" spans="1:7">
      <c r="A6" s="25" t="s">
        <v>718</v>
      </c>
      <c r="B6" s="60">
        <v>21850000</v>
      </c>
      <c r="F6" s="6" t="s">
        <v>718</v>
      </c>
      <c r="G6" s="6">
        <v>21850000</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3:B6"/>
  <sheetViews>
    <sheetView workbookViewId="0">
      <selection activeCell="N16" sqref="N16"/>
    </sheetView>
  </sheetViews>
  <sheetFormatPr defaultRowHeight="15"/>
  <cols>
    <col min="1" max="1" width="13.140625" bestFit="1" customWidth="1"/>
    <col min="2" max="2" width="16.42578125" customWidth="1"/>
    <col min="9" max="9" width="9.140625" customWidth="1"/>
  </cols>
  <sheetData>
    <row r="3" spans="1:2">
      <c r="A3" s="49" t="s">
        <v>717</v>
      </c>
      <c r="B3" t="s">
        <v>737</v>
      </c>
    </row>
    <row r="4" spans="1:2">
      <c r="A4" s="25" t="s">
        <v>222</v>
      </c>
      <c r="B4" s="60">
        <v>62834.645669291342</v>
      </c>
    </row>
    <row r="5" spans="1:2">
      <c r="A5" s="25" t="s">
        <v>206</v>
      </c>
      <c r="B5" s="60">
        <v>116554.62184873949</v>
      </c>
    </row>
    <row r="6" spans="1:2">
      <c r="A6" s="25" t="s">
        <v>718</v>
      </c>
      <c r="B6" s="60">
        <v>88821.138211382116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K23"/>
  <sheetViews>
    <sheetView topLeftCell="C1" workbookViewId="0">
      <selection activeCell="E18" sqref="E18"/>
    </sheetView>
  </sheetViews>
  <sheetFormatPr defaultRowHeight="15"/>
  <cols>
    <col min="3" max="3" width="11.5703125" customWidth="1"/>
    <col min="6" max="6" width="19.28515625" customWidth="1"/>
    <col min="7" max="7" width="15.42578125" customWidth="1"/>
  </cols>
  <sheetData>
    <row r="2" spans="1:11">
      <c r="A2" s="4" t="s">
        <v>0</v>
      </c>
      <c r="C2" s="4" t="s">
        <v>1</v>
      </c>
      <c r="E2" t="s">
        <v>16</v>
      </c>
      <c r="F2" t="s">
        <v>17</v>
      </c>
      <c r="G2" t="s">
        <v>18</v>
      </c>
      <c r="H2" t="s">
        <v>19</v>
      </c>
    </row>
    <row r="3" spans="1:11">
      <c r="A3" t="s">
        <v>20</v>
      </c>
      <c r="C3">
        <v>5</v>
      </c>
      <c r="E3" t="s">
        <v>24</v>
      </c>
      <c r="F3" t="s">
        <v>25</v>
      </c>
      <c r="G3" t="s">
        <v>26</v>
      </c>
      <c r="H3" t="s">
        <v>27</v>
      </c>
    </row>
    <row r="4" spans="1:11">
      <c r="E4" t="s">
        <v>28</v>
      </c>
      <c r="G4" t="s">
        <v>28</v>
      </c>
    </row>
    <row r="5" spans="1:11">
      <c r="A5" t="s">
        <v>21</v>
      </c>
      <c r="C5" t="s">
        <v>22</v>
      </c>
      <c r="E5" t="s">
        <v>23</v>
      </c>
    </row>
    <row r="6" spans="1:11" ht="17.25">
      <c r="A6" t="s">
        <v>29</v>
      </c>
      <c r="C6" t="s">
        <v>30</v>
      </c>
      <c r="E6" t="s">
        <v>31</v>
      </c>
      <c r="K6" s="1" t="s">
        <v>2</v>
      </c>
    </row>
    <row r="8" spans="1:11" ht="17.25">
      <c r="K8" s="1" t="s">
        <v>3</v>
      </c>
    </row>
    <row r="9" spans="1:11">
      <c r="K9" s="2"/>
    </row>
    <row r="10" spans="1:11" ht="17.25">
      <c r="K10" s="3" t="s">
        <v>4</v>
      </c>
    </row>
    <row r="11" spans="1:11" ht="17.25">
      <c r="K11" s="3" t="s">
        <v>5</v>
      </c>
    </row>
    <row r="12" spans="1:11" ht="17.25">
      <c r="K12" s="3" t="s">
        <v>6</v>
      </c>
    </row>
    <row r="13" spans="1:11" ht="17.25">
      <c r="K13" s="3" t="s">
        <v>7</v>
      </c>
    </row>
    <row r="14" spans="1:11" ht="17.25">
      <c r="K14" s="3" t="s">
        <v>8</v>
      </c>
    </row>
    <row r="15" spans="1:11" ht="17.25">
      <c r="K15" s="3" t="s">
        <v>9</v>
      </c>
    </row>
    <row r="16" spans="1:11" ht="17.25">
      <c r="K16" s="3" t="s">
        <v>10</v>
      </c>
    </row>
    <row r="17" spans="11:11" ht="17.25">
      <c r="K17" s="3" t="s">
        <v>11</v>
      </c>
    </row>
    <row r="19" spans="11:11" ht="17.25">
      <c r="K19" s="3" t="s">
        <v>12</v>
      </c>
    </row>
    <row r="20" spans="11:11" ht="17.25">
      <c r="K20" s="3" t="s">
        <v>13</v>
      </c>
    </row>
    <row r="21" spans="11:11" ht="17.25">
      <c r="K21" s="3" t="s">
        <v>14</v>
      </c>
    </row>
    <row r="23" spans="11:11" ht="17.25">
      <c r="K23" s="1" t="s">
        <v>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3:D7"/>
  <sheetViews>
    <sheetView workbookViewId="0">
      <selection activeCell="D16" sqref="D16"/>
    </sheetView>
  </sheetViews>
  <sheetFormatPr defaultRowHeight="15"/>
  <cols>
    <col min="1" max="1" width="16.42578125" bestFit="1" customWidth="1"/>
    <col min="2" max="2" width="16.28515625" bestFit="1" customWidth="1"/>
    <col min="3" max="4" width="12" customWidth="1"/>
    <col min="5" max="5" width="12" bestFit="1" customWidth="1"/>
  </cols>
  <sheetData>
    <row r="3" spans="1:4">
      <c r="A3" s="49" t="s">
        <v>737</v>
      </c>
      <c r="B3" s="49" t="s">
        <v>733</v>
      </c>
    </row>
    <row r="4" spans="1:4">
      <c r="A4" s="49" t="s">
        <v>717</v>
      </c>
      <c r="B4" t="s">
        <v>233</v>
      </c>
      <c r="C4" t="s">
        <v>230</v>
      </c>
      <c r="D4" t="s">
        <v>718</v>
      </c>
    </row>
    <row r="5" spans="1:4">
      <c r="A5" s="25" t="s">
        <v>222</v>
      </c>
      <c r="B5" s="60">
        <v>60909.090909090912</v>
      </c>
      <c r="C5" s="60">
        <v>64918.032786885247</v>
      </c>
      <c r="D5" s="60">
        <v>62834.645669291342</v>
      </c>
    </row>
    <row r="6" spans="1:4">
      <c r="A6" s="25" t="s">
        <v>206</v>
      </c>
      <c r="B6" s="60">
        <v>101866.66666666667</v>
      </c>
      <c r="C6" s="60">
        <v>141590.90909090909</v>
      </c>
      <c r="D6" s="60">
        <v>116554.62184873949</v>
      </c>
    </row>
    <row r="7" spans="1:4">
      <c r="A7" s="25" t="s">
        <v>718</v>
      </c>
      <c r="B7" s="60">
        <v>82695.035460992905</v>
      </c>
      <c r="C7" s="60">
        <v>97047.619047619053</v>
      </c>
      <c r="D7" s="60">
        <v>88821.138211382116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3:B8"/>
  <sheetViews>
    <sheetView workbookViewId="0">
      <selection activeCell="A3" sqref="A3:B8"/>
    </sheetView>
  </sheetViews>
  <sheetFormatPr defaultRowHeight="15"/>
  <cols>
    <col min="1" max="1" width="13.140625" bestFit="1" customWidth="1"/>
    <col min="2" max="2" width="16.42578125" customWidth="1"/>
  </cols>
  <sheetData>
    <row r="3" spans="1:2">
      <c r="A3" s="49" t="s">
        <v>717</v>
      </c>
      <c r="B3" t="s">
        <v>737</v>
      </c>
    </row>
    <row r="4" spans="1:2">
      <c r="A4" s="25" t="s">
        <v>741</v>
      </c>
      <c r="B4" s="60">
        <v>54606.741573033709</v>
      </c>
    </row>
    <row r="5" spans="1:2">
      <c r="A5" s="25" t="s">
        <v>742</v>
      </c>
      <c r="B5" s="60">
        <v>69670.329670329666</v>
      </c>
    </row>
    <row r="6" spans="1:2">
      <c r="A6" s="25" t="s">
        <v>743</v>
      </c>
      <c r="B6" s="60">
        <v>58166.666666666664</v>
      </c>
    </row>
    <row r="7" spans="1:2">
      <c r="A7" s="25" t="s">
        <v>744</v>
      </c>
      <c r="B7" s="60">
        <v>1193333.3333333333</v>
      </c>
    </row>
    <row r="8" spans="1:2">
      <c r="A8" s="25" t="s">
        <v>718</v>
      </c>
      <c r="B8" s="60">
        <v>88821.138211382116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264"/>
  <sheetViews>
    <sheetView workbookViewId="0">
      <selection activeCell="K12" sqref="K12"/>
    </sheetView>
  </sheetViews>
  <sheetFormatPr defaultRowHeight="15" outlineLevelCol="1"/>
  <cols>
    <col min="1" max="1" width="15" customWidth="1"/>
    <col min="2" max="2" width="14" customWidth="1"/>
    <col min="3" max="3" width="33.5703125" customWidth="1"/>
    <col min="4" max="4" width="18.28515625" customWidth="1"/>
    <col min="5" max="5" width="14.42578125" customWidth="1"/>
    <col min="6" max="6" width="20" style="48" customWidth="1"/>
    <col min="7" max="7" width="16.140625" style="22" customWidth="1"/>
    <col min="8" max="8" width="14" customWidth="1" outlineLevel="1"/>
    <col min="9" max="11" width="14" customWidth="1"/>
    <col min="13" max="13" width="12.28515625" bestFit="1" customWidth="1"/>
    <col min="15" max="15" width="12.28515625" bestFit="1" customWidth="1"/>
  </cols>
  <sheetData>
    <row r="1" spans="1:13" s="47" customFormat="1">
      <c r="A1" s="56" t="s">
        <v>224</v>
      </c>
      <c r="B1" s="57" t="s">
        <v>41</v>
      </c>
      <c r="C1" s="57" t="s">
        <v>225</v>
      </c>
      <c r="D1" s="57" t="s">
        <v>226</v>
      </c>
      <c r="E1" s="57" t="s">
        <v>220</v>
      </c>
      <c r="F1" s="58" t="s">
        <v>221</v>
      </c>
      <c r="G1" s="59" t="s">
        <v>227</v>
      </c>
      <c r="H1" s="62" t="s">
        <v>92</v>
      </c>
      <c r="I1" s="63" t="s">
        <v>93</v>
      </c>
      <c r="J1" s="63" t="s">
        <v>738</v>
      </c>
    </row>
    <row r="2" spans="1:13">
      <c r="A2">
        <v>9011</v>
      </c>
      <c r="B2" t="s">
        <v>239</v>
      </c>
      <c r="C2" t="s">
        <v>240</v>
      </c>
      <c r="D2" t="s">
        <v>233</v>
      </c>
      <c r="E2" t="s">
        <v>206</v>
      </c>
      <c r="F2" s="48">
        <v>60000</v>
      </c>
      <c r="G2" s="22">
        <v>41641</v>
      </c>
      <c r="H2">
        <f>YEAR(G2)</f>
        <v>2014</v>
      </c>
      <c r="I2">
        <f t="shared" ref="I2:I65" si="0">MONTH(G2)</f>
        <v>1</v>
      </c>
      <c r="J2" t="str">
        <f>IF(MONTH(G2)&lt;=3,"Q1",IF(MONTH(G2)&lt;=6,"Q2",IF(MONTH(G2)&lt;=9,"Q3","Q4")))</f>
        <v>Q1</v>
      </c>
    </row>
    <row r="3" spans="1:13">
      <c r="A3">
        <v>9025</v>
      </c>
      <c r="B3" t="s">
        <v>267</v>
      </c>
      <c r="C3" t="s">
        <v>268</v>
      </c>
      <c r="D3" t="s">
        <v>233</v>
      </c>
      <c r="E3" t="s">
        <v>206</v>
      </c>
      <c r="F3" s="48">
        <v>10000</v>
      </c>
      <c r="G3" s="22">
        <v>41642</v>
      </c>
      <c r="H3">
        <f t="shared" ref="H3:H66" si="1">YEAR(G3)</f>
        <v>2014</v>
      </c>
      <c r="I3">
        <f t="shared" si="0"/>
        <v>1</v>
      </c>
      <c r="J3" t="str">
        <f t="shared" ref="J3:J65" si="2">IF(MONTH(G3)&lt;=3,"Q1",IF(MONTH(G3)&lt;=6,"Q2",IF(MONTH(G3)&lt;=9,"Q3","Q4")))</f>
        <v>Q1</v>
      </c>
      <c r="L3" t="s">
        <v>714</v>
      </c>
      <c r="M3" t="s">
        <v>716</v>
      </c>
    </row>
    <row r="4" spans="1:13">
      <c r="A4">
        <v>9238</v>
      </c>
      <c r="B4" t="s">
        <v>574</v>
      </c>
      <c r="C4" t="s">
        <v>575</v>
      </c>
      <c r="D4" t="s">
        <v>230</v>
      </c>
      <c r="E4" t="s">
        <v>222</v>
      </c>
      <c r="F4" s="48">
        <v>130000</v>
      </c>
      <c r="G4" s="22">
        <v>41643</v>
      </c>
      <c r="H4">
        <f t="shared" si="1"/>
        <v>2014</v>
      </c>
      <c r="I4">
        <f t="shared" si="0"/>
        <v>1</v>
      </c>
      <c r="J4" t="str">
        <f t="shared" si="2"/>
        <v>Q1</v>
      </c>
      <c r="M4">
        <f>COUNTIF(E:E,"Female")</f>
        <v>127</v>
      </c>
    </row>
    <row r="5" spans="1:13">
      <c r="A5">
        <v>9007</v>
      </c>
      <c r="B5" t="s">
        <v>231</v>
      </c>
      <c r="C5" t="s">
        <v>232</v>
      </c>
      <c r="D5" t="s">
        <v>233</v>
      </c>
      <c r="E5" t="s">
        <v>206</v>
      </c>
      <c r="F5" s="48">
        <v>60000</v>
      </c>
      <c r="G5" s="22">
        <v>41644</v>
      </c>
      <c r="H5">
        <f t="shared" si="1"/>
        <v>2014</v>
      </c>
      <c r="I5">
        <f t="shared" si="0"/>
        <v>1</v>
      </c>
      <c r="J5" t="str">
        <f t="shared" si="2"/>
        <v>Q1</v>
      </c>
      <c r="M5">
        <f>COUNTIF(E:E,"Male")</f>
        <v>119</v>
      </c>
    </row>
    <row r="6" spans="1:13">
      <c r="A6">
        <v>9017</v>
      </c>
      <c r="B6" t="s">
        <v>251</v>
      </c>
      <c r="C6" t="s">
        <v>252</v>
      </c>
      <c r="D6" t="s">
        <v>230</v>
      </c>
      <c r="E6" t="s">
        <v>222</v>
      </c>
      <c r="F6" s="48">
        <v>20000</v>
      </c>
      <c r="G6" s="22">
        <v>41645</v>
      </c>
      <c r="H6">
        <f t="shared" si="1"/>
        <v>2014</v>
      </c>
      <c r="I6">
        <f t="shared" si="0"/>
        <v>1</v>
      </c>
      <c r="J6" t="str">
        <f t="shared" si="2"/>
        <v>Q1</v>
      </c>
    </row>
    <row r="7" spans="1:13">
      <c r="A7">
        <v>9010</v>
      </c>
      <c r="B7" t="s">
        <v>237</v>
      </c>
      <c r="C7" t="s">
        <v>238</v>
      </c>
      <c r="D7" t="s">
        <v>230</v>
      </c>
      <c r="E7" t="s">
        <v>222</v>
      </c>
      <c r="F7" s="48">
        <v>70000</v>
      </c>
      <c r="G7" s="22">
        <v>41646</v>
      </c>
      <c r="H7">
        <f t="shared" si="1"/>
        <v>2014</v>
      </c>
      <c r="I7">
        <f t="shared" si="0"/>
        <v>1</v>
      </c>
      <c r="J7" t="str">
        <f t="shared" si="2"/>
        <v>Q1</v>
      </c>
      <c r="L7" t="s">
        <v>715</v>
      </c>
    </row>
    <row r="8" spans="1:13">
      <c r="A8">
        <v>9027</v>
      </c>
      <c r="B8" t="s">
        <v>271</v>
      </c>
      <c r="C8" t="s">
        <v>272</v>
      </c>
      <c r="D8" t="s">
        <v>233</v>
      </c>
      <c r="E8" t="s">
        <v>206</v>
      </c>
      <c r="F8" s="48">
        <v>30000</v>
      </c>
      <c r="G8" s="22">
        <v>41647</v>
      </c>
      <c r="H8">
        <f t="shared" si="1"/>
        <v>2014</v>
      </c>
      <c r="I8">
        <f t="shared" si="0"/>
        <v>1</v>
      </c>
      <c r="J8" t="str">
        <f t="shared" si="2"/>
        <v>Q1</v>
      </c>
      <c r="L8" t="s">
        <v>720</v>
      </c>
      <c r="M8">
        <f>SUMIF(E:E,"Female",F:F)</f>
        <v>7980000</v>
      </c>
    </row>
    <row r="9" spans="1:13">
      <c r="A9">
        <v>9018</v>
      </c>
      <c r="B9" t="s">
        <v>253</v>
      </c>
      <c r="C9" t="s">
        <v>254</v>
      </c>
      <c r="D9" t="s">
        <v>230</v>
      </c>
      <c r="E9" t="s">
        <v>206</v>
      </c>
      <c r="F9" s="48">
        <v>30000</v>
      </c>
      <c r="G9" s="22">
        <v>41648</v>
      </c>
      <c r="H9">
        <f t="shared" si="1"/>
        <v>2014</v>
      </c>
      <c r="I9">
        <f t="shared" si="0"/>
        <v>1</v>
      </c>
      <c r="J9" t="str">
        <f t="shared" si="2"/>
        <v>Q1</v>
      </c>
      <c r="L9" t="s">
        <v>721</v>
      </c>
      <c r="M9" s="61">
        <f>SUMIF(E:E,"Male",F:F)</f>
        <v>13870000</v>
      </c>
    </row>
    <row r="10" spans="1:13">
      <c r="A10">
        <v>9029</v>
      </c>
      <c r="B10" t="s">
        <v>275</v>
      </c>
      <c r="C10" t="s">
        <v>276</v>
      </c>
      <c r="D10" t="s">
        <v>233</v>
      </c>
      <c r="E10" t="s">
        <v>206</v>
      </c>
      <c r="F10" s="48">
        <v>30000</v>
      </c>
      <c r="G10" s="22">
        <v>41649</v>
      </c>
      <c r="H10">
        <f t="shared" si="1"/>
        <v>2014</v>
      </c>
      <c r="I10">
        <f t="shared" si="0"/>
        <v>1</v>
      </c>
      <c r="J10" t="str">
        <f t="shared" si="2"/>
        <v>Q1</v>
      </c>
    </row>
    <row r="11" spans="1:13">
      <c r="A11">
        <v>9239</v>
      </c>
      <c r="B11" t="s">
        <v>576</v>
      </c>
      <c r="C11" t="s">
        <v>577</v>
      </c>
      <c r="D11" t="s">
        <v>233</v>
      </c>
      <c r="E11" t="s">
        <v>222</v>
      </c>
      <c r="F11" s="48">
        <v>130000</v>
      </c>
      <c r="G11" s="22">
        <v>41650</v>
      </c>
      <c r="H11">
        <f t="shared" si="1"/>
        <v>2014</v>
      </c>
      <c r="I11">
        <f t="shared" si="0"/>
        <v>1</v>
      </c>
      <c r="J11" t="str">
        <f t="shared" si="2"/>
        <v>Q1</v>
      </c>
    </row>
    <row r="12" spans="1:13">
      <c r="A12">
        <v>9004</v>
      </c>
      <c r="B12" t="s">
        <v>228</v>
      </c>
      <c r="C12" t="s">
        <v>229</v>
      </c>
      <c r="D12" t="s">
        <v>230</v>
      </c>
      <c r="E12" t="s">
        <v>222</v>
      </c>
      <c r="F12" s="48">
        <v>80000</v>
      </c>
      <c r="G12" s="22">
        <v>41651</v>
      </c>
      <c r="H12">
        <f t="shared" si="1"/>
        <v>2014</v>
      </c>
      <c r="I12">
        <f t="shared" si="0"/>
        <v>1</v>
      </c>
      <c r="J12" t="str">
        <f t="shared" si="2"/>
        <v>Q1</v>
      </c>
      <c r="L12" s="29">
        <f>AVERAGEIF(E:E,"Female",F:F)</f>
        <v>62834.645669291342</v>
      </c>
      <c r="M12" t="s">
        <v>731</v>
      </c>
    </row>
    <row r="13" spans="1:13">
      <c r="A13">
        <v>9026</v>
      </c>
      <c r="B13" t="s">
        <v>269</v>
      </c>
      <c r="C13" t="s">
        <v>270</v>
      </c>
      <c r="D13" t="s">
        <v>230</v>
      </c>
      <c r="E13" t="s">
        <v>206</v>
      </c>
      <c r="F13" s="48">
        <v>30000</v>
      </c>
      <c r="G13" s="22">
        <v>41652</v>
      </c>
      <c r="H13">
        <f t="shared" si="1"/>
        <v>2014</v>
      </c>
      <c r="I13">
        <f t="shared" si="0"/>
        <v>1</v>
      </c>
      <c r="J13" t="str">
        <f t="shared" si="2"/>
        <v>Q1</v>
      </c>
      <c r="L13">
        <f>AVERAGEIF(E:E,"Male",F:F)</f>
        <v>116554.62184873949</v>
      </c>
      <c r="M13" t="s">
        <v>732</v>
      </c>
    </row>
    <row r="14" spans="1:13">
      <c r="A14">
        <v>9008</v>
      </c>
      <c r="B14" t="s">
        <v>234</v>
      </c>
      <c r="C14" t="s">
        <v>235</v>
      </c>
      <c r="D14" t="s">
        <v>230</v>
      </c>
      <c r="E14" t="s">
        <v>222</v>
      </c>
      <c r="F14" s="48">
        <v>60000</v>
      </c>
      <c r="G14" s="22">
        <v>41653</v>
      </c>
      <c r="H14">
        <f t="shared" si="1"/>
        <v>2014</v>
      </c>
      <c r="I14">
        <f t="shared" si="0"/>
        <v>1</v>
      </c>
      <c r="J14" t="str">
        <f t="shared" si="2"/>
        <v>Q1</v>
      </c>
    </row>
    <row r="15" spans="1:13">
      <c r="A15">
        <v>9028</v>
      </c>
      <c r="B15" t="s">
        <v>273</v>
      </c>
      <c r="C15" t="s">
        <v>274</v>
      </c>
      <c r="D15" t="s">
        <v>233</v>
      </c>
      <c r="E15" t="s">
        <v>222</v>
      </c>
      <c r="F15" s="48">
        <v>30000</v>
      </c>
      <c r="G15" s="22">
        <v>41654</v>
      </c>
      <c r="H15">
        <f t="shared" si="1"/>
        <v>2014</v>
      </c>
      <c r="I15">
        <f t="shared" si="0"/>
        <v>1</v>
      </c>
      <c r="J15" t="str">
        <f t="shared" si="2"/>
        <v>Q1</v>
      </c>
    </row>
    <row r="16" spans="1:13">
      <c r="A16">
        <v>9009</v>
      </c>
      <c r="B16" t="s">
        <v>173</v>
      </c>
      <c r="C16" t="s">
        <v>236</v>
      </c>
      <c r="D16" t="s">
        <v>230</v>
      </c>
      <c r="E16" t="s">
        <v>206</v>
      </c>
      <c r="F16" s="48">
        <v>70000</v>
      </c>
      <c r="G16" s="22">
        <v>41655</v>
      </c>
      <c r="H16">
        <f t="shared" si="1"/>
        <v>2014</v>
      </c>
      <c r="I16">
        <f t="shared" si="0"/>
        <v>1</v>
      </c>
      <c r="J16" t="str">
        <f t="shared" si="2"/>
        <v>Q1</v>
      </c>
    </row>
    <row r="17" spans="1:16">
      <c r="A17">
        <v>9055</v>
      </c>
      <c r="B17" t="s">
        <v>325</v>
      </c>
      <c r="C17" t="s">
        <v>326</v>
      </c>
      <c r="D17" t="s">
        <v>233</v>
      </c>
      <c r="E17" t="s">
        <v>206</v>
      </c>
      <c r="F17" s="48">
        <v>40000</v>
      </c>
      <c r="G17" s="22">
        <v>41656</v>
      </c>
      <c r="H17">
        <f t="shared" si="1"/>
        <v>2014</v>
      </c>
      <c r="I17">
        <f t="shared" si="0"/>
        <v>1</v>
      </c>
      <c r="J17" t="str">
        <f t="shared" si="2"/>
        <v>Q1</v>
      </c>
    </row>
    <row r="18" spans="1:16">
      <c r="A18">
        <v>9031</v>
      </c>
      <c r="B18" t="s">
        <v>279</v>
      </c>
      <c r="C18" t="s">
        <v>280</v>
      </c>
      <c r="D18" t="s">
        <v>233</v>
      </c>
      <c r="E18" t="s">
        <v>222</v>
      </c>
      <c r="F18" s="48">
        <v>20000</v>
      </c>
      <c r="G18" s="22">
        <v>41657</v>
      </c>
      <c r="H18">
        <f t="shared" si="1"/>
        <v>2014</v>
      </c>
      <c r="I18">
        <f t="shared" si="0"/>
        <v>1</v>
      </c>
      <c r="J18" t="str">
        <f t="shared" si="2"/>
        <v>Q1</v>
      </c>
    </row>
    <row r="19" spans="1:16">
      <c r="A19">
        <v>9034</v>
      </c>
      <c r="B19" t="s">
        <v>285</v>
      </c>
      <c r="C19" t="s">
        <v>286</v>
      </c>
      <c r="D19" t="s">
        <v>233</v>
      </c>
      <c r="E19" t="s">
        <v>222</v>
      </c>
      <c r="F19" s="48">
        <v>20000</v>
      </c>
      <c r="G19" s="22">
        <v>41658</v>
      </c>
      <c r="H19">
        <f t="shared" si="1"/>
        <v>2014</v>
      </c>
      <c r="I19">
        <f t="shared" si="0"/>
        <v>1</v>
      </c>
      <c r="J19" t="str">
        <f t="shared" si="2"/>
        <v>Q1</v>
      </c>
    </row>
    <row r="20" spans="1:16">
      <c r="A20">
        <v>9047</v>
      </c>
      <c r="B20" t="s">
        <v>311</v>
      </c>
      <c r="C20" t="s">
        <v>312</v>
      </c>
      <c r="D20" t="s">
        <v>233</v>
      </c>
      <c r="E20" t="s">
        <v>222</v>
      </c>
      <c r="F20" s="48">
        <v>30000</v>
      </c>
      <c r="G20" s="22">
        <v>41659</v>
      </c>
      <c r="H20">
        <f t="shared" si="1"/>
        <v>2014</v>
      </c>
      <c r="I20">
        <f t="shared" si="0"/>
        <v>1</v>
      </c>
      <c r="J20" t="str">
        <f t="shared" si="2"/>
        <v>Q1</v>
      </c>
      <c r="M20" s="51"/>
      <c r="N20" s="54" t="s">
        <v>233</v>
      </c>
      <c r="O20" s="54" t="s">
        <v>230</v>
      </c>
      <c r="P20" s="54"/>
    </row>
    <row r="21" spans="1:16">
      <c r="A21">
        <v>9054</v>
      </c>
      <c r="B21" t="s">
        <v>323</v>
      </c>
      <c r="C21" t="s">
        <v>324</v>
      </c>
      <c r="D21" t="s">
        <v>233</v>
      </c>
      <c r="E21" t="s">
        <v>222</v>
      </c>
      <c r="F21" s="48">
        <v>40000</v>
      </c>
      <c r="G21" s="22">
        <v>41660</v>
      </c>
      <c r="H21">
        <f t="shared" si="1"/>
        <v>2014</v>
      </c>
      <c r="I21">
        <f t="shared" si="0"/>
        <v>1</v>
      </c>
      <c r="J21" t="str">
        <f t="shared" si="2"/>
        <v>Q1</v>
      </c>
      <c r="M21" s="25" t="s">
        <v>222</v>
      </c>
      <c r="N21" s="53">
        <v>60909.090909090912</v>
      </c>
      <c r="O21" s="53">
        <v>64918.032786885247</v>
      </c>
      <c r="P21" s="53"/>
    </row>
    <row r="22" spans="1:16">
      <c r="A22">
        <v>9030</v>
      </c>
      <c r="B22" t="s">
        <v>277</v>
      </c>
      <c r="C22" t="s">
        <v>278</v>
      </c>
      <c r="D22" t="s">
        <v>233</v>
      </c>
      <c r="E22" t="s">
        <v>222</v>
      </c>
      <c r="F22" s="48">
        <v>10000</v>
      </c>
      <c r="G22" s="22">
        <v>41661</v>
      </c>
      <c r="H22">
        <f t="shared" si="1"/>
        <v>2014</v>
      </c>
      <c r="I22">
        <f t="shared" si="0"/>
        <v>1</v>
      </c>
      <c r="J22" t="str">
        <f t="shared" si="2"/>
        <v>Q1</v>
      </c>
      <c r="M22" s="25" t="s">
        <v>206</v>
      </c>
      <c r="N22" s="53">
        <v>62702.7027027027</v>
      </c>
      <c r="O22" s="53">
        <v>51860.465116279069</v>
      </c>
      <c r="P22" s="53"/>
    </row>
    <row r="23" spans="1:16">
      <c r="A23">
        <v>9035</v>
      </c>
      <c r="B23" t="s">
        <v>287</v>
      </c>
      <c r="C23" t="s">
        <v>288</v>
      </c>
      <c r="D23" t="s">
        <v>233</v>
      </c>
      <c r="E23" t="s">
        <v>222</v>
      </c>
      <c r="F23" s="48">
        <v>10000</v>
      </c>
      <c r="G23" s="22">
        <v>41662</v>
      </c>
      <c r="H23">
        <f t="shared" si="1"/>
        <v>2014</v>
      </c>
      <c r="I23">
        <f t="shared" si="0"/>
        <v>1</v>
      </c>
      <c r="J23" t="str">
        <f t="shared" si="2"/>
        <v>Q1</v>
      </c>
      <c r="M23" s="50"/>
      <c r="N23" s="55"/>
      <c r="O23" s="55"/>
      <c r="P23" s="55"/>
    </row>
    <row r="24" spans="1:16">
      <c r="A24">
        <v>9046</v>
      </c>
      <c r="B24" t="s">
        <v>309</v>
      </c>
      <c r="C24" t="s">
        <v>310</v>
      </c>
      <c r="D24" t="s">
        <v>233</v>
      </c>
      <c r="E24" t="s">
        <v>222</v>
      </c>
      <c r="F24" s="48">
        <v>30000</v>
      </c>
      <c r="G24" s="22">
        <v>41663</v>
      </c>
      <c r="H24">
        <f t="shared" si="1"/>
        <v>2014</v>
      </c>
      <c r="I24">
        <f t="shared" si="0"/>
        <v>1</v>
      </c>
      <c r="J24" t="str">
        <f t="shared" si="2"/>
        <v>Q1</v>
      </c>
    </row>
    <row r="25" spans="1:16">
      <c r="A25">
        <v>9038</v>
      </c>
      <c r="B25" t="s">
        <v>293</v>
      </c>
      <c r="C25" t="s">
        <v>294</v>
      </c>
      <c r="D25" t="s">
        <v>233</v>
      </c>
      <c r="E25" t="s">
        <v>222</v>
      </c>
      <c r="F25" s="48">
        <v>10000</v>
      </c>
      <c r="G25" s="22">
        <v>41664</v>
      </c>
      <c r="H25">
        <f t="shared" si="1"/>
        <v>2014</v>
      </c>
      <c r="I25">
        <f t="shared" si="0"/>
        <v>1</v>
      </c>
      <c r="J25" t="str">
        <f t="shared" si="2"/>
        <v>Q1</v>
      </c>
    </row>
    <row r="26" spans="1:16">
      <c r="A26">
        <v>9039</v>
      </c>
      <c r="B26" t="s">
        <v>295</v>
      </c>
      <c r="C26" t="s">
        <v>296</v>
      </c>
      <c r="D26" t="s">
        <v>233</v>
      </c>
      <c r="E26" t="s">
        <v>206</v>
      </c>
      <c r="F26" s="48">
        <v>30000</v>
      </c>
      <c r="G26" s="22">
        <v>41665</v>
      </c>
      <c r="H26">
        <f t="shared" si="1"/>
        <v>2014</v>
      </c>
      <c r="I26">
        <f t="shared" si="0"/>
        <v>1</v>
      </c>
      <c r="J26" t="str">
        <f t="shared" si="2"/>
        <v>Q1</v>
      </c>
    </row>
    <row r="27" spans="1:16">
      <c r="A27">
        <v>9048</v>
      </c>
      <c r="B27" t="s">
        <v>313</v>
      </c>
      <c r="C27" t="s">
        <v>314</v>
      </c>
      <c r="D27" t="s">
        <v>233</v>
      </c>
      <c r="E27" t="s">
        <v>206</v>
      </c>
      <c r="F27" s="48">
        <v>30000</v>
      </c>
      <c r="G27" s="22">
        <v>41666</v>
      </c>
      <c r="H27">
        <f t="shared" si="1"/>
        <v>2014</v>
      </c>
      <c r="I27">
        <f t="shared" si="0"/>
        <v>1</v>
      </c>
      <c r="J27" t="str">
        <f t="shared" si="2"/>
        <v>Q1</v>
      </c>
    </row>
    <row r="28" spans="1:16">
      <c r="A28">
        <v>9244</v>
      </c>
      <c r="B28" t="s">
        <v>582</v>
      </c>
      <c r="C28" t="s">
        <v>583</v>
      </c>
      <c r="D28" t="s">
        <v>230</v>
      </c>
      <c r="E28" t="s">
        <v>222</v>
      </c>
      <c r="F28" s="48">
        <v>170000</v>
      </c>
      <c r="G28" s="22">
        <v>41667</v>
      </c>
      <c r="H28">
        <f t="shared" si="1"/>
        <v>2014</v>
      </c>
      <c r="I28">
        <f t="shared" si="0"/>
        <v>1</v>
      </c>
      <c r="J28" t="str">
        <f t="shared" si="2"/>
        <v>Q1</v>
      </c>
    </row>
    <row r="29" spans="1:16">
      <c r="A29">
        <v>9033</v>
      </c>
      <c r="B29" t="s">
        <v>283</v>
      </c>
      <c r="C29" t="s">
        <v>284</v>
      </c>
      <c r="D29" t="s">
        <v>233</v>
      </c>
      <c r="E29" t="s">
        <v>206</v>
      </c>
      <c r="F29" s="48">
        <v>20000</v>
      </c>
      <c r="G29" s="22">
        <v>41668</v>
      </c>
      <c r="H29">
        <f t="shared" si="1"/>
        <v>2014</v>
      </c>
      <c r="I29">
        <f t="shared" si="0"/>
        <v>1</v>
      </c>
      <c r="J29" t="str">
        <f t="shared" si="2"/>
        <v>Q1</v>
      </c>
    </row>
    <row r="30" spans="1:16">
      <c r="A30">
        <v>9052</v>
      </c>
      <c r="B30" t="s">
        <v>319</v>
      </c>
      <c r="C30" t="s">
        <v>320</v>
      </c>
      <c r="D30" t="s">
        <v>230</v>
      </c>
      <c r="E30" t="s">
        <v>222</v>
      </c>
      <c r="F30" s="48">
        <v>40000</v>
      </c>
      <c r="G30" s="22">
        <v>41669</v>
      </c>
      <c r="H30">
        <f t="shared" si="1"/>
        <v>2014</v>
      </c>
      <c r="I30">
        <f t="shared" si="0"/>
        <v>1</v>
      </c>
      <c r="J30" t="str">
        <f t="shared" si="2"/>
        <v>Q1</v>
      </c>
    </row>
    <row r="31" spans="1:16">
      <c r="A31">
        <v>9032</v>
      </c>
      <c r="B31" t="s">
        <v>281</v>
      </c>
      <c r="C31" t="s">
        <v>282</v>
      </c>
      <c r="D31" t="s">
        <v>233</v>
      </c>
      <c r="E31" t="s">
        <v>222</v>
      </c>
      <c r="F31" s="48">
        <v>20000</v>
      </c>
      <c r="G31" s="22">
        <v>41670</v>
      </c>
      <c r="H31">
        <f t="shared" si="1"/>
        <v>2014</v>
      </c>
      <c r="I31">
        <f t="shared" si="0"/>
        <v>1</v>
      </c>
      <c r="J31" t="str">
        <f t="shared" si="2"/>
        <v>Q1</v>
      </c>
    </row>
    <row r="32" spans="1:16">
      <c r="A32">
        <v>9247</v>
      </c>
      <c r="B32" t="s">
        <v>586</v>
      </c>
      <c r="C32" t="s">
        <v>587</v>
      </c>
      <c r="D32" t="s">
        <v>230</v>
      </c>
      <c r="E32" t="s">
        <v>222</v>
      </c>
      <c r="F32" s="48">
        <v>130000</v>
      </c>
      <c r="G32" s="22">
        <v>41671</v>
      </c>
      <c r="H32">
        <f t="shared" si="1"/>
        <v>2014</v>
      </c>
      <c r="I32">
        <f t="shared" si="0"/>
        <v>2</v>
      </c>
      <c r="J32" t="str">
        <f t="shared" si="2"/>
        <v>Q1</v>
      </c>
    </row>
    <row r="33" spans="1:10">
      <c r="A33">
        <v>9050</v>
      </c>
      <c r="B33" t="s">
        <v>315</v>
      </c>
      <c r="C33" t="s">
        <v>316</v>
      </c>
      <c r="D33" t="s">
        <v>233</v>
      </c>
      <c r="E33" t="s">
        <v>206</v>
      </c>
      <c r="F33" s="48">
        <v>30000</v>
      </c>
      <c r="G33" s="22">
        <v>41672</v>
      </c>
      <c r="H33">
        <f t="shared" si="1"/>
        <v>2014</v>
      </c>
      <c r="I33">
        <f t="shared" si="0"/>
        <v>2</v>
      </c>
      <c r="J33" t="str">
        <f t="shared" si="2"/>
        <v>Q1</v>
      </c>
    </row>
    <row r="34" spans="1:10">
      <c r="A34">
        <v>9243</v>
      </c>
      <c r="B34" t="s">
        <v>580</v>
      </c>
      <c r="C34" t="s">
        <v>581</v>
      </c>
      <c r="D34" t="s">
        <v>233</v>
      </c>
      <c r="E34" t="s">
        <v>222</v>
      </c>
      <c r="F34" s="48">
        <v>150000</v>
      </c>
      <c r="G34" s="22">
        <v>41673</v>
      </c>
      <c r="H34">
        <f t="shared" si="1"/>
        <v>2014</v>
      </c>
      <c r="I34">
        <f t="shared" si="0"/>
        <v>2</v>
      </c>
      <c r="J34" t="str">
        <f t="shared" si="2"/>
        <v>Q1</v>
      </c>
    </row>
    <row r="35" spans="1:10">
      <c r="A35">
        <v>9057</v>
      </c>
      <c r="B35" t="s">
        <v>329</v>
      </c>
      <c r="C35" t="s">
        <v>330</v>
      </c>
      <c r="D35" t="s">
        <v>233</v>
      </c>
      <c r="E35" t="s">
        <v>206</v>
      </c>
      <c r="F35" s="48">
        <v>70000</v>
      </c>
      <c r="G35" s="22">
        <v>41674</v>
      </c>
      <c r="H35">
        <f t="shared" si="1"/>
        <v>2014</v>
      </c>
      <c r="I35">
        <f t="shared" si="0"/>
        <v>2</v>
      </c>
      <c r="J35" t="str">
        <f t="shared" si="2"/>
        <v>Q1</v>
      </c>
    </row>
    <row r="36" spans="1:10">
      <c r="A36">
        <v>9044</v>
      </c>
      <c r="B36" t="s">
        <v>305</v>
      </c>
      <c r="C36" t="s">
        <v>306</v>
      </c>
      <c r="D36" t="s">
        <v>233</v>
      </c>
      <c r="E36" t="s">
        <v>206</v>
      </c>
      <c r="F36" s="48">
        <v>20000</v>
      </c>
      <c r="G36" s="22">
        <v>41675</v>
      </c>
      <c r="H36">
        <f t="shared" si="1"/>
        <v>2014</v>
      </c>
      <c r="I36">
        <f t="shared" si="0"/>
        <v>2</v>
      </c>
      <c r="J36" t="str">
        <f t="shared" si="2"/>
        <v>Q1</v>
      </c>
    </row>
    <row r="37" spans="1:10">
      <c r="A37">
        <v>9056</v>
      </c>
      <c r="B37" t="s">
        <v>327</v>
      </c>
      <c r="C37" t="s">
        <v>328</v>
      </c>
      <c r="D37" t="s">
        <v>233</v>
      </c>
      <c r="E37" t="s">
        <v>222</v>
      </c>
      <c r="F37" s="48">
        <v>40000</v>
      </c>
      <c r="G37" s="22">
        <v>41676</v>
      </c>
      <c r="H37">
        <f t="shared" si="1"/>
        <v>2014</v>
      </c>
      <c r="I37">
        <f t="shared" si="0"/>
        <v>2</v>
      </c>
      <c r="J37" t="str">
        <f t="shared" si="2"/>
        <v>Q1</v>
      </c>
    </row>
    <row r="38" spans="1:10">
      <c r="A38">
        <v>9337</v>
      </c>
      <c r="B38" t="s">
        <v>660</v>
      </c>
      <c r="C38" t="s">
        <v>661</v>
      </c>
      <c r="D38" t="s">
        <v>233</v>
      </c>
      <c r="E38" t="s">
        <v>206</v>
      </c>
      <c r="F38" s="48">
        <v>10000</v>
      </c>
      <c r="G38" s="22">
        <v>41677</v>
      </c>
      <c r="H38">
        <f t="shared" si="1"/>
        <v>2014</v>
      </c>
      <c r="I38">
        <f t="shared" si="0"/>
        <v>2</v>
      </c>
      <c r="J38" t="str">
        <f t="shared" si="2"/>
        <v>Q1</v>
      </c>
    </row>
    <row r="39" spans="1:10">
      <c r="A39">
        <v>9061</v>
      </c>
      <c r="B39" t="s">
        <v>335</v>
      </c>
      <c r="C39" t="s">
        <v>336</v>
      </c>
      <c r="D39" t="s">
        <v>233</v>
      </c>
      <c r="E39" t="s">
        <v>206</v>
      </c>
      <c r="F39" s="48">
        <v>80000</v>
      </c>
      <c r="G39" s="22">
        <v>41678</v>
      </c>
      <c r="H39">
        <f t="shared" si="1"/>
        <v>2014</v>
      </c>
      <c r="I39">
        <f t="shared" si="0"/>
        <v>2</v>
      </c>
      <c r="J39" t="str">
        <f t="shared" si="2"/>
        <v>Q1</v>
      </c>
    </row>
    <row r="40" spans="1:10">
      <c r="A40">
        <v>9060</v>
      </c>
      <c r="B40" t="s">
        <v>333</v>
      </c>
      <c r="C40" t="s">
        <v>334</v>
      </c>
      <c r="D40" t="s">
        <v>233</v>
      </c>
      <c r="E40" t="s">
        <v>206</v>
      </c>
      <c r="F40" s="48">
        <v>80000</v>
      </c>
      <c r="G40" s="22">
        <v>41679</v>
      </c>
      <c r="H40">
        <f t="shared" si="1"/>
        <v>2014</v>
      </c>
      <c r="I40">
        <f t="shared" si="0"/>
        <v>2</v>
      </c>
      <c r="J40" t="str">
        <f t="shared" si="2"/>
        <v>Q1</v>
      </c>
    </row>
    <row r="41" spans="1:10">
      <c r="A41">
        <v>9072</v>
      </c>
      <c r="B41" t="s">
        <v>353</v>
      </c>
      <c r="C41" t="s">
        <v>354</v>
      </c>
      <c r="D41" t="s">
        <v>230</v>
      </c>
      <c r="E41" t="s">
        <v>222</v>
      </c>
      <c r="F41" s="48">
        <v>80000</v>
      </c>
      <c r="G41" s="22">
        <v>41680</v>
      </c>
      <c r="H41">
        <f t="shared" si="1"/>
        <v>2014</v>
      </c>
      <c r="I41">
        <f t="shared" si="0"/>
        <v>2</v>
      </c>
      <c r="J41" t="str">
        <f t="shared" si="2"/>
        <v>Q1</v>
      </c>
    </row>
    <row r="42" spans="1:10">
      <c r="A42">
        <v>9095</v>
      </c>
      <c r="B42" t="s">
        <v>395</v>
      </c>
      <c r="C42" t="s">
        <v>396</v>
      </c>
      <c r="D42" t="s">
        <v>230</v>
      </c>
      <c r="E42" t="s">
        <v>206</v>
      </c>
      <c r="F42" s="48">
        <v>70000</v>
      </c>
      <c r="G42" s="22">
        <v>41681</v>
      </c>
      <c r="H42">
        <f t="shared" si="1"/>
        <v>2014</v>
      </c>
      <c r="I42">
        <f t="shared" si="0"/>
        <v>2</v>
      </c>
      <c r="J42" t="str">
        <f t="shared" si="2"/>
        <v>Q1</v>
      </c>
    </row>
    <row r="43" spans="1:10">
      <c r="A43">
        <v>9097</v>
      </c>
      <c r="B43" t="s">
        <v>399</v>
      </c>
      <c r="C43" t="s">
        <v>400</v>
      </c>
      <c r="D43" t="s">
        <v>233</v>
      </c>
      <c r="E43" t="s">
        <v>206</v>
      </c>
      <c r="F43" s="48">
        <v>60000</v>
      </c>
      <c r="G43" s="22">
        <v>41682</v>
      </c>
      <c r="H43">
        <f t="shared" si="1"/>
        <v>2014</v>
      </c>
      <c r="I43">
        <f t="shared" si="0"/>
        <v>2</v>
      </c>
      <c r="J43" t="str">
        <f t="shared" si="2"/>
        <v>Q1</v>
      </c>
    </row>
    <row r="44" spans="1:10">
      <c r="A44">
        <v>9343</v>
      </c>
      <c r="B44" t="s">
        <v>668</v>
      </c>
      <c r="C44" t="s">
        <v>669</v>
      </c>
      <c r="D44" t="s">
        <v>233</v>
      </c>
      <c r="E44" t="s">
        <v>206</v>
      </c>
      <c r="F44" s="48">
        <v>10000</v>
      </c>
      <c r="G44" s="22">
        <v>41683</v>
      </c>
      <c r="H44">
        <f t="shared" si="1"/>
        <v>2014</v>
      </c>
      <c r="I44">
        <f t="shared" si="0"/>
        <v>2</v>
      </c>
      <c r="J44" t="str">
        <f t="shared" si="2"/>
        <v>Q1</v>
      </c>
    </row>
    <row r="45" spans="1:10">
      <c r="A45">
        <v>9093</v>
      </c>
      <c r="B45" t="s">
        <v>391</v>
      </c>
      <c r="C45" t="s">
        <v>392</v>
      </c>
      <c r="D45" t="s">
        <v>233</v>
      </c>
      <c r="E45" t="s">
        <v>222</v>
      </c>
      <c r="F45" s="48">
        <v>100000</v>
      </c>
      <c r="G45" s="22">
        <v>41684</v>
      </c>
      <c r="H45">
        <f t="shared" si="1"/>
        <v>2014</v>
      </c>
      <c r="I45">
        <f t="shared" si="0"/>
        <v>2</v>
      </c>
      <c r="J45" t="str">
        <f t="shared" si="2"/>
        <v>Q1</v>
      </c>
    </row>
    <row r="46" spans="1:10">
      <c r="A46">
        <v>9092</v>
      </c>
      <c r="B46" t="s">
        <v>389</v>
      </c>
      <c r="C46" t="s">
        <v>390</v>
      </c>
      <c r="D46" t="s">
        <v>233</v>
      </c>
      <c r="E46" t="s">
        <v>222</v>
      </c>
      <c r="F46" s="48">
        <v>90000</v>
      </c>
      <c r="G46" s="22">
        <v>41685</v>
      </c>
      <c r="H46">
        <f t="shared" si="1"/>
        <v>2014</v>
      </c>
      <c r="I46">
        <f t="shared" si="0"/>
        <v>2</v>
      </c>
      <c r="J46" t="str">
        <f t="shared" si="2"/>
        <v>Q1</v>
      </c>
    </row>
    <row r="47" spans="1:10">
      <c r="A47">
        <v>9080</v>
      </c>
      <c r="B47" t="s">
        <v>369</v>
      </c>
      <c r="C47" t="s">
        <v>370</v>
      </c>
      <c r="D47" t="s">
        <v>233</v>
      </c>
      <c r="E47" t="s">
        <v>206</v>
      </c>
      <c r="F47" s="48">
        <v>170000</v>
      </c>
      <c r="G47" s="22">
        <v>41686</v>
      </c>
      <c r="H47">
        <f t="shared" si="1"/>
        <v>2014</v>
      </c>
      <c r="I47">
        <f t="shared" si="0"/>
        <v>2</v>
      </c>
      <c r="J47" t="str">
        <f t="shared" si="2"/>
        <v>Q1</v>
      </c>
    </row>
    <row r="48" spans="1:10">
      <c r="A48">
        <v>9096</v>
      </c>
      <c r="B48" t="s">
        <v>397</v>
      </c>
      <c r="C48" t="s">
        <v>398</v>
      </c>
      <c r="D48" t="s">
        <v>233</v>
      </c>
      <c r="E48" t="s">
        <v>206</v>
      </c>
      <c r="F48" s="48">
        <v>60000</v>
      </c>
      <c r="G48" s="22">
        <v>41687</v>
      </c>
      <c r="H48">
        <f t="shared" si="1"/>
        <v>2014</v>
      </c>
      <c r="I48">
        <f t="shared" si="0"/>
        <v>2</v>
      </c>
      <c r="J48" t="str">
        <f t="shared" si="2"/>
        <v>Q1</v>
      </c>
    </row>
    <row r="49" spans="1:10">
      <c r="A49">
        <v>9341</v>
      </c>
      <c r="B49" t="s">
        <v>666</v>
      </c>
      <c r="C49" t="s">
        <v>667</v>
      </c>
      <c r="D49" t="s">
        <v>233</v>
      </c>
      <c r="E49" t="s">
        <v>206</v>
      </c>
      <c r="F49" s="48">
        <v>20000</v>
      </c>
      <c r="G49" s="22">
        <v>41688</v>
      </c>
      <c r="H49">
        <f t="shared" si="1"/>
        <v>2014</v>
      </c>
      <c r="I49">
        <f t="shared" si="0"/>
        <v>2</v>
      </c>
      <c r="J49" t="str">
        <f t="shared" si="2"/>
        <v>Q1</v>
      </c>
    </row>
    <row r="50" spans="1:10">
      <c r="A50">
        <v>9077</v>
      </c>
      <c r="B50" t="s">
        <v>363</v>
      </c>
      <c r="C50" t="s">
        <v>364</v>
      </c>
      <c r="D50" t="s">
        <v>230</v>
      </c>
      <c r="E50" t="s">
        <v>222</v>
      </c>
      <c r="F50" s="48">
        <v>80000</v>
      </c>
      <c r="G50" s="22">
        <v>41689</v>
      </c>
      <c r="H50">
        <f t="shared" si="1"/>
        <v>2014</v>
      </c>
      <c r="I50">
        <f t="shared" si="0"/>
        <v>2</v>
      </c>
      <c r="J50" t="str">
        <f t="shared" si="2"/>
        <v>Q1</v>
      </c>
    </row>
    <row r="51" spans="1:10">
      <c r="A51">
        <v>9103</v>
      </c>
      <c r="B51" t="s">
        <v>409</v>
      </c>
      <c r="C51" t="s">
        <v>410</v>
      </c>
      <c r="D51" t="s">
        <v>230</v>
      </c>
      <c r="E51" t="s">
        <v>222</v>
      </c>
      <c r="F51" s="48">
        <v>70000</v>
      </c>
      <c r="G51" s="22">
        <v>41690</v>
      </c>
      <c r="H51">
        <f t="shared" si="1"/>
        <v>2014</v>
      </c>
      <c r="I51">
        <f t="shared" si="0"/>
        <v>2</v>
      </c>
      <c r="J51" t="str">
        <f t="shared" si="2"/>
        <v>Q1</v>
      </c>
    </row>
    <row r="52" spans="1:10">
      <c r="A52">
        <v>9100</v>
      </c>
      <c r="B52" t="s">
        <v>403</v>
      </c>
      <c r="C52" t="s">
        <v>404</v>
      </c>
      <c r="D52" t="s">
        <v>230</v>
      </c>
      <c r="E52" t="s">
        <v>222</v>
      </c>
      <c r="F52" s="48">
        <v>60000</v>
      </c>
      <c r="G52" s="22">
        <v>41691</v>
      </c>
      <c r="H52">
        <f t="shared" si="1"/>
        <v>2014</v>
      </c>
      <c r="I52">
        <f t="shared" si="0"/>
        <v>2</v>
      </c>
      <c r="J52" t="str">
        <f t="shared" si="2"/>
        <v>Q1</v>
      </c>
    </row>
    <row r="53" spans="1:10">
      <c r="A53">
        <v>9069</v>
      </c>
      <c r="B53" t="s">
        <v>347</v>
      </c>
      <c r="C53" t="s">
        <v>348</v>
      </c>
      <c r="D53" t="s">
        <v>230</v>
      </c>
      <c r="E53" t="s">
        <v>222</v>
      </c>
      <c r="F53" s="48">
        <v>80000</v>
      </c>
      <c r="G53" s="22">
        <v>41692</v>
      </c>
      <c r="H53">
        <f t="shared" si="1"/>
        <v>2014</v>
      </c>
      <c r="I53">
        <f t="shared" si="0"/>
        <v>2</v>
      </c>
      <c r="J53" t="str">
        <f t="shared" si="2"/>
        <v>Q1</v>
      </c>
    </row>
    <row r="54" spans="1:10">
      <c r="A54">
        <v>9076</v>
      </c>
      <c r="B54" t="s">
        <v>361</v>
      </c>
      <c r="C54" t="s">
        <v>362</v>
      </c>
      <c r="D54" t="s">
        <v>230</v>
      </c>
      <c r="E54" t="s">
        <v>206</v>
      </c>
      <c r="F54" s="48">
        <v>80000</v>
      </c>
      <c r="G54" s="22">
        <v>41693</v>
      </c>
      <c r="H54">
        <f t="shared" si="1"/>
        <v>2014</v>
      </c>
      <c r="I54">
        <f t="shared" si="0"/>
        <v>2</v>
      </c>
      <c r="J54" t="str">
        <f t="shared" si="2"/>
        <v>Q1</v>
      </c>
    </row>
    <row r="55" spans="1:10">
      <c r="A55">
        <v>9070</v>
      </c>
      <c r="B55" t="s">
        <v>349</v>
      </c>
      <c r="C55" t="s">
        <v>350</v>
      </c>
      <c r="D55" t="s">
        <v>233</v>
      </c>
      <c r="E55" t="s">
        <v>206</v>
      </c>
      <c r="F55" s="48">
        <v>80000</v>
      </c>
      <c r="G55" s="22">
        <v>41694</v>
      </c>
      <c r="H55">
        <f t="shared" si="1"/>
        <v>2014</v>
      </c>
      <c r="I55">
        <f t="shared" si="0"/>
        <v>2</v>
      </c>
      <c r="J55" t="str">
        <f t="shared" si="2"/>
        <v>Q1</v>
      </c>
    </row>
    <row r="56" spans="1:10">
      <c r="A56">
        <v>9075</v>
      </c>
      <c r="B56" t="s">
        <v>359</v>
      </c>
      <c r="C56" t="s">
        <v>360</v>
      </c>
      <c r="D56" t="s">
        <v>230</v>
      </c>
      <c r="E56" t="s">
        <v>222</v>
      </c>
      <c r="F56" s="48">
        <v>80000</v>
      </c>
      <c r="G56" s="22">
        <v>41695</v>
      </c>
      <c r="H56">
        <f t="shared" si="1"/>
        <v>2014</v>
      </c>
      <c r="I56">
        <f t="shared" si="0"/>
        <v>2</v>
      </c>
      <c r="J56" t="str">
        <f t="shared" si="2"/>
        <v>Q1</v>
      </c>
    </row>
    <row r="57" spans="1:10">
      <c r="A57">
        <v>9101</v>
      </c>
      <c r="B57" t="s">
        <v>405</v>
      </c>
      <c r="C57" t="s">
        <v>406</v>
      </c>
      <c r="D57" t="s">
        <v>230</v>
      </c>
      <c r="E57" t="s">
        <v>222</v>
      </c>
      <c r="F57" s="48">
        <v>70000</v>
      </c>
      <c r="G57" s="22">
        <v>41696</v>
      </c>
      <c r="H57">
        <f t="shared" si="1"/>
        <v>2014</v>
      </c>
      <c r="I57">
        <f t="shared" si="0"/>
        <v>2</v>
      </c>
      <c r="J57" t="str">
        <f t="shared" si="2"/>
        <v>Q1</v>
      </c>
    </row>
    <row r="58" spans="1:10">
      <c r="A58">
        <v>9107</v>
      </c>
      <c r="B58" t="s">
        <v>415</v>
      </c>
      <c r="C58" t="s">
        <v>416</v>
      </c>
      <c r="D58" t="s">
        <v>233</v>
      </c>
      <c r="E58" t="s">
        <v>222</v>
      </c>
      <c r="F58" s="48">
        <v>90000</v>
      </c>
      <c r="G58" s="22">
        <v>41697</v>
      </c>
      <c r="H58">
        <f t="shared" si="1"/>
        <v>2014</v>
      </c>
      <c r="I58">
        <f t="shared" si="0"/>
        <v>2</v>
      </c>
      <c r="J58" t="str">
        <f t="shared" si="2"/>
        <v>Q1</v>
      </c>
    </row>
    <row r="59" spans="1:10">
      <c r="A59">
        <v>9110</v>
      </c>
      <c r="B59" t="s">
        <v>421</v>
      </c>
      <c r="C59" t="s">
        <v>422</v>
      </c>
      <c r="D59" t="s">
        <v>233</v>
      </c>
      <c r="E59" t="s">
        <v>206</v>
      </c>
      <c r="F59" s="48">
        <v>60000</v>
      </c>
      <c r="G59" s="22">
        <v>41698</v>
      </c>
      <c r="H59">
        <f t="shared" si="1"/>
        <v>2014</v>
      </c>
      <c r="I59">
        <f t="shared" si="0"/>
        <v>2</v>
      </c>
      <c r="J59" t="str">
        <f t="shared" si="2"/>
        <v>Q1</v>
      </c>
    </row>
    <row r="60" spans="1:10">
      <c r="A60">
        <v>9108</v>
      </c>
      <c r="B60" t="s">
        <v>417</v>
      </c>
      <c r="C60" t="s">
        <v>418</v>
      </c>
      <c r="D60" t="s">
        <v>230</v>
      </c>
      <c r="E60" t="s">
        <v>222</v>
      </c>
      <c r="F60" s="48">
        <v>70000</v>
      </c>
      <c r="G60" s="22">
        <v>41699</v>
      </c>
      <c r="H60">
        <f t="shared" si="1"/>
        <v>2014</v>
      </c>
      <c r="I60">
        <f t="shared" si="0"/>
        <v>3</v>
      </c>
      <c r="J60" t="str">
        <f t="shared" si="2"/>
        <v>Q1</v>
      </c>
    </row>
    <row r="61" spans="1:10">
      <c r="A61">
        <v>9134</v>
      </c>
      <c r="B61" t="s">
        <v>461</v>
      </c>
      <c r="C61" t="s">
        <v>462</v>
      </c>
      <c r="D61" t="s">
        <v>230</v>
      </c>
      <c r="E61" t="s">
        <v>206</v>
      </c>
      <c r="F61" s="48">
        <v>10000</v>
      </c>
      <c r="G61" s="22">
        <v>41700</v>
      </c>
      <c r="H61">
        <f t="shared" si="1"/>
        <v>2014</v>
      </c>
      <c r="I61">
        <f t="shared" si="0"/>
        <v>3</v>
      </c>
      <c r="J61" t="str">
        <f t="shared" si="2"/>
        <v>Q1</v>
      </c>
    </row>
    <row r="62" spans="1:10">
      <c r="A62">
        <v>9104</v>
      </c>
      <c r="B62" t="s">
        <v>411</v>
      </c>
      <c r="C62" t="s">
        <v>412</v>
      </c>
      <c r="D62" t="s">
        <v>233</v>
      </c>
      <c r="E62" t="s">
        <v>206</v>
      </c>
      <c r="F62" s="48">
        <v>70000</v>
      </c>
      <c r="G62" s="22">
        <v>41701</v>
      </c>
      <c r="H62">
        <f t="shared" si="1"/>
        <v>2014</v>
      </c>
      <c r="I62">
        <f t="shared" si="0"/>
        <v>3</v>
      </c>
      <c r="J62" t="str">
        <f t="shared" si="2"/>
        <v>Q1</v>
      </c>
    </row>
    <row r="63" spans="1:10">
      <c r="A63">
        <v>9124</v>
      </c>
      <c r="B63" t="s">
        <v>447</v>
      </c>
      <c r="C63" t="s">
        <v>448</v>
      </c>
      <c r="D63" t="s">
        <v>230</v>
      </c>
      <c r="E63" t="s">
        <v>206</v>
      </c>
      <c r="F63" s="48">
        <v>80000</v>
      </c>
      <c r="G63" s="22">
        <v>41702</v>
      </c>
      <c r="H63">
        <f t="shared" si="1"/>
        <v>2014</v>
      </c>
      <c r="I63">
        <f t="shared" si="0"/>
        <v>3</v>
      </c>
      <c r="J63" t="str">
        <f t="shared" si="2"/>
        <v>Q1</v>
      </c>
    </row>
    <row r="64" spans="1:10">
      <c r="A64">
        <v>9117</v>
      </c>
      <c r="B64" t="s">
        <v>433</v>
      </c>
      <c r="C64" t="s">
        <v>434</v>
      </c>
      <c r="D64" t="s">
        <v>233</v>
      </c>
      <c r="E64" t="s">
        <v>222</v>
      </c>
      <c r="F64" s="48">
        <v>70000</v>
      </c>
      <c r="G64" s="22">
        <v>41703</v>
      </c>
      <c r="H64">
        <f t="shared" si="1"/>
        <v>2014</v>
      </c>
      <c r="I64">
        <f t="shared" si="0"/>
        <v>3</v>
      </c>
      <c r="J64" t="str">
        <f t="shared" si="2"/>
        <v>Q1</v>
      </c>
    </row>
    <row r="65" spans="1:10">
      <c r="A65">
        <v>9109</v>
      </c>
      <c r="B65" t="s">
        <v>419</v>
      </c>
      <c r="C65" t="s">
        <v>420</v>
      </c>
      <c r="D65" t="s">
        <v>230</v>
      </c>
      <c r="E65" t="s">
        <v>206</v>
      </c>
      <c r="F65" s="48">
        <v>70000</v>
      </c>
      <c r="G65" s="22">
        <v>41704</v>
      </c>
      <c r="H65">
        <f t="shared" si="1"/>
        <v>2014</v>
      </c>
      <c r="I65">
        <f t="shared" si="0"/>
        <v>3</v>
      </c>
      <c r="J65" t="str">
        <f t="shared" si="2"/>
        <v>Q1</v>
      </c>
    </row>
    <row r="66" spans="1:10">
      <c r="A66">
        <v>9356</v>
      </c>
      <c r="B66" t="s">
        <v>686</v>
      </c>
      <c r="C66" t="s">
        <v>687</v>
      </c>
      <c r="D66" t="s">
        <v>230</v>
      </c>
      <c r="E66" t="s">
        <v>206</v>
      </c>
      <c r="F66" s="48">
        <v>10000</v>
      </c>
      <c r="G66" s="22">
        <v>41705</v>
      </c>
      <c r="H66">
        <f t="shared" si="1"/>
        <v>2014</v>
      </c>
      <c r="I66">
        <f t="shared" ref="I66:I129" si="3">MONTH(G66)</f>
        <v>3</v>
      </c>
      <c r="J66" t="str">
        <f t="shared" ref="J66:J129" si="4">IF(MONTH(G66)&lt;=3,"Q1",IF(MONTH(G66)&lt;=6,"Q2",IF(MONTH(G66)&lt;=9,"Q3","Q4")))</f>
        <v>Q1</v>
      </c>
    </row>
    <row r="67" spans="1:10">
      <c r="A67">
        <v>9147</v>
      </c>
      <c r="B67" t="s">
        <v>483</v>
      </c>
      <c r="C67" t="s">
        <v>484</v>
      </c>
      <c r="D67" t="s">
        <v>233</v>
      </c>
      <c r="E67" t="s">
        <v>206</v>
      </c>
      <c r="F67" s="48">
        <v>60000</v>
      </c>
      <c r="G67" s="22">
        <v>41706</v>
      </c>
      <c r="H67">
        <f t="shared" ref="H67:H130" si="5">YEAR(G67)</f>
        <v>2014</v>
      </c>
      <c r="I67">
        <f t="shared" si="3"/>
        <v>3</v>
      </c>
      <c r="J67" t="str">
        <f t="shared" si="4"/>
        <v>Q1</v>
      </c>
    </row>
    <row r="68" spans="1:10">
      <c r="A68">
        <v>9105</v>
      </c>
      <c r="B68" t="s">
        <v>413</v>
      </c>
      <c r="C68" t="s">
        <v>414</v>
      </c>
      <c r="D68" t="s">
        <v>230</v>
      </c>
      <c r="E68" t="s">
        <v>222</v>
      </c>
      <c r="F68" s="48">
        <v>70000</v>
      </c>
      <c r="G68" s="22">
        <v>41707</v>
      </c>
      <c r="H68">
        <f t="shared" si="5"/>
        <v>2014</v>
      </c>
      <c r="I68">
        <f t="shared" si="3"/>
        <v>3</v>
      </c>
      <c r="J68" t="str">
        <f t="shared" si="4"/>
        <v>Q1</v>
      </c>
    </row>
    <row r="69" spans="1:10">
      <c r="A69">
        <v>9120</v>
      </c>
      <c r="B69" t="s">
        <v>439</v>
      </c>
      <c r="C69" t="s">
        <v>440</v>
      </c>
      <c r="D69" t="s">
        <v>230</v>
      </c>
      <c r="E69" t="s">
        <v>222</v>
      </c>
      <c r="F69" s="48">
        <v>40000</v>
      </c>
      <c r="G69" s="22">
        <v>41708</v>
      </c>
      <c r="H69">
        <f t="shared" si="5"/>
        <v>2014</v>
      </c>
      <c r="I69">
        <f t="shared" si="3"/>
        <v>3</v>
      </c>
      <c r="J69" t="str">
        <f t="shared" si="4"/>
        <v>Q1</v>
      </c>
    </row>
    <row r="70" spans="1:10">
      <c r="A70">
        <v>9151</v>
      </c>
      <c r="B70" t="s">
        <v>487</v>
      </c>
      <c r="C70" t="s">
        <v>488</v>
      </c>
      <c r="D70" t="s">
        <v>230</v>
      </c>
      <c r="E70" t="s">
        <v>222</v>
      </c>
      <c r="F70" s="48">
        <v>60000</v>
      </c>
      <c r="G70" s="22">
        <v>41709</v>
      </c>
      <c r="H70">
        <f t="shared" si="5"/>
        <v>2014</v>
      </c>
      <c r="I70">
        <f t="shared" si="3"/>
        <v>3</v>
      </c>
      <c r="J70" t="str">
        <f t="shared" si="4"/>
        <v>Q1</v>
      </c>
    </row>
    <row r="71" spans="1:10">
      <c r="A71">
        <v>9111</v>
      </c>
      <c r="B71" t="s">
        <v>423</v>
      </c>
      <c r="C71" t="s">
        <v>424</v>
      </c>
      <c r="D71" t="s">
        <v>233</v>
      </c>
      <c r="E71" t="s">
        <v>222</v>
      </c>
      <c r="F71" s="48">
        <v>60000</v>
      </c>
      <c r="G71" s="22">
        <v>41710</v>
      </c>
      <c r="H71">
        <f t="shared" si="5"/>
        <v>2014</v>
      </c>
      <c r="I71">
        <f t="shared" si="3"/>
        <v>3</v>
      </c>
      <c r="J71" t="str">
        <f t="shared" si="4"/>
        <v>Q1</v>
      </c>
    </row>
    <row r="72" spans="1:10">
      <c r="A72">
        <v>9112</v>
      </c>
      <c r="B72" t="s">
        <v>425</v>
      </c>
      <c r="C72" t="s">
        <v>426</v>
      </c>
      <c r="D72" t="s">
        <v>233</v>
      </c>
      <c r="E72" t="s">
        <v>222</v>
      </c>
      <c r="F72" s="48">
        <v>60000</v>
      </c>
      <c r="G72" s="22">
        <v>41711</v>
      </c>
      <c r="H72">
        <f t="shared" si="5"/>
        <v>2014</v>
      </c>
      <c r="I72">
        <f t="shared" si="3"/>
        <v>3</v>
      </c>
      <c r="J72" t="str">
        <f t="shared" si="4"/>
        <v>Q1</v>
      </c>
    </row>
    <row r="73" spans="1:10">
      <c r="A73">
        <v>9126</v>
      </c>
      <c r="B73" t="s">
        <v>451</v>
      </c>
      <c r="C73" t="s">
        <v>452</v>
      </c>
      <c r="D73" t="s">
        <v>233</v>
      </c>
      <c r="E73" t="s">
        <v>206</v>
      </c>
      <c r="F73" s="48">
        <v>10000</v>
      </c>
      <c r="G73" s="22">
        <v>41712</v>
      </c>
      <c r="H73">
        <f t="shared" si="5"/>
        <v>2014</v>
      </c>
      <c r="I73">
        <f t="shared" si="3"/>
        <v>3</v>
      </c>
      <c r="J73" t="str">
        <f t="shared" si="4"/>
        <v>Q1</v>
      </c>
    </row>
    <row r="74" spans="1:10">
      <c r="A74">
        <v>9365</v>
      </c>
      <c r="B74" t="s">
        <v>696</v>
      </c>
      <c r="C74" t="s">
        <v>697</v>
      </c>
      <c r="D74" t="s">
        <v>230</v>
      </c>
      <c r="E74" t="s">
        <v>222</v>
      </c>
      <c r="F74" s="48">
        <v>10000</v>
      </c>
      <c r="G74" s="22">
        <v>41713</v>
      </c>
      <c r="H74">
        <f t="shared" si="5"/>
        <v>2014</v>
      </c>
      <c r="I74">
        <f t="shared" si="3"/>
        <v>3</v>
      </c>
      <c r="J74" t="str">
        <f t="shared" si="4"/>
        <v>Q1</v>
      </c>
    </row>
    <row r="75" spans="1:10">
      <c r="A75">
        <v>9351</v>
      </c>
      <c r="B75" t="s">
        <v>678</v>
      </c>
      <c r="C75" t="s">
        <v>679</v>
      </c>
      <c r="D75" t="s">
        <v>230</v>
      </c>
      <c r="E75" t="s">
        <v>222</v>
      </c>
      <c r="F75" s="48">
        <v>20000</v>
      </c>
      <c r="G75" s="22">
        <v>41714</v>
      </c>
      <c r="H75">
        <f t="shared" si="5"/>
        <v>2014</v>
      </c>
      <c r="I75">
        <f t="shared" si="3"/>
        <v>3</v>
      </c>
      <c r="J75" t="str">
        <f t="shared" si="4"/>
        <v>Q1</v>
      </c>
    </row>
    <row r="76" spans="1:10">
      <c r="A76">
        <v>9353</v>
      </c>
      <c r="B76" t="s">
        <v>682</v>
      </c>
      <c r="C76" t="s">
        <v>683</v>
      </c>
      <c r="D76" t="s">
        <v>230</v>
      </c>
      <c r="E76" t="s">
        <v>222</v>
      </c>
      <c r="F76" s="48">
        <v>30000</v>
      </c>
      <c r="G76" s="22">
        <v>41715</v>
      </c>
      <c r="H76">
        <f t="shared" si="5"/>
        <v>2014</v>
      </c>
      <c r="I76">
        <f t="shared" si="3"/>
        <v>3</v>
      </c>
      <c r="J76" t="str">
        <f t="shared" si="4"/>
        <v>Q1</v>
      </c>
    </row>
    <row r="77" spans="1:10">
      <c r="A77">
        <v>9359</v>
      </c>
      <c r="B77" t="s">
        <v>692</v>
      </c>
      <c r="C77" t="s">
        <v>693</v>
      </c>
      <c r="D77" t="s">
        <v>230</v>
      </c>
      <c r="E77" t="s">
        <v>206</v>
      </c>
      <c r="F77" s="48">
        <v>10000</v>
      </c>
      <c r="G77" s="22">
        <v>41716</v>
      </c>
      <c r="H77">
        <f t="shared" si="5"/>
        <v>2014</v>
      </c>
      <c r="I77">
        <f t="shared" si="3"/>
        <v>3</v>
      </c>
      <c r="J77" t="str">
        <f t="shared" si="4"/>
        <v>Q1</v>
      </c>
    </row>
    <row r="78" spans="1:10">
      <c r="A78">
        <v>9357</v>
      </c>
      <c r="B78" t="s">
        <v>688</v>
      </c>
      <c r="C78" t="s">
        <v>689</v>
      </c>
      <c r="D78" t="s">
        <v>230</v>
      </c>
      <c r="E78" t="s">
        <v>206</v>
      </c>
      <c r="F78" s="48">
        <v>10000</v>
      </c>
      <c r="G78" s="22">
        <v>41717</v>
      </c>
      <c r="H78">
        <f t="shared" si="5"/>
        <v>2014</v>
      </c>
      <c r="I78">
        <f t="shared" si="3"/>
        <v>3</v>
      </c>
      <c r="J78" t="str">
        <f t="shared" si="4"/>
        <v>Q1</v>
      </c>
    </row>
    <row r="79" spans="1:10">
      <c r="A79">
        <v>9368</v>
      </c>
      <c r="B79" t="s">
        <v>702</v>
      </c>
      <c r="C79" t="s">
        <v>703</v>
      </c>
      <c r="D79" t="s">
        <v>230</v>
      </c>
      <c r="E79" t="s">
        <v>206</v>
      </c>
      <c r="F79" s="48">
        <v>10000</v>
      </c>
      <c r="G79" s="22">
        <v>41718</v>
      </c>
      <c r="H79">
        <f t="shared" si="5"/>
        <v>2014</v>
      </c>
      <c r="I79">
        <f t="shared" si="3"/>
        <v>3</v>
      </c>
      <c r="J79" t="str">
        <f t="shared" si="4"/>
        <v>Q1</v>
      </c>
    </row>
    <row r="80" spans="1:10">
      <c r="A80">
        <v>9360</v>
      </c>
      <c r="B80" t="s">
        <v>694</v>
      </c>
      <c r="C80" t="s">
        <v>695</v>
      </c>
      <c r="D80" t="s">
        <v>230</v>
      </c>
      <c r="E80" t="s">
        <v>206</v>
      </c>
      <c r="F80" s="48">
        <v>10000</v>
      </c>
      <c r="G80" s="22">
        <v>41719</v>
      </c>
      <c r="H80">
        <f t="shared" si="5"/>
        <v>2014</v>
      </c>
      <c r="I80">
        <f t="shared" si="3"/>
        <v>3</v>
      </c>
      <c r="J80" t="str">
        <f t="shared" si="4"/>
        <v>Q1</v>
      </c>
    </row>
    <row r="81" spans="1:10">
      <c r="A81">
        <v>9358</v>
      </c>
      <c r="B81" t="s">
        <v>690</v>
      </c>
      <c r="C81" t="s">
        <v>691</v>
      </c>
      <c r="D81" t="s">
        <v>230</v>
      </c>
      <c r="E81" t="s">
        <v>222</v>
      </c>
      <c r="F81" s="48">
        <v>10000</v>
      </c>
      <c r="G81" s="22">
        <v>41720</v>
      </c>
      <c r="H81">
        <f t="shared" si="5"/>
        <v>2014</v>
      </c>
      <c r="I81">
        <f t="shared" si="3"/>
        <v>3</v>
      </c>
      <c r="J81" t="str">
        <f t="shared" si="4"/>
        <v>Q1</v>
      </c>
    </row>
    <row r="82" spans="1:10">
      <c r="A82">
        <v>9227</v>
      </c>
      <c r="B82" t="s">
        <v>565</v>
      </c>
      <c r="C82" t="s">
        <v>566</v>
      </c>
      <c r="D82" t="s">
        <v>230</v>
      </c>
      <c r="E82" t="s">
        <v>206</v>
      </c>
      <c r="F82" s="48">
        <v>60000</v>
      </c>
      <c r="G82" s="22">
        <v>41721</v>
      </c>
      <c r="H82">
        <f t="shared" si="5"/>
        <v>2014</v>
      </c>
      <c r="I82">
        <f t="shared" si="3"/>
        <v>3</v>
      </c>
      <c r="J82" t="str">
        <f t="shared" si="4"/>
        <v>Q1</v>
      </c>
    </row>
    <row r="83" spans="1:10">
      <c r="A83">
        <v>9090</v>
      </c>
      <c r="B83" t="s">
        <v>385</v>
      </c>
      <c r="C83" t="s">
        <v>386</v>
      </c>
      <c r="D83" t="s">
        <v>230</v>
      </c>
      <c r="E83" t="s">
        <v>206</v>
      </c>
      <c r="F83" s="48">
        <v>90000</v>
      </c>
      <c r="G83" s="22">
        <v>41722</v>
      </c>
      <c r="H83">
        <f t="shared" si="5"/>
        <v>2014</v>
      </c>
      <c r="I83">
        <f t="shared" si="3"/>
        <v>3</v>
      </c>
      <c r="J83" t="str">
        <f t="shared" si="4"/>
        <v>Q1</v>
      </c>
    </row>
    <row r="84" spans="1:10">
      <c r="A84">
        <v>9217</v>
      </c>
      <c r="B84" t="s">
        <v>551</v>
      </c>
      <c r="C84" t="s">
        <v>552</v>
      </c>
      <c r="D84" t="s">
        <v>230</v>
      </c>
      <c r="E84" t="s">
        <v>222</v>
      </c>
      <c r="F84" s="48">
        <v>60000</v>
      </c>
      <c r="G84" s="22">
        <v>41723</v>
      </c>
      <c r="H84">
        <f t="shared" si="5"/>
        <v>2014</v>
      </c>
      <c r="I84">
        <f t="shared" si="3"/>
        <v>3</v>
      </c>
      <c r="J84" t="str">
        <f t="shared" si="4"/>
        <v>Q1</v>
      </c>
    </row>
    <row r="85" spans="1:10">
      <c r="A85">
        <v>9191</v>
      </c>
      <c r="B85" t="s">
        <v>533</v>
      </c>
      <c r="C85" t="s">
        <v>534</v>
      </c>
      <c r="D85" t="s">
        <v>230</v>
      </c>
      <c r="E85" t="s">
        <v>222</v>
      </c>
      <c r="F85" s="48">
        <v>70000</v>
      </c>
      <c r="G85" s="22">
        <v>41724</v>
      </c>
      <c r="H85">
        <f t="shared" si="5"/>
        <v>2014</v>
      </c>
      <c r="I85">
        <f t="shared" si="3"/>
        <v>3</v>
      </c>
      <c r="J85" t="str">
        <f t="shared" si="4"/>
        <v>Q1</v>
      </c>
    </row>
    <row r="86" spans="1:10">
      <c r="A86">
        <v>9189</v>
      </c>
      <c r="B86" t="s">
        <v>529</v>
      </c>
      <c r="C86" t="s">
        <v>530</v>
      </c>
      <c r="D86" t="s">
        <v>230</v>
      </c>
      <c r="E86" t="s">
        <v>206</v>
      </c>
      <c r="F86" s="48">
        <v>60000</v>
      </c>
      <c r="G86" s="22">
        <v>41725</v>
      </c>
      <c r="H86">
        <f t="shared" si="5"/>
        <v>2014</v>
      </c>
      <c r="I86">
        <f t="shared" si="3"/>
        <v>3</v>
      </c>
      <c r="J86" t="str">
        <f t="shared" si="4"/>
        <v>Q1</v>
      </c>
    </row>
    <row r="87" spans="1:10">
      <c r="A87">
        <v>9175</v>
      </c>
      <c r="B87" t="s">
        <v>513</v>
      </c>
      <c r="C87" t="s">
        <v>514</v>
      </c>
      <c r="D87" t="s">
        <v>230</v>
      </c>
      <c r="E87" t="s">
        <v>206</v>
      </c>
      <c r="F87" s="48">
        <v>70000</v>
      </c>
      <c r="G87" s="22">
        <v>41726</v>
      </c>
      <c r="H87">
        <f t="shared" si="5"/>
        <v>2014</v>
      </c>
      <c r="I87">
        <f t="shared" si="3"/>
        <v>3</v>
      </c>
      <c r="J87" t="str">
        <f t="shared" si="4"/>
        <v>Q1</v>
      </c>
    </row>
    <row r="88" spans="1:10">
      <c r="A88">
        <v>9263</v>
      </c>
      <c r="B88" t="s">
        <v>604</v>
      </c>
      <c r="C88" t="s">
        <v>605</v>
      </c>
      <c r="D88" t="s">
        <v>233</v>
      </c>
      <c r="E88" t="s">
        <v>222</v>
      </c>
      <c r="F88" s="48">
        <v>90000</v>
      </c>
      <c r="G88" s="22">
        <v>41727</v>
      </c>
      <c r="H88">
        <f t="shared" si="5"/>
        <v>2014</v>
      </c>
      <c r="I88">
        <f t="shared" si="3"/>
        <v>3</v>
      </c>
      <c r="J88" t="str">
        <f t="shared" si="4"/>
        <v>Q1</v>
      </c>
    </row>
    <row r="89" spans="1:10">
      <c r="A89">
        <v>9274</v>
      </c>
      <c r="B89" t="s">
        <v>612</v>
      </c>
      <c r="C89" t="s">
        <v>613</v>
      </c>
      <c r="D89" t="s">
        <v>233</v>
      </c>
      <c r="E89" t="s">
        <v>206</v>
      </c>
      <c r="F89" s="48">
        <v>50000</v>
      </c>
      <c r="G89" s="22">
        <v>41728</v>
      </c>
      <c r="H89">
        <f t="shared" si="5"/>
        <v>2014</v>
      </c>
      <c r="I89">
        <f t="shared" si="3"/>
        <v>3</v>
      </c>
      <c r="J89" t="str">
        <f t="shared" si="4"/>
        <v>Q1</v>
      </c>
    </row>
    <row r="90" spans="1:10">
      <c r="A90">
        <v>9275</v>
      </c>
      <c r="B90" t="s">
        <v>46</v>
      </c>
      <c r="C90" t="s">
        <v>614</v>
      </c>
      <c r="D90" t="s">
        <v>233</v>
      </c>
      <c r="E90" t="s">
        <v>222</v>
      </c>
      <c r="F90" s="48">
        <v>80000</v>
      </c>
      <c r="G90" s="22">
        <v>41729</v>
      </c>
      <c r="H90">
        <f t="shared" si="5"/>
        <v>2014</v>
      </c>
      <c r="I90">
        <f t="shared" si="3"/>
        <v>3</v>
      </c>
      <c r="J90" t="str">
        <f t="shared" si="4"/>
        <v>Q1</v>
      </c>
    </row>
    <row r="91" spans="1:10">
      <c r="A91">
        <v>9282</v>
      </c>
      <c r="B91" t="s">
        <v>617</v>
      </c>
      <c r="C91" t="s">
        <v>618</v>
      </c>
      <c r="D91" t="s">
        <v>233</v>
      </c>
      <c r="E91" t="s">
        <v>206</v>
      </c>
      <c r="F91" s="48">
        <v>90000</v>
      </c>
      <c r="G91" s="22">
        <v>41730</v>
      </c>
      <c r="H91">
        <f t="shared" si="5"/>
        <v>2014</v>
      </c>
      <c r="I91">
        <f t="shared" si="3"/>
        <v>4</v>
      </c>
      <c r="J91" t="str">
        <f t="shared" si="4"/>
        <v>Q2</v>
      </c>
    </row>
    <row r="92" spans="1:10">
      <c r="A92">
        <v>9296</v>
      </c>
      <c r="B92" t="s">
        <v>625</v>
      </c>
      <c r="C92" t="s">
        <v>626</v>
      </c>
      <c r="D92" t="s">
        <v>230</v>
      </c>
      <c r="E92" t="s">
        <v>222</v>
      </c>
      <c r="F92" s="48">
        <v>50000</v>
      </c>
      <c r="G92" s="22">
        <v>41731</v>
      </c>
      <c r="H92">
        <f t="shared" si="5"/>
        <v>2014</v>
      </c>
      <c r="I92">
        <f t="shared" si="3"/>
        <v>4</v>
      </c>
      <c r="J92" t="str">
        <f t="shared" si="4"/>
        <v>Q2</v>
      </c>
    </row>
    <row r="93" spans="1:10">
      <c r="A93">
        <v>9259</v>
      </c>
      <c r="B93" t="s">
        <v>602</v>
      </c>
      <c r="C93" t="s">
        <v>603</v>
      </c>
      <c r="D93" t="s">
        <v>233</v>
      </c>
      <c r="E93" t="s">
        <v>222</v>
      </c>
      <c r="F93" s="48">
        <v>100000</v>
      </c>
      <c r="G93" s="22">
        <v>41732</v>
      </c>
      <c r="H93">
        <f t="shared" si="5"/>
        <v>2014</v>
      </c>
      <c r="I93">
        <f t="shared" si="3"/>
        <v>4</v>
      </c>
      <c r="J93" t="str">
        <f t="shared" si="4"/>
        <v>Q2</v>
      </c>
    </row>
    <row r="94" spans="1:10">
      <c r="A94">
        <v>9291</v>
      </c>
      <c r="B94" t="s">
        <v>623</v>
      </c>
      <c r="C94" t="s">
        <v>624</v>
      </c>
      <c r="D94" t="s">
        <v>233</v>
      </c>
      <c r="E94" t="s">
        <v>222</v>
      </c>
      <c r="F94" s="48">
        <v>130000</v>
      </c>
      <c r="G94" s="22">
        <v>41733</v>
      </c>
      <c r="H94">
        <f t="shared" si="5"/>
        <v>2014</v>
      </c>
      <c r="I94">
        <f t="shared" si="3"/>
        <v>4</v>
      </c>
      <c r="J94" t="str">
        <f t="shared" si="4"/>
        <v>Q2</v>
      </c>
    </row>
    <row r="95" spans="1:10">
      <c r="A95">
        <v>9302</v>
      </c>
      <c r="B95" t="s">
        <v>631</v>
      </c>
      <c r="C95" t="s">
        <v>632</v>
      </c>
      <c r="D95" t="s">
        <v>230</v>
      </c>
      <c r="E95" t="s">
        <v>206</v>
      </c>
      <c r="F95" s="48">
        <v>90000</v>
      </c>
      <c r="G95" s="22">
        <v>41734</v>
      </c>
      <c r="H95">
        <f t="shared" si="5"/>
        <v>2014</v>
      </c>
      <c r="I95">
        <f t="shared" si="3"/>
        <v>4</v>
      </c>
      <c r="J95" t="str">
        <f t="shared" si="4"/>
        <v>Q2</v>
      </c>
    </row>
    <row r="96" spans="1:10">
      <c r="A96">
        <v>9319</v>
      </c>
      <c r="B96" t="s">
        <v>642</v>
      </c>
      <c r="C96" t="s">
        <v>643</v>
      </c>
      <c r="D96" t="s">
        <v>233</v>
      </c>
      <c r="E96" t="s">
        <v>222</v>
      </c>
      <c r="F96" s="48">
        <v>70000</v>
      </c>
      <c r="G96" s="22">
        <v>41735</v>
      </c>
      <c r="H96">
        <f t="shared" si="5"/>
        <v>2014</v>
      </c>
      <c r="I96">
        <f t="shared" si="3"/>
        <v>4</v>
      </c>
      <c r="J96" t="str">
        <f t="shared" si="4"/>
        <v>Q2</v>
      </c>
    </row>
    <row r="97" spans="1:10">
      <c r="A97">
        <v>9266</v>
      </c>
      <c r="B97" t="s">
        <v>608</v>
      </c>
      <c r="C97" t="s">
        <v>609</v>
      </c>
      <c r="D97" t="s">
        <v>230</v>
      </c>
      <c r="E97" t="s">
        <v>222</v>
      </c>
      <c r="F97" s="48">
        <v>90000</v>
      </c>
      <c r="G97" s="22">
        <v>41736</v>
      </c>
      <c r="H97">
        <f t="shared" si="5"/>
        <v>2014</v>
      </c>
      <c r="I97">
        <f t="shared" si="3"/>
        <v>4</v>
      </c>
      <c r="J97" t="str">
        <f t="shared" si="4"/>
        <v>Q2</v>
      </c>
    </row>
    <row r="98" spans="1:10">
      <c r="A98">
        <v>9270</v>
      </c>
      <c r="B98" t="s">
        <v>610</v>
      </c>
      <c r="C98" t="s">
        <v>611</v>
      </c>
      <c r="D98" t="s">
        <v>233</v>
      </c>
      <c r="E98" t="s">
        <v>206</v>
      </c>
      <c r="F98" s="48">
        <v>130000</v>
      </c>
      <c r="G98" s="22">
        <v>41737</v>
      </c>
      <c r="H98">
        <f t="shared" si="5"/>
        <v>2014</v>
      </c>
      <c r="I98">
        <f t="shared" si="3"/>
        <v>4</v>
      </c>
      <c r="J98" t="str">
        <f t="shared" si="4"/>
        <v>Q2</v>
      </c>
    </row>
    <row r="99" spans="1:10">
      <c r="A99">
        <v>9326</v>
      </c>
      <c r="B99" t="s">
        <v>652</v>
      </c>
      <c r="C99" t="s">
        <v>653</v>
      </c>
      <c r="D99" t="s">
        <v>233</v>
      </c>
      <c r="E99" t="s">
        <v>206</v>
      </c>
      <c r="F99" s="48">
        <v>130000</v>
      </c>
      <c r="G99" s="22">
        <v>41738</v>
      </c>
      <c r="H99">
        <f t="shared" si="5"/>
        <v>2014</v>
      </c>
      <c r="I99">
        <f t="shared" si="3"/>
        <v>4</v>
      </c>
      <c r="J99" t="str">
        <f t="shared" si="4"/>
        <v>Q2</v>
      </c>
    </row>
    <row r="100" spans="1:10">
      <c r="A100">
        <v>9325</v>
      </c>
      <c r="B100" t="s">
        <v>650</v>
      </c>
      <c r="C100" t="s">
        <v>651</v>
      </c>
      <c r="D100" t="s">
        <v>230</v>
      </c>
      <c r="E100" t="s">
        <v>206</v>
      </c>
      <c r="F100" s="48">
        <v>90000</v>
      </c>
      <c r="G100" s="22">
        <v>41739</v>
      </c>
      <c r="H100">
        <f t="shared" si="5"/>
        <v>2014</v>
      </c>
      <c r="I100">
        <f t="shared" si="3"/>
        <v>4</v>
      </c>
      <c r="J100" t="str">
        <f t="shared" si="4"/>
        <v>Q2</v>
      </c>
    </row>
    <row r="101" spans="1:10">
      <c r="A101">
        <v>9329</v>
      </c>
      <c r="B101" t="s">
        <v>656</v>
      </c>
      <c r="C101" t="s">
        <v>657</v>
      </c>
      <c r="D101" t="s">
        <v>230</v>
      </c>
      <c r="E101" t="s">
        <v>206</v>
      </c>
      <c r="F101" s="48">
        <v>90000</v>
      </c>
      <c r="G101" s="22">
        <v>41740</v>
      </c>
      <c r="H101">
        <f t="shared" si="5"/>
        <v>2014</v>
      </c>
      <c r="I101">
        <f t="shared" si="3"/>
        <v>4</v>
      </c>
      <c r="J101" t="str">
        <f t="shared" si="4"/>
        <v>Q2</v>
      </c>
    </row>
    <row r="102" spans="1:10">
      <c r="A102">
        <v>9245</v>
      </c>
      <c r="B102" t="s">
        <v>584</v>
      </c>
      <c r="C102" t="s">
        <v>585</v>
      </c>
      <c r="D102" t="s">
        <v>233</v>
      </c>
      <c r="E102" t="s">
        <v>206</v>
      </c>
      <c r="F102" s="48">
        <v>120000</v>
      </c>
      <c r="G102" s="22">
        <v>41741</v>
      </c>
      <c r="H102">
        <f t="shared" si="5"/>
        <v>2014</v>
      </c>
      <c r="I102">
        <f t="shared" si="3"/>
        <v>4</v>
      </c>
      <c r="J102" t="str">
        <f t="shared" si="4"/>
        <v>Q2</v>
      </c>
    </row>
    <row r="103" spans="1:10">
      <c r="A103">
        <v>9324</v>
      </c>
      <c r="B103" t="s">
        <v>648</v>
      </c>
      <c r="C103" t="s">
        <v>649</v>
      </c>
      <c r="D103" t="s">
        <v>233</v>
      </c>
      <c r="E103" t="s">
        <v>206</v>
      </c>
      <c r="F103" s="48">
        <v>90000</v>
      </c>
      <c r="G103" s="22">
        <v>41742</v>
      </c>
      <c r="H103">
        <f t="shared" si="5"/>
        <v>2014</v>
      </c>
      <c r="I103">
        <f t="shared" si="3"/>
        <v>4</v>
      </c>
      <c r="J103" t="str">
        <f t="shared" si="4"/>
        <v>Q2</v>
      </c>
    </row>
    <row r="104" spans="1:10">
      <c r="A104">
        <v>9249</v>
      </c>
      <c r="B104" t="s">
        <v>590</v>
      </c>
      <c r="C104" t="s">
        <v>591</v>
      </c>
      <c r="D104" t="s">
        <v>233</v>
      </c>
      <c r="E104" t="s">
        <v>222</v>
      </c>
      <c r="F104" s="48">
        <v>130000</v>
      </c>
      <c r="G104" s="22">
        <v>41743</v>
      </c>
      <c r="H104">
        <f t="shared" si="5"/>
        <v>2014</v>
      </c>
      <c r="I104">
        <f t="shared" si="3"/>
        <v>4</v>
      </c>
      <c r="J104" t="str">
        <f t="shared" si="4"/>
        <v>Q2</v>
      </c>
    </row>
    <row r="105" spans="1:10">
      <c r="A105">
        <v>9335</v>
      </c>
      <c r="B105" t="s">
        <v>658</v>
      </c>
      <c r="C105" t="s">
        <v>659</v>
      </c>
      <c r="D105" t="s">
        <v>233</v>
      </c>
      <c r="E105" t="s">
        <v>222</v>
      </c>
      <c r="F105" s="48">
        <v>10000</v>
      </c>
      <c r="G105" s="22">
        <v>41744</v>
      </c>
      <c r="H105">
        <f t="shared" si="5"/>
        <v>2014</v>
      </c>
      <c r="I105">
        <f t="shared" si="3"/>
        <v>4</v>
      </c>
      <c r="J105" t="str">
        <f t="shared" si="4"/>
        <v>Q2</v>
      </c>
    </row>
    <row r="106" spans="1:10">
      <c r="A106">
        <v>9241</v>
      </c>
      <c r="B106" t="s">
        <v>578</v>
      </c>
      <c r="C106" t="s">
        <v>579</v>
      </c>
      <c r="D106" t="s">
        <v>230</v>
      </c>
      <c r="E106" t="s">
        <v>222</v>
      </c>
      <c r="F106" s="48">
        <v>100000</v>
      </c>
      <c r="G106" s="22">
        <v>41745</v>
      </c>
      <c r="H106">
        <f t="shared" si="5"/>
        <v>2014</v>
      </c>
      <c r="I106">
        <f t="shared" si="3"/>
        <v>4</v>
      </c>
      <c r="J106" t="str">
        <f t="shared" si="4"/>
        <v>Q2</v>
      </c>
    </row>
    <row r="107" spans="1:10">
      <c r="A107">
        <v>9339</v>
      </c>
      <c r="B107" t="s">
        <v>662</v>
      </c>
      <c r="C107" t="s">
        <v>663</v>
      </c>
      <c r="D107" t="s">
        <v>230</v>
      </c>
      <c r="E107" t="s">
        <v>206</v>
      </c>
      <c r="F107" s="48">
        <v>20000</v>
      </c>
      <c r="G107" s="22">
        <v>41746</v>
      </c>
      <c r="H107">
        <f t="shared" si="5"/>
        <v>2014</v>
      </c>
      <c r="I107">
        <f t="shared" si="3"/>
        <v>4</v>
      </c>
      <c r="J107" t="str">
        <f t="shared" si="4"/>
        <v>Q2</v>
      </c>
    </row>
    <row r="108" spans="1:10">
      <c r="A108">
        <v>9340</v>
      </c>
      <c r="B108" t="s">
        <v>664</v>
      </c>
      <c r="C108" t="s">
        <v>665</v>
      </c>
      <c r="D108" t="s">
        <v>233</v>
      </c>
      <c r="E108" t="s">
        <v>222</v>
      </c>
      <c r="F108" s="48">
        <v>10000</v>
      </c>
      <c r="G108" s="22">
        <v>41747</v>
      </c>
      <c r="H108">
        <f t="shared" si="5"/>
        <v>2014</v>
      </c>
      <c r="I108">
        <f t="shared" si="3"/>
        <v>4</v>
      </c>
      <c r="J108" t="str">
        <f t="shared" si="4"/>
        <v>Q2</v>
      </c>
    </row>
    <row r="109" spans="1:10">
      <c r="A109">
        <v>9020</v>
      </c>
      <c r="B109" t="s">
        <v>257</v>
      </c>
      <c r="C109" t="s">
        <v>258</v>
      </c>
      <c r="D109" t="s">
        <v>230</v>
      </c>
      <c r="E109" t="s">
        <v>206</v>
      </c>
      <c r="F109" s="48">
        <v>40000</v>
      </c>
      <c r="G109" s="22">
        <v>41748</v>
      </c>
      <c r="H109">
        <f t="shared" si="5"/>
        <v>2014</v>
      </c>
      <c r="I109">
        <f t="shared" si="3"/>
        <v>4</v>
      </c>
      <c r="J109" t="str">
        <f t="shared" si="4"/>
        <v>Q2</v>
      </c>
    </row>
    <row r="110" spans="1:10">
      <c r="A110">
        <v>9089</v>
      </c>
      <c r="B110" t="s">
        <v>383</v>
      </c>
      <c r="C110" t="s">
        <v>384</v>
      </c>
      <c r="D110" t="s">
        <v>230</v>
      </c>
      <c r="E110" t="s">
        <v>222</v>
      </c>
      <c r="F110" s="48">
        <v>80000</v>
      </c>
      <c r="G110" s="22">
        <v>41749</v>
      </c>
      <c r="H110">
        <f t="shared" si="5"/>
        <v>2014</v>
      </c>
      <c r="I110">
        <f t="shared" si="3"/>
        <v>4</v>
      </c>
      <c r="J110" t="str">
        <f t="shared" si="4"/>
        <v>Q2</v>
      </c>
    </row>
    <row r="111" spans="1:10">
      <c r="A111">
        <v>9136</v>
      </c>
      <c r="B111" t="s">
        <v>465</v>
      </c>
      <c r="C111" t="s">
        <v>466</v>
      </c>
      <c r="D111" t="s">
        <v>230</v>
      </c>
      <c r="E111" t="s">
        <v>222</v>
      </c>
      <c r="F111" s="48">
        <v>40000</v>
      </c>
      <c r="G111" s="22">
        <v>41750</v>
      </c>
      <c r="H111">
        <f t="shared" si="5"/>
        <v>2014</v>
      </c>
      <c r="I111">
        <f t="shared" si="3"/>
        <v>4</v>
      </c>
      <c r="J111" t="str">
        <f t="shared" si="4"/>
        <v>Q2</v>
      </c>
    </row>
    <row r="112" spans="1:10">
      <c r="A112">
        <v>9265</v>
      </c>
      <c r="B112" t="s">
        <v>606</v>
      </c>
      <c r="C112" t="s">
        <v>607</v>
      </c>
      <c r="D112" t="s">
        <v>233</v>
      </c>
      <c r="E112" t="s">
        <v>222</v>
      </c>
      <c r="F112" s="48">
        <v>90000</v>
      </c>
      <c r="G112" s="22">
        <v>41751</v>
      </c>
      <c r="H112">
        <f t="shared" si="5"/>
        <v>2014</v>
      </c>
      <c r="I112">
        <f t="shared" si="3"/>
        <v>4</v>
      </c>
      <c r="J112" t="str">
        <f t="shared" si="4"/>
        <v>Q2</v>
      </c>
    </row>
    <row r="113" spans="1:10">
      <c r="A113">
        <v>9084</v>
      </c>
      <c r="B113" t="s">
        <v>375</v>
      </c>
      <c r="C113" t="s">
        <v>376</v>
      </c>
      <c r="D113" t="s">
        <v>230</v>
      </c>
      <c r="E113" t="s">
        <v>206</v>
      </c>
      <c r="F113" s="48">
        <v>80000</v>
      </c>
      <c r="G113" s="22">
        <v>41752</v>
      </c>
      <c r="H113">
        <f t="shared" si="5"/>
        <v>2014</v>
      </c>
      <c r="I113">
        <f t="shared" si="3"/>
        <v>4</v>
      </c>
      <c r="J113" t="str">
        <f t="shared" si="4"/>
        <v>Q2</v>
      </c>
    </row>
    <row r="114" spans="1:10">
      <c r="A114">
        <v>9328</v>
      </c>
      <c r="B114" t="s">
        <v>654</v>
      </c>
      <c r="C114" t="s">
        <v>655</v>
      </c>
      <c r="D114" t="s">
        <v>233</v>
      </c>
      <c r="E114" t="s">
        <v>206</v>
      </c>
      <c r="F114" s="48">
        <v>90000</v>
      </c>
      <c r="G114" s="22">
        <v>41753</v>
      </c>
      <c r="H114">
        <f t="shared" si="5"/>
        <v>2014</v>
      </c>
      <c r="I114">
        <f t="shared" si="3"/>
        <v>4</v>
      </c>
      <c r="J114" t="str">
        <f t="shared" si="4"/>
        <v>Q2</v>
      </c>
    </row>
    <row r="115" spans="1:10">
      <c r="A115">
        <v>9083</v>
      </c>
      <c r="B115" t="s">
        <v>373</v>
      </c>
      <c r="C115" t="s">
        <v>374</v>
      </c>
      <c r="D115" t="s">
        <v>233</v>
      </c>
      <c r="E115" t="s">
        <v>222</v>
      </c>
      <c r="F115" s="48">
        <v>130000</v>
      </c>
      <c r="G115" s="22">
        <v>41754</v>
      </c>
      <c r="H115">
        <f t="shared" si="5"/>
        <v>2014</v>
      </c>
      <c r="I115">
        <f t="shared" si="3"/>
        <v>4</v>
      </c>
      <c r="J115" t="str">
        <f t="shared" si="4"/>
        <v>Q2</v>
      </c>
    </row>
    <row r="116" spans="1:10">
      <c r="A116">
        <v>9062</v>
      </c>
      <c r="B116" t="s">
        <v>337</v>
      </c>
      <c r="C116" t="s">
        <v>338</v>
      </c>
      <c r="D116" t="s">
        <v>233</v>
      </c>
      <c r="E116" t="s">
        <v>206</v>
      </c>
      <c r="F116" s="48">
        <v>40000</v>
      </c>
      <c r="G116" s="22">
        <v>41755</v>
      </c>
      <c r="H116">
        <f t="shared" si="5"/>
        <v>2014</v>
      </c>
      <c r="I116">
        <f t="shared" si="3"/>
        <v>4</v>
      </c>
      <c r="J116" t="str">
        <f t="shared" si="4"/>
        <v>Q2</v>
      </c>
    </row>
    <row r="117" spans="1:10">
      <c r="A117">
        <v>9156</v>
      </c>
      <c r="B117" t="s">
        <v>491</v>
      </c>
      <c r="C117" t="s">
        <v>492</v>
      </c>
      <c r="D117" t="s">
        <v>230</v>
      </c>
      <c r="E117" t="s">
        <v>222</v>
      </c>
      <c r="F117" s="48">
        <v>40000</v>
      </c>
      <c r="G117" s="22">
        <v>41756</v>
      </c>
      <c r="H117">
        <f t="shared" si="5"/>
        <v>2014</v>
      </c>
      <c r="I117">
        <f t="shared" si="3"/>
        <v>4</v>
      </c>
      <c r="J117" t="str">
        <f t="shared" si="4"/>
        <v>Q2</v>
      </c>
    </row>
    <row r="118" spans="1:10">
      <c r="A118">
        <v>9152</v>
      </c>
      <c r="B118" t="s">
        <v>489</v>
      </c>
      <c r="C118" t="s">
        <v>490</v>
      </c>
      <c r="D118" t="s">
        <v>230</v>
      </c>
      <c r="E118" t="s">
        <v>206</v>
      </c>
      <c r="F118" s="48">
        <v>40000</v>
      </c>
      <c r="G118" s="22">
        <v>41757</v>
      </c>
      <c r="H118">
        <f t="shared" si="5"/>
        <v>2014</v>
      </c>
      <c r="I118">
        <f t="shared" si="3"/>
        <v>4</v>
      </c>
      <c r="J118" t="str">
        <f t="shared" si="4"/>
        <v>Q2</v>
      </c>
    </row>
    <row r="119" spans="1:10">
      <c r="A119">
        <v>9063</v>
      </c>
      <c r="B119" t="s">
        <v>339</v>
      </c>
      <c r="C119" t="s">
        <v>340</v>
      </c>
      <c r="D119" t="s">
        <v>230</v>
      </c>
      <c r="E119" t="s">
        <v>222</v>
      </c>
      <c r="F119" s="48">
        <v>40000</v>
      </c>
      <c r="G119" s="22">
        <v>41758</v>
      </c>
      <c r="H119">
        <f t="shared" si="5"/>
        <v>2014</v>
      </c>
      <c r="I119">
        <f t="shared" si="3"/>
        <v>4</v>
      </c>
      <c r="J119" t="str">
        <f t="shared" si="4"/>
        <v>Q2</v>
      </c>
    </row>
    <row r="120" spans="1:10">
      <c r="A120">
        <v>9088</v>
      </c>
      <c r="B120" t="s">
        <v>381</v>
      </c>
      <c r="C120" t="s">
        <v>382</v>
      </c>
      <c r="D120" t="s">
        <v>233</v>
      </c>
      <c r="E120" t="s">
        <v>206</v>
      </c>
      <c r="F120" s="48">
        <v>80000</v>
      </c>
      <c r="G120" s="22">
        <v>41759</v>
      </c>
      <c r="H120">
        <f t="shared" si="5"/>
        <v>2014</v>
      </c>
      <c r="I120">
        <f t="shared" si="3"/>
        <v>4</v>
      </c>
      <c r="J120" t="str">
        <f t="shared" si="4"/>
        <v>Q2</v>
      </c>
    </row>
    <row r="121" spans="1:10">
      <c r="A121">
        <v>9041</v>
      </c>
      <c r="B121" t="s">
        <v>299</v>
      </c>
      <c r="C121" t="s">
        <v>300</v>
      </c>
      <c r="D121" t="s">
        <v>233</v>
      </c>
      <c r="E121" t="s">
        <v>222</v>
      </c>
      <c r="F121" s="48">
        <v>60000</v>
      </c>
      <c r="G121" s="22">
        <v>41760</v>
      </c>
      <c r="H121">
        <f t="shared" si="5"/>
        <v>2014</v>
      </c>
      <c r="I121">
        <f t="shared" si="3"/>
        <v>5</v>
      </c>
      <c r="J121" t="str">
        <f t="shared" si="4"/>
        <v>Q2</v>
      </c>
    </row>
    <row r="122" spans="1:10">
      <c r="A122">
        <v>9168</v>
      </c>
      <c r="B122" t="s">
        <v>503</v>
      </c>
      <c r="C122" t="s">
        <v>504</v>
      </c>
      <c r="D122" t="s">
        <v>230</v>
      </c>
      <c r="E122" t="s">
        <v>206</v>
      </c>
      <c r="F122" s="48">
        <v>80000</v>
      </c>
      <c r="G122" s="22">
        <v>41761</v>
      </c>
      <c r="H122">
        <f t="shared" si="5"/>
        <v>2014</v>
      </c>
      <c r="I122">
        <f t="shared" si="3"/>
        <v>5</v>
      </c>
      <c r="J122" t="str">
        <f t="shared" si="4"/>
        <v>Q2</v>
      </c>
    </row>
    <row r="123" spans="1:10">
      <c r="A123">
        <v>9053</v>
      </c>
      <c r="B123" t="s">
        <v>321</v>
      </c>
      <c r="C123" t="s">
        <v>322</v>
      </c>
      <c r="D123" t="s">
        <v>233</v>
      </c>
      <c r="E123" t="s">
        <v>222</v>
      </c>
      <c r="F123" s="48">
        <v>60000</v>
      </c>
      <c r="G123" s="22">
        <v>41762</v>
      </c>
      <c r="H123">
        <f t="shared" si="5"/>
        <v>2014</v>
      </c>
      <c r="I123">
        <f t="shared" si="3"/>
        <v>5</v>
      </c>
      <c r="J123" t="str">
        <f t="shared" si="4"/>
        <v>Q2</v>
      </c>
    </row>
    <row r="124" spans="1:10">
      <c r="A124">
        <v>9015</v>
      </c>
      <c r="B124" t="s">
        <v>247</v>
      </c>
      <c r="C124" t="s">
        <v>248</v>
      </c>
      <c r="D124" t="s">
        <v>230</v>
      </c>
      <c r="E124" t="s">
        <v>222</v>
      </c>
      <c r="F124" s="48">
        <v>30000</v>
      </c>
      <c r="G124" s="22">
        <v>41763</v>
      </c>
      <c r="H124">
        <f t="shared" si="5"/>
        <v>2014</v>
      </c>
      <c r="I124">
        <f t="shared" si="3"/>
        <v>5</v>
      </c>
      <c r="J124" t="str">
        <f t="shared" si="4"/>
        <v>Q2</v>
      </c>
    </row>
    <row r="125" spans="1:10">
      <c r="A125">
        <v>9158</v>
      </c>
      <c r="B125" t="s">
        <v>495</v>
      </c>
      <c r="C125" t="s">
        <v>496</v>
      </c>
      <c r="D125" t="s">
        <v>230</v>
      </c>
      <c r="E125" t="s">
        <v>206</v>
      </c>
      <c r="F125" s="48">
        <v>40000</v>
      </c>
      <c r="G125" s="22">
        <v>41764</v>
      </c>
      <c r="H125">
        <f t="shared" si="5"/>
        <v>2014</v>
      </c>
      <c r="I125">
        <f t="shared" si="3"/>
        <v>5</v>
      </c>
      <c r="J125" t="str">
        <f t="shared" si="4"/>
        <v>Q2</v>
      </c>
    </row>
    <row r="126" spans="1:10">
      <c r="A126">
        <v>9022</v>
      </c>
      <c r="B126" t="s">
        <v>261</v>
      </c>
      <c r="C126" t="s">
        <v>262</v>
      </c>
      <c r="D126" t="s">
        <v>233</v>
      </c>
      <c r="E126" t="s">
        <v>206</v>
      </c>
      <c r="F126" s="48">
        <v>40000</v>
      </c>
      <c r="G126" s="22">
        <v>41765</v>
      </c>
      <c r="H126">
        <f t="shared" si="5"/>
        <v>2014</v>
      </c>
      <c r="I126">
        <f t="shared" si="3"/>
        <v>5</v>
      </c>
      <c r="J126" t="str">
        <f t="shared" si="4"/>
        <v>Q2</v>
      </c>
    </row>
    <row r="127" spans="1:10">
      <c r="A127">
        <v>9037</v>
      </c>
      <c r="B127" t="s">
        <v>291</v>
      </c>
      <c r="C127" t="s">
        <v>292</v>
      </c>
      <c r="D127" t="s">
        <v>230</v>
      </c>
      <c r="E127" t="s">
        <v>222</v>
      </c>
      <c r="F127" s="48">
        <v>40000</v>
      </c>
      <c r="G127" s="22">
        <v>41766</v>
      </c>
      <c r="H127">
        <f t="shared" si="5"/>
        <v>2014</v>
      </c>
      <c r="I127">
        <f t="shared" si="3"/>
        <v>5</v>
      </c>
      <c r="J127" t="str">
        <f t="shared" si="4"/>
        <v>Q2</v>
      </c>
    </row>
    <row r="128" spans="1:10">
      <c r="A128">
        <v>9042</v>
      </c>
      <c r="B128" t="s">
        <v>301</v>
      </c>
      <c r="C128" t="s">
        <v>302</v>
      </c>
      <c r="D128" t="s">
        <v>233</v>
      </c>
      <c r="E128" t="s">
        <v>222</v>
      </c>
      <c r="F128" s="48">
        <v>70000</v>
      </c>
      <c r="G128" s="22">
        <v>41767</v>
      </c>
      <c r="H128">
        <f t="shared" si="5"/>
        <v>2014</v>
      </c>
      <c r="I128">
        <f t="shared" si="3"/>
        <v>5</v>
      </c>
      <c r="J128" t="str">
        <f t="shared" si="4"/>
        <v>Q2</v>
      </c>
    </row>
    <row r="129" spans="1:10">
      <c r="A129">
        <v>9036</v>
      </c>
      <c r="B129" t="s">
        <v>289</v>
      </c>
      <c r="C129" t="s">
        <v>290</v>
      </c>
      <c r="D129" t="s">
        <v>233</v>
      </c>
      <c r="E129" t="s">
        <v>222</v>
      </c>
      <c r="F129" s="48">
        <v>60000</v>
      </c>
      <c r="G129" s="22">
        <v>41768</v>
      </c>
      <c r="H129">
        <f t="shared" si="5"/>
        <v>2014</v>
      </c>
      <c r="I129">
        <f t="shared" si="3"/>
        <v>5</v>
      </c>
      <c r="J129" t="str">
        <f t="shared" si="4"/>
        <v>Q2</v>
      </c>
    </row>
    <row r="130" spans="1:10">
      <c r="A130">
        <v>9021</v>
      </c>
      <c r="B130" t="s">
        <v>259</v>
      </c>
      <c r="C130" t="s">
        <v>260</v>
      </c>
      <c r="D130" t="s">
        <v>230</v>
      </c>
      <c r="E130" t="s">
        <v>222</v>
      </c>
      <c r="F130" s="48">
        <v>40000</v>
      </c>
      <c r="G130" s="22">
        <v>41769</v>
      </c>
      <c r="H130">
        <f t="shared" si="5"/>
        <v>2014</v>
      </c>
      <c r="I130">
        <f t="shared" ref="I130:I193" si="6">MONTH(G130)</f>
        <v>5</v>
      </c>
      <c r="J130" t="str">
        <f t="shared" ref="J130:J193" si="7">IF(MONTH(G130)&lt;=3,"Q1",IF(MONTH(G130)&lt;=6,"Q2",IF(MONTH(G130)&lt;=9,"Q3","Q4")))</f>
        <v>Q2</v>
      </c>
    </row>
    <row r="131" spans="1:10">
      <c r="A131">
        <v>9091</v>
      </c>
      <c r="B131" t="s">
        <v>387</v>
      </c>
      <c r="C131" t="s">
        <v>388</v>
      </c>
      <c r="D131" t="s">
        <v>233</v>
      </c>
      <c r="E131" t="s">
        <v>206</v>
      </c>
      <c r="F131" s="48">
        <v>90000</v>
      </c>
      <c r="G131" s="22">
        <v>41770</v>
      </c>
      <c r="H131">
        <f t="shared" ref="H131:H194" si="8">YEAR(G131)</f>
        <v>2014</v>
      </c>
      <c r="I131">
        <f t="shared" si="6"/>
        <v>5</v>
      </c>
      <c r="J131" t="str">
        <f t="shared" si="7"/>
        <v>Q2</v>
      </c>
    </row>
    <row r="132" spans="1:10">
      <c r="A132">
        <v>9223</v>
      </c>
      <c r="B132" t="s">
        <v>559</v>
      </c>
      <c r="C132" t="s">
        <v>560</v>
      </c>
      <c r="D132" t="s">
        <v>230</v>
      </c>
      <c r="E132" t="s">
        <v>222</v>
      </c>
      <c r="F132" s="48">
        <v>70000</v>
      </c>
      <c r="G132" s="22">
        <v>41771</v>
      </c>
      <c r="H132">
        <f t="shared" si="8"/>
        <v>2014</v>
      </c>
      <c r="I132">
        <f t="shared" si="6"/>
        <v>5</v>
      </c>
      <c r="J132" t="str">
        <f t="shared" si="7"/>
        <v>Q2</v>
      </c>
    </row>
    <row r="133" spans="1:10">
      <c r="A133">
        <v>9276</v>
      </c>
      <c r="B133" t="s">
        <v>615</v>
      </c>
      <c r="C133" t="s">
        <v>616</v>
      </c>
      <c r="D133" t="s">
        <v>233</v>
      </c>
      <c r="E133" t="s">
        <v>222</v>
      </c>
      <c r="F133" s="48">
        <v>80000</v>
      </c>
      <c r="G133" s="22">
        <v>41772</v>
      </c>
      <c r="H133">
        <f t="shared" si="8"/>
        <v>2014</v>
      </c>
      <c r="I133">
        <f t="shared" si="6"/>
        <v>5</v>
      </c>
      <c r="J133" t="str">
        <f t="shared" si="7"/>
        <v>Q2</v>
      </c>
    </row>
    <row r="134" spans="1:10">
      <c r="A134">
        <v>9287</v>
      </c>
      <c r="B134" t="s">
        <v>621</v>
      </c>
      <c r="C134" t="s">
        <v>622</v>
      </c>
      <c r="D134" t="s">
        <v>233</v>
      </c>
      <c r="E134" t="s">
        <v>206</v>
      </c>
      <c r="F134" s="48">
        <v>70000</v>
      </c>
      <c r="G134" s="22">
        <v>41773</v>
      </c>
      <c r="H134">
        <f t="shared" si="8"/>
        <v>2014</v>
      </c>
      <c r="I134">
        <f t="shared" si="6"/>
        <v>5</v>
      </c>
      <c r="J134" t="str">
        <f t="shared" si="7"/>
        <v>Q2</v>
      </c>
    </row>
    <row r="135" spans="1:10">
      <c r="A135">
        <v>9125</v>
      </c>
      <c r="B135" t="s">
        <v>449</v>
      </c>
      <c r="C135" t="s">
        <v>450</v>
      </c>
      <c r="D135" t="s">
        <v>230</v>
      </c>
      <c r="E135" t="s">
        <v>222</v>
      </c>
      <c r="F135" s="48">
        <v>70000</v>
      </c>
      <c r="G135" s="22">
        <v>41774</v>
      </c>
      <c r="H135">
        <f t="shared" si="8"/>
        <v>2014</v>
      </c>
      <c r="I135">
        <f t="shared" si="6"/>
        <v>5</v>
      </c>
      <c r="J135" t="str">
        <f t="shared" si="7"/>
        <v>Q2</v>
      </c>
    </row>
    <row r="136" spans="1:10">
      <c r="A136">
        <v>9207</v>
      </c>
      <c r="B136" t="s">
        <v>547</v>
      </c>
      <c r="C136" t="s">
        <v>548</v>
      </c>
      <c r="D136" t="s">
        <v>230</v>
      </c>
      <c r="E136" t="s">
        <v>222</v>
      </c>
      <c r="F136" s="48">
        <v>60000</v>
      </c>
      <c r="G136" s="22">
        <v>41775</v>
      </c>
      <c r="H136">
        <f t="shared" si="8"/>
        <v>2014</v>
      </c>
      <c r="I136">
        <f t="shared" si="6"/>
        <v>5</v>
      </c>
      <c r="J136" t="str">
        <f t="shared" si="7"/>
        <v>Q2</v>
      </c>
    </row>
    <row r="137" spans="1:10">
      <c r="A137">
        <v>9300</v>
      </c>
      <c r="B137" t="s">
        <v>627</v>
      </c>
      <c r="C137" t="s">
        <v>628</v>
      </c>
      <c r="D137" t="s">
        <v>233</v>
      </c>
      <c r="E137" t="s">
        <v>206</v>
      </c>
      <c r="F137" s="48">
        <v>80000</v>
      </c>
      <c r="G137" s="22">
        <v>41776</v>
      </c>
      <c r="H137">
        <f t="shared" si="8"/>
        <v>2014</v>
      </c>
      <c r="I137">
        <f t="shared" si="6"/>
        <v>5</v>
      </c>
      <c r="J137" t="str">
        <f t="shared" si="7"/>
        <v>Q2</v>
      </c>
    </row>
    <row r="138" spans="1:10">
      <c r="A138">
        <v>9113</v>
      </c>
      <c r="B138" t="s">
        <v>427</v>
      </c>
      <c r="C138" t="s">
        <v>428</v>
      </c>
      <c r="D138" t="s">
        <v>233</v>
      </c>
      <c r="E138" t="s">
        <v>206</v>
      </c>
      <c r="F138" s="48">
        <v>70000</v>
      </c>
      <c r="G138" s="22">
        <v>41777</v>
      </c>
      <c r="H138">
        <f t="shared" si="8"/>
        <v>2014</v>
      </c>
      <c r="I138">
        <f t="shared" si="6"/>
        <v>5</v>
      </c>
      <c r="J138" t="str">
        <f t="shared" si="7"/>
        <v>Q2</v>
      </c>
    </row>
    <row r="139" spans="1:10">
      <c r="A139">
        <v>9176</v>
      </c>
      <c r="B139" t="s">
        <v>515</v>
      </c>
      <c r="C139" t="s">
        <v>516</v>
      </c>
      <c r="D139" t="s">
        <v>233</v>
      </c>
      <c r="E139" t="s">
        <v>206</v>
      </c>
      <c r="F139" s="48">
        <v>90000</v>
      </c>
      <c r="G139" s="22">
        <v>41778</v>
      </c>
      <c r="H139">
        <f t="shared" si="8"/>
        <v>2014</v>
      </c>
      <c r="I139">
        <f t="shared" si="6"/>
        <v>5</v>
      </c>
      <c r="J139" t="str">
        <f t="shared" si="7"/>
        <v>Q2</v>
      </c>
    </row>
    <row r="140" spans="1:10">
      <c r="A140">
        <v>9119</v>
      </c>
      <c r="B140" t="s">
        <v>437</v>
      </c>
      <c r="C140" t="s">
        <v>438</v>
      </c>
      <c r="D140" t="s">
        <v>230</v>
      </c>
      <c r="E140" t="s">
        <v>206</v>
      </c>
      <c r="F140" s="48">
        <v>30000</v>
      </c>
      <c r="G140" s="22">
        <v>41779</v>
      </c>
      <c r="H140">
        <f t="shared" si="8"/>
        <v>2014</v>
      </c>
      <c r="I140">
        <f t="shared" si="6"/>
        <v>5</v>
      </c>
      <c r="J140" t="str">
        <f t="shared" si="7"/>
        <v>Q2</v>
      </c>
    </row>
    <row r="141" spans="1:10">
      <c r="A141">
        <v>9146</v>
      </c>
      <c r="B141" t="s">
        <v>481</v>
      </c>
      <c r="C141" t="s">
        <v>482</v>
      </c>
      <c r="D141" t="s">
        <v>230</v>
      </c>
      <c r="E141" t="s">
        <v>222</v>
      </c>
      <c r="F141" s="48">
        <v>40000</v>
      </c>
      <c r="G141" s="22">
        <v>41780</v>
      </c>
      <c r="H141">
        <f t="shared" si="8"/>
        <v>2014</v>
      </c>
      <c r="I141">
        <f t="shared" si="6"/>
        <v>5</v>
      </c>
      <c r="J141" t="str">
        <f t="shared" si="7"/>
        <v>Q2</v>
      </c>
    </row>
    <row r="142" spans="1:10">
      <c r="A142">
        <v>9198</v>
      </c>
      <c r="B142" t="s">
        <v>543</v>
      </c>
      <c r="C142" t="s">
        <v>544</v>
      </c>
      <c r="D142" t="s">
        <v>230</v>
      </c>
      <c r="E142" t="s">
        <v>222</v>
      </c>
      <c r="F142" s="48">
        <v>70000</v>
      </c>
      <c r="G142" s="22">
        <v>41781</v>
      </c>
      <c r="H142">
        <f t="shared" si="8"/>
        <v>2014</v>
      </c>
      <c r="I142">
        <f t="shared" si="6"/>
        <v>5</v>
      </c>
      <c r="J142" t="str">
        <f t="shared" si="7"/>
        <v>Q2</v>
      </c>
    </row>
    <row r="143" spans="1:10">
      <c r="A143">
        <v>9350</v>
      </c>
      <c r="B143" t="s">
        <v>676</v>
      </c>
      <c r="C143" t="s">
        <v>677</v>
      </c>
      <c r="D143" t="s">
        <v>233</v>
      </c>
      <c r="E143" t="s">
        <v>222</v>
      </c>
      <c r="F143" s="48">
        <v>30000</v>
      </c>
      <c r="G143" s="22">
        <v>41782</v>
      </c>
      <c r="H143">
        <f t="shared" si="8"/>
        <v>2014</v>
      </c>
      <c r="I143">
        <f t="shared" si="6"/>
        <v>5</v>
      </c>
      <c r="J143" t="str">
        <f t="shared" si="7"/>
        <v>Q2</v>
      </c>
    </row>
    <row r="144" spans="1:10">
      <c r="A144">
        <v>9234</v>
      </c>
      <c r="B144" t="s">
        <v>45</v>
      </c>
      <c r="C144" t="s">
        <v>571</v>
      </c>
      <c r="D144" t="s">
        <v>230</v>
      </c>
      <c r="E144" t="s">
        <v>222</v>
      </c>
      <c r="F144" s="48">
        <v>70000</v>
      </c>
      <c r="G144" s="22">
        <v>41783</v>
      </c>
      <c r="H144">
        <f t="shared" si="8"/>
        <v>2014</v>
      </c>
      <c r="I144">
        <f t="shared" si="6"/>
        <v>5</v>
      </c>
      <c r="J144" t="str">
        <f t="shared" si="7"/>
        <v>Q2</v>
      </c>
    </row>
    <row r="145" spans="1:10">
      <c r="A145">
        <v>9016</v>
      </c>
      <c r="B145" t="s">
        <v>249</v>
      </c>
      <c r="C145" t="s">
        <v>250</v>
      </c>
      <c r="D145" t="s">
        <v>233</v>
      </c>
      <c r="E145" t="s">
        <v>206</v>
      </c>
      <c r="F145" s="48">
        <v>30000</v>
      </c>
      <c r="G145" s="22">
        <v>41784</v>
      </c>
      <c r="H145">
        <f t="shared" si="8"/>
        <v>2014</v>
      </c>
      <c r="I145">
        <f t="shared" si="6"/>
        <v>5</v>
      </c>
      <c r="J145" t="str">
        <f t="shared" si="7"/>
        <v>Q2</v>
      </c>
    </row>
    <row r="146" spans="1:10">
      <c r="A146">
        <v>9065</v>
      </c>
      <c r="B146" t="s">
        <v>341</v>
      </c>
      <c r="C146" t="s">
        <v>342</v>
      </c>
      <c r="D146" t="s">
        <v>233</v>
      </c>
      <c r="E146" t="s">
        <v>222</v>
      </c>
      <c r="F146" s="48">
        <v>60000</v>
      </c>
      <c r="G146" s="22">
        <v>41785</v>
      </c>
      <c r="H146">
        <f t="shared" si="8"/>
        <v>2014</v>
      </c>
      <c r="I146">
        <f t="shared" si="6"/>
        <v>5</v>
      </c>
      <c r="J146" t="str">
        <f t="shared" si="7"/>
        <v>Q2</v>
      </c>
    </row>
    <row r="147" spans="1:10">
      <c r="A147">
        <v>9098</v>
      </c>
      <c r="B147" t="s">
        <v>401</v>
      </c>
      <c r="C147" t="s">
        <v>402</v>
      </c>
      <c r="D147" t="s">
        <v>230</v>
      </c>
      <c r="E147" t="s">
        <v>222</v>
      </c>
      <c r="F147" s="48">
        <v>60000</v>
      </c>
      <c r="G147" s="22">
        <v>41786</v>
      </c>
      <c r="H147">
        <f t="shared" si="8"/>
        <v>2014</v>
      </c>
      <c r="I147">
        <f t="shared" si="6"/>
        <v>5</v>
      </c>
      <c r="J147" t="str">
        <f t="shared" si="7"/>
        <v>Q2</v>
      </c>
    </row>
    <row r="148" spans="1:10">
      <c r="A148">
        <v>9019</v>
      </c>
      <c r="B148" t="s">
        <v>255</v>
      </c>
      <c r="C148" t="s">
        <v>256</v>
      </c>
      <c r="D148" t="s">
        <v>230</v>
      </c>
      <c r="E148" t="s">
        <v>206</v>
      </c>
      <c r="F148" s="48">
        <v>40000</v>
      </c>
      <c r="G148" s="22">
        <v>41787</v>
      </c>
      <c r="H148">
        <f t="shared" si="8"/>
        <v>2014</v>
      </c>
      <c r="I148">
        <f t="shared" si="6"/>
        <v>5</v>
      </c>
      <c r="J148" t="str">
        <f t="shared" si="7"/>
        <v>Q2</v>
      </c>
    </row>
    <row r="149" spans="1:10">
      <c r="A149">
        <v>9081</v>
      </c>
      <c r="B149" t="s">
        <v>371</v>
      </c>
      <c r="C149" t="s">
        <v>372</v>
      </c>
      <c r="D149" t="s">
        <v>233</v>
      </c>
      <c r="E149" t="s">
        <v>222</v>
      </c>
      <c r="F149" s="48">
        <v>120000</v>
      </c>
      <c r="G149" s="22">
        <v>41788</v>
      </c>
      <c r="H149">
        <f t="shared" si="8"/>
        <v>2014</v>
      </c>
      <c r="I149">
        <f t="shared" si="6"/>
        <v>5</v>
      </c>
      <c r="J149" t="str">
        <f t="shared" si="7"/>
        <v>Q2</v>
      </c>
    </row>
    <row r="150" spans="1:10">
      <c r="A150">
        <v>9142</v>
      </c>
      <c r="B150" t="s">
        <v>477</v>
      </c>
      <c r="C150" t="s">
        <v>478</v>
      </c>
      <c r="D150" t="s">
        <v>230</v>
      </c>
      <c r="E150" t="s">
        <v>206</v>
      </c>
      <c r="F150" s="48">
        <v>40000</v>
      </c>
      <c r="G150" s="22">
        <v>41789</v>
      </c>
      <c r="H150">
        <f t="shared" si="8"/>
        <v>2014</v>
      </c>
      <c r="I150">
        <f t="shared" si="6"/>
        <v>5</v>
      </c>
      <c r="J150" t="str">
        <f t="shared" si="7"/>
        <v>Q2</v>
      </c>
    </row>
    <row r="151" spans="1:10">
      <c r="A151">
        <v>9078</v>
      </c>
      <c r="B151" t="s">
        <v>365</v>
      </c>
      <c r="C151" t="s">
        <v>366</v>
      </c>
      <c r="D151" t="s">
        <v>230</v>
      </c>
      <c r="E151" t="s">
        <v>222</v>
      </c>
      <c r="F151" s="48">
        <v>40000</v>
      </c>
      <c r="G151" s="22">
        <v>41790</v>
      </c>
      <c r="H151">
        <f t="shared" si="8"/>
        <v>2014</v>
      </c>
      <c r="I151">
        <f t="shared" si="6"/>
        <v>5</v>
      </c>
      <c r="J151" t="str">
        <f t="shared" si="7"/>
        <v>Q2</v>
      </c>
    </row>
    <row r="152" spans="1:10">
      <c r="A152">
        <v>9023</v>
      </c>
      <c r="B152" t="s">
        <v>263</v>
      </c>
      <c r="C152" t="s">
        <v>264</v>
      </c>
      <c r="D152" t="s">
        <v>233</v>
      </c>
      <c r="E152" t="s">
        <v>206</v>
      </c>
      <c r="F152" s="48">
        <v>40000</v>
      </c>
      <c r="G152" s="22">
        <v>41791</v>
      </c>
      <c r="H152">
        <f t="shared" si="8"/>
        <v>2014</v>
      </c>
      <c r="I152">
        <f t="shared" si="6"/>
        <v>6</v>
      </c>
      <c r="J152" t="str">
        <f t="shared" si="7"/>
        <v>Q2</v>
      </c>
    </row>
    <row r="153" spans="1:10">
      <c r="A153">
        <v>9059</v>
      </c>
      <c r="B153" t="s">
        <v>331</v>
      </c>
      <c r="C153" t="s">
        <v>332</v>
      </c>
      <c r="D153" t="s">
        <v>230</v>
      </c>
      <c r="E153" t="s">
        <v>222</v>
      </c>
      <c r="F153" s="48">
        <v>80000</v>
      </c>
      <c r="G153" s="22">
        <v>41792</v>
      </c>
      <c r="H153">
        <f t="shared" si="8"/>
        <v>2014</v>
      </c>
      <c r="I153">
        <f t="shared" si="6"/>
        <v>6</v>
      </c>
      <c r="J153" t="str">
        <f t="shared" si="7"/>
        <v>Q2</v>
      </c>
    </row>
    <row r="154" spans="1:10">
      <c r="A154">
        <v>9122</v>
      </c>
      <c r="B154" t="s">
        <v>443</v>
      </c>
      <c r="C154" t="s">
        <v>444</v>
      </c>
      <c r="D154" t="s">
        <v>233</v>
      </c>
      <c r="E154" t="s">
        <v>206</v>
      </c>
      <c r="F154" s="48">
        <v>70000</v>
      </c>
      <c r="G154" s="22">
        <v>41793</v>
      </c>
      <c r="H154">
        <f t="shared" si="8"/>
        <v>2014</v>
      </c>
      <c r="I154">
        <f t="shared" si="6"/>
        <v>6</v>
      </c>
      <c r="J154" t="str">
        <f t="shared" si="7"/>
        <v>Q2</v>
      </c>
    </row>
    <row r="155" spans="1:10">
      <c r="A155">
        <v>9160</v>
      </c>
      <c r="B155" t="s">
        <v>497</v>
      </c>
      <c r="C155" t="s">
        <v>498</v>
      </c>
      <c r="D155" t="s">
        <v>230</v>
      </c>
      <c r="E155" t="s">
        <v>206</v>
      </c>
      <c r="F155" s="48">
        <v>40000</v>
      </c>
      <c r="G155" s="22">
        <v>41794</v>
      </c>
      <c r="H155">
        <f t="shared" si="8"/>
        <v>2014</v>
      </c>
      <c r="I155">
        <f t="shared" si="6"/>
        <v>6</v>
      </c>
      <c r="J155" t="str">
        <f t="shared" si="7"/>
        <v>Q2</v>
      </c>
    </row>
    <row r="156" spans="1:10">
      <c r="A156">
        <v>9185</v>
      </c>
      <c r="B156" t="s">
        <v>525</v>
      </c>
      <c r="C156" t="s">
        <v>526</v>
      </c>
      <c r="D156" t="s">
        <v>230</v>
      </c>
      <c r="E156" t="s">
        <v>222</v>
      </c>
      <c r="F156" s="48">
        <v>70000</v>
      </c>
      <c r="G156" s="22">
        <v>41795</v>
      </c>
      <c r="H156">
        <f t="shared" si="8"/>
        <v>2014</v>
      </c>
      <c r="I156">
        <f t="shared" si="6"/>
        <v>6</v>
      </c>
      <c r="J156" t="str">
        <f t="shared" si="7"/>
        <v>Q2</v>
      </c>
    </row>
    <row r="157" spans="1:10">
      <c r="A157">
        <v>9226</v>
      </c>
      <c r="B157" t="s">
        <v>563</v>
      </c>
      <c r="C157" t="s">
        <v>564</v>
      </c>
      <c r="D157" t="s">
        <v>233</v>
      </c>
      <c r="E157" t="s">
        <v>222</v>
      </c>
      <c r="F157" s="48">
        <v>60000</v>
      </c>
      <c r="G157" s="22">
        <v>41796</v>
      </c>
      <c r="H157">
        <f t="shared" si="8"/>
        <v>2014</v>
      </c>
      <c r="I157">
        <f t="shared" si="6"/>
        <v>6</v>
      </c>
      <c r="J157" t="str">
        <f t="shared" si="7"/>
        <v>Q2</v>
      </c>
    </row>
    <row r="158" spans="1:10">
      <c r="A158">
        <v>9255</v>
      </c>
      <c r="B158" t="s">
        <v>598</v>
      </c>
      <c r="C158" t="s">
        <v>599</v>
      </c>
      <c r="D158" t="s">
        <v>233</v>
      </c>
      <c r="E158" t="s">
        <v>206</v>
      </c>
      <c r="F158" s="48">
        <v>70000</v>
      </c>
      <c r="G158" s="22">
        <v>41797</v>
      </c>
      <c r="H158">
        <f t="shared" si="8"/>
        <v>2014</v>
      </c>
      <c r="I158">
        <f t="shared" si="6"/>
        <v>6</v>
      </c>
      <c r="J158" t="str">
        <f t="shared" si="7"/>
        <v>Q2</v>
      </c>
    </row>
    <row r="159" spans="1:10">
      <c r="A159">
        <v>9321</v>
      </c>
      <c r="B159" t="s">
        <v>646</v>
      </c>
      <c r="C159" t="s">
        <v>647</v>
      </c>
      <c r="D159" t="s">
        <v>233</v>
      </c>
      <c r="E159" t="s">
        <v>206</v>
      </c>
      <c r="F159" s="48">
        <v>90000</v>
      </c>
      <c r="G159" s="22">
        <v>41798</v>
      </c>
      <c r="H159">
        <f t="shared" si="8"/>
        <v>2014</v>
      </c>
      <c r="I159">
        <f t="shared" si="6"/>
        <v>6</v>
      </c>
      <c r="J159" t="str">
        <f t="shared" si="7"/>
        <v>Q2</v>
      </c>
    </row>
    <row r="160" spans="1:10">
      <c r="A160">
        <v>9087</v>
      </c>
      <c r="B160" t="s">
        <v>379</v>
      </c>
      <c r="C160" t="s">
        <v>380</v>
      </c>
      <c r="D160" t="s">
        <v>233</v>
      </c>
      <c r="E160" t="s">
        <v>222</v>
      </c>
      <c r="F160" s="48">
        <v>70000</v>
      </c>
      <c r="G160" s="22">
        <v>41799</v>
      </c>
      <c r="H160">
        <f t="shared" si="8"/>
        <v>2014</v>
      </c>
      <c r="I160">
        <f t="shared" si="6"/>
        <v>6</v>
      </c>
      <c r="J160" t="str">
        <f t="shared" si="7"/>
        <v>Q2</v>
      </c>
    </row>
    <row r="161" spans="1:10">
      <c r="A161">
        <v>9193</v>
      </c>
      <c r="B161" t="s">
        <v>535</v>
      </c>
      <c r="C161" t="s">
        <v>536</v>
      </c>
      <c r="D161" t="s">
        <v>233</v>
      </c>
      <c r="E161" t="s">
        <v>206</v>
      </c>
      <c r="F161" s="48">
        <v>60000</v>
      </c>
      <c r="G161" s="22">
        <v>41800</v>
      </c>
      <c r="H161">
        <f t="shared" si="8"/>
        <v>2014</v>
      </c>
      <c r="I161">
        <f t="shared" si="6"/>
        <v>6</v>
      </c>
      <c r="J161" t="str">
        <f t="shared" si="7"/>
        <v>Q2</v>
      </c>
    </row>
    <row r="162" spans="1:10">
      <c r="A162">
        <v>9314</v>
      </c>
      <c r="B162" t="s">
        <v>640</v>
      </c>
      <c r="C162" t="s">
        <v>641</v>
      </c>
      <c r="D162" t="s">
        <v>230</v>
      </c>
      <c r="E162" t="s">
        <v>222</v>
      </c>
      <c r="F162" s="48">
        <v>70000</v>
      </c>
      <c r="G162" s="22">
        <v>41801</v>
      </c>
      <c r="H162">
        <f t="shared" si="8"/>
        <v>2014</v>
      </c>
      <c r="I162">
        <f t="shared" si="6"/>
        <v>6</v>
      </c>
      <c r="J162" t="str">
        <f t="shared" si="7"/>
        <v>Q2</v>
      </c>
    </row>
    <row r="163" spans="1:10">
      <c r="A163">
        <v>9218</v>
      </c>
      <c r="B163" t="s">
        <v>553</v>
      </c>
      <c r="C163" t="s">
        <v>554</v>
      </c>
      <c r="D163" t="s">
        <v>230</v>
      </c>
      <c r="E163" t="s">
        <v>222</v>
      </c>
      <c r="F163" s="48">
        <v>60000</v>
      </c>
      <c r="G163" s="22">
        <v>41802</v>
      </c>
      <c r="H163">
        <f t="shared" si="8"/>
        <v>2014</v>
      </c>
      <c r="I163">
        <f t="shared" si="6"/>
        <v>6</v>
      </c>
      <c r="J163" t="str">
        <f t="shared" si="7"/>
        <v>Q2</v>
      </c>
    </row>
    <row r="164" spans="1:10">
      <c r="A164">
        <v>9071</v>
      </c>
      <c r="B164" t="s">
        <v>351</v>
      </c>
      <c r="C164" t="s">
        <v>352</v>
      </c>
      <c r="D164" t="s">
        <v>230</v>
      </c>
      <c r="E164" t="s">
        <v>222</v>
      </c>
      <c r="F164" s="48">
        <v>80000</v>
      </c>
      <c r="G164" s="22">
        <v>41803</v>
      </c>
      <c r="H164">
        <f t="shared" si="8"/>
        <v>2014</v>
      </c>
      <c r="I164">
        <f t="shared" si="6"/>
        <v>6</v>
      </c>
      <c r="J164" t="str">
        <f t="shared" si="7"/>
        <v>Q2</v>
      </c>
    </row>
    <row r="165" spans="1:10">
      <c r="A165">
        <v>9253</v>
      </c>
      <c r="B165" t="s">
        <v>594</v>
      </c>
      <c r="C165" t="s">
        <v>595</v>
      </c>
      <c r="D165" t="s">
        <v>233</v>
      </c>
      <c r="E165" t="s">
        <v>206</v>
      </c>
      <c r="F165" s="48">
        <v>60000</v>
      </c>
      <c r="G165" s="22">
        <v>41804</v>
      </c>
      <c r="H165">
        <f t="shared" si="8"/>
        <v>2014</v>
      </c>
      <c r="I165">
        <f t="shared" si="6"/>
        <v>6</v>
      </c>
      <c r="J165" t="str">
        <f t="shared" si="7"/>
        <v>Q2</v>
      </c>
    </row>
    <row r="166" spans="1:10">
      <c r="A166">
        <v>9173</v>
      </c>
      <c r="B166" t="s">
        <v>509</v>
      </c>
      <c r="C166" t="s">
        <v>510</v>
      </c>
      <c r="D166" t="s">
        <v>230</v>
      </c>
      <c r="E166" t="s">
        <v>222</v>
      </c>
      <c r="F166" s="48">
        <v>110000</v>
      </c>
      <c r="G166" s="22">
        <v>41805</v>
      </c>
      <c r="H166">
        <f t="shared" si="8"/>
        <v>2014</v>
      </c>
      <c r="I166">
        <f t="shared" si="6"/>
        <v>6</v>
      </c>
      <c r="J166" t="str">
        <f t="shared" si="7"/>
        <v>Q2</v>
      </c>
    </row>
    <row r="167" spans="1:10">
      <c r="A167">
        <v>9196</v>
      </c>
      <c r="B167" t="s">
        <v>539</v>
      </c>
      <c r="C167" t="s">
        <v>540</v>
      </c>
      <c r="D167" t="s">
        <v>233</v>
      </c>
      <c r="E167" t="s">
        <v>206</v>
      </c>
      <c r="F167" s="48">
        <v>60000</v>
      </c>
      <c r="G167" s="22">
        <v>41806</v>
      </c>
      <c r="H167">
        <f t="shared" si="8"/>
        <v>2014</v>
      </c>
      <c r="I167">
        <f t="shared" si="6"/>
        <v>6</v>
      </c>
      <c r="J167" t="str">
        <f t="shared" si="7"/>
        <v>Q2</v>
      </c>
    </row>
    <row r="168" spans="1:10">
      <c r="A168">
        <v>9179</v>
      </c>
      <c r="B168" t="s">
        <v>519</v>
      </c>
      <c r="C168" t="s">
        <v>520</v>
      </c>
      <c r="D168" t="s">
        <v>233</v>
      </c>
      <c r="E168" t="s">
        <v>222</v>
      </c>
      <c r="F168" s="48">
        <v>120000</v>
      </c>
      <c r="G168" s="22">
        <v>41807</v>
      </c>
      <c r="H168">
        <f t="shared" si="8"/>
        <v>2014</v>
      </c>
      <c r="I168">
        <f t="shared" si="6"/>
        <v>6</v>
      </c>
      <c r="J168" t="str">
        <f t="shared" si="7"/>
        <v>Q2</v>
      </c>
    </row>
    <row r="169" spans="1:10">
      <c r="A169">
        <v>9194</v>
      </c>
      <c r="B169" t="s">
        <v>537</v>
      </c>
      <c r="C169" t="s">
        <v>538</v>
      </c>
      <c r="D169" t="s">
        <v>233</v>
      </c>
      <c r="E169" t="s">
        <v>222</v>
      </c>
      <c r="F169" s="48">
        <v>60000</v>
      </c>
      <c r="G169" s="22">
        <v>41808</v>
      </c>
      <c r="H169">
        <f t="shared" si="8"/>
        <v>2014</v>
      </c>
      <c r="I169">
        <f t="shared" si="6"/>
        <v>6</v>
      </c>
      <c r="J169" t="str">
        <f t="shared" si="7"/>
        <v>Q2</v>
      </c>
    </row>
    <row r="170" spans="1:10">
      <c r="A170">
        <v>9220</v>
      </c>
      <c r="B170" t="s">
        <v>555</v>
      </c>
      <c r="C170" t="s">
        <v>556</v>
      </c>
      <c r="D170" t="s">
        <v>233</v>
      </c>
      <c r="E170" t="s">
        <v>222</v>
      </c>
      <c r="F170" s="48">
        <v>60000</v>
      </c>
      <c r="G170" s="22">
        <v>41809</v>
      </c>
      <c r="H170">
        <f t="shared" si="8"/>
        <v>2014</v>
      </c>
      <c r="I170">
        <f t="shared" si="6"/>
        <v>6</v>
      </c>
      <c r="J170" t="str">
        <f t="shared" si="7"/>
        <v>Q2</v>
      </c>
    </row>
    <row r="171" spans="1:10">
      <c r="A171">
        <v>9079</v>
      </c>
      <c r="B171" t="s">
        <v>367</v>
      </c>
      <c r="C171" t="s">
        <v>368</v>
      </c>
      <c r="D171" t="s">
        <v>230</v>
      </c>
      <c r="E171" t="s">
        <v>206</v>
      </c>
      <c r="F171" s="48">
        <v>160000</v>
      </c>
      <c r="G171" s="22">
        <v>41810</v>
      </c>
      <c r="H171">
        <f t="shared" si="8"/>
        <v>2014</v>
      </c>
      <c r="I171">
        <f t="shared" si="6"/>
        <v>6</v>
      </c>
      <c r="J171" t="str">
        <f t="shared" si="7"/>
        <v>Q2</v>
      </c>
    </row>
    <row r="172" spans="1:10">
      <c r="A172">
        <v>9116</v>
      </c>
      <c r="B172" t="s">
        <v>431</v>
      </c>
      <c r="C172" t="s">
        <v>432</v>
      </c>
      <c r="D172" t="s">
        <v>233</v>
      </c>
      <c r="E172" t="s">
        <v>206</v>
      </c>
      <c r="F172" s="48">
        <v>70000</v>
      </c>
      <c r="G172" s="22">
        <v>41811</v>
      </c>
      <c r="H172">
        <f t="shared" si="8"/>
        <v>2014</v>
      </c>
      <c r="I172">
        <f t="shared" si="6"/>
        <v>6</v>
      </c>
      <c r="J172" t="str">
        <f t="shared" si="7"/>
        <v>Q2</v>
      </c>
    </row>
    <row r="173" spans="1:10">
      <c r="A173">
        <v>9012</v>
      </c>
      <c r="B173" t="s">
        <v>241</v>
      </c>
      <c r="C173" t="s">
        <v>242</v>
      </c>
      <c r="D173" t="s">
        <v>233</v>
      </c>
      <c r="E173" t="s">
        <v>222</v>
      </c>
      <c r="F173" s="48">
        <v>100000</v>
      </c>
      <c r="G173" s="22">
        <v>41812</v>
      </c>
      <c r="H173">
        <f t="shared" si="8"/>
        <v>2014</v>
      </c>
      <c r="I173">
        <f t="shared" si="6"/>
        <v>6</v>
      </c>
      <c r="J173" t="str">
        <f t="shared" si="7"/>
        <v>Q2</v>
      </c>
    </row>
    <row r="174" spans="1:10">
      <c r="A174">
        <v>9347</v>
      </c>
      <c r="B174" t="s">
        <v>670</v>
      </c>
      <c r="C174" t="s">
        <v>671</v>
      </c>
      <c r="D174" t="s">
        <v>233</v>
      </c>
      <c r="E174" t="s">
        <v>206</v>
      </c>
      <c r="F174" s="48">
        <v>10000</v>
      </c>
      <c r="G174" s="22">
        <v>41813</v>
      </c>
      <c r="H174">
        <f t="shared" si="8"/>
        <v>2014</v>
      </c>
      <c r="I174">
        <f t="shared" si="6"/>
        <v>6</v>
      </c>
      <c r="J174" t="str">
        <f t="shared" si="7"/>
        <v>Q2</v>
      </c>
    </row>
    <row r="175" spans="1:10">
      <c r="A175">
        <v>9114</v>
      </c>
      <c r="B175" t="s">
        <v>429</v>
      </c>
      <c r="C175" t="s">
        <v>430</v>
      </c>
      <c r="D175" t="s">
        <v>230</v>
      </c>
      <c r="E175" t="s">
        <v>222</v>
      </c>
      <c r="F175" s="48">
        <v>70000</v>
      </c>
      <c r="G175" s="22">
        <v>41814</v>
      </c>
      <c r="H175">
        <f t="shared" si="8"/>
        <v>2014</v>
      </c>
      <c r="I175">
        <f t="shared" si="6"/>
        <v>6</v>
      </c>
      <c r="J175" t="str">
        <f t="shared" si="7"/>
        <v>Q2</v>
      </c>
    </row>
    <row r="176" spans="1:10">
      <c r="A176">
        <v>9140</v>
      </c>
      <c r="B176" t="s">
        <v>473</v>
      </c>
      <c r="C176" t="s">
        <v>474</v>
      </c>
      <c r="D176" t="s">
        <v>230</v>
      </c>
      <c r="E176" t="s">
        <v>206</v>
      </c>
      <c r="F176" s="48">
        <v>30000</v>
      </c>
      <c r="G176" s="22">
        <v>41815</v>
      </c>
      <c r="H176">
        <f t="shared" si="8"/>
        <v>2014</v>
      </c>
      <c r="I176">
        <f t="shared" si="6"/>
        <v>6</v>
      </c>
      <c r="J176" t="str">
        <f t="shared" si="7"/>
        <v>Q2</v>
      </c>
    </row>
    <row r="177" spans="1:10">
      <c r="A177">
        <v>9014</v>
      </c>
      <c r="B177" t="s">
        <v>245</v>
      </c>
      <c r="C177" t="s">
        <v>246</v>
      </c>
      <c r="D177" t="s">
        <v>230</v>
      </c>
      <c r="E177" t="s">
        <v>222</v>
      </c>
      <c r="F177" s="48">
        <v>100000</v>
      </c>
      <c r="G177" s="22">
        <v>41816</v>
      </c>
      <c r="H177">
        <f t="shared" si="8"/>
        <v>2014</v>
      </c>
      <c r="I177">
        <f t="shared" si="6"/>
        <v>6</v>
      </c>
      <c r="J177" t="str">
        <f t="shared" si="7"/>
        <v>Q2</v>
      </c>
    </row>
    <row r="178" spans="1:10">
      <c r="A178">
        <v>9073</v>
      </c>
      <c r="B178" t="s">
        <v>355</v>
      </c>
      <c r="C178" t="s">
        <v>356</v>
      </c>
      <c r="D178" t="s">
        <v>230</v>
      </c>
      <c r="E178" t="s">
        <v>222</v>
      </c>
      <c r="F178" s="48">
        <v>70000</v>
      </c>
      <c r="G178" s="22">
        <v>41817</v>
      </c>
      <c r="H178">
        <f t="shared" si="8"/>
        <v>2014</v>
      </c>
      <c r="I178">
        <f t="shared" si="6"/>
        <v>6</v>
      </c>
      <c r="J178" t="str">
        <f t="shared" si="7"/>
        <v>Q2</v>
      </c>
    </row>
    <row r="179" spans="1:10">
      <c r="A179">
        <v>9074</v>
      </c>
      <c r="B179" t="s">
        <v>357</v>
      </c>
      <c r="C179" t="s">
        <v>358</v>
      </c>
      <c r="D179" t="s">
        <v>230</v>
      </c>
      <c r="E179" t="s">
        <v>206</v>
      </c>
      <c r="F179" s="48">
        <v>70000</v>
      </c>
      <c r="G179" s="22">
        <v>41818</v>
      </c>
      <c r="H179">
        <f t="shared" si="8"/>
        <v>2014</v>
      </c>
      <c r="I179">
        <f t="shared" si="6"/>
        <v>6</v>
      </c>
      <c r="J179" t="str">
        <f t="shared" si="7"/>
        <v>Q2</v>
      </c>
    </row>
    <row r="180" spans="1:10">
      <c r="A180">
        <v>9209</v>
      </c>
      <c r="B180" t="s">
        <v>549</v>
      </c>
      <c r="C180" t="s">
        <v>550</v>
      </c>
      <c r="D180" t="s">
        <v>233</v>
      </c>
      <c r="E180" t="s">
        <v>222</v>
      </c>
      <c r="F180" s="48">
        <v>60000</v>
      </c>
      <c r="G180" s="22">
        <v>41819</v>
      </c>
      <c r="H180">
        <f t="shared" si="8"/>
        <v>2014</v>
      </c>
      <c r="I180">
        <f t="shared" si="6"/>
        <v>6</v>
      </c>
      <c r="J180" t="str">
        <f t="shared" si="7"/>
        <v>Q2</v>
      </c>
    </row>
    <row r="181" spans="1:10">
      <c r="A181">
        <v>9305</v>
      </c>
      <c r="B181" t="s">
        <v>633</v>
      </c>
      <c r="C181" t="s">
        <v>634</v>
      </c>
      <c r="D181" t="s">
        <v>233</v>
      </c>
      <c r="E181" t="s">
        <v>206</v>
      </c>
      <c r="F181" s="48">
        <v>110000</v>
      </c>
      <c r="G181" s="22">
        <v>41820</v>
      </c>
      <c r="H181">
        <f t="shared" si="8"/>
        <v>2014</v>
      </c>
      <c r="I181">
        <f t="shared" si="6"/>
        <v>6</v>
      </c>
      <c r="J181" t="str">
        <f t="shared" si="7"/>
        <v>Q2</v>
      </c>
    </row>
    <row r="182" spans="1:10">
      <c r="A182">
        <v>9177</v>
      </c>
      <c r="B182" t="s">
        <v>517</v>
      </c>
      <c r="C182" t="s">
        <v>518</v>
      </c>
      <c r="D182" t="s">
        <v>233</v>
      </c>
      <c r="E182" t="s">
        <v>206</v>
      </c>
      <c r="F182" s="48">
        <v>110000</v>
      </c>
      <c r="G182" s="22">
        <v>41821</v>
      </c>
      <c r="H182">
        <f t="shared" si="8"/>
        <v>2014</v>
      </c>
      <c r="I182">
        <f t="shared" si="6"/>
        <v>7</v>
      </c>
      <c r="J182" t="str">
        <f t="shared" si="7"/>
        <v>Q3</v>
      </c>
    </row>
    <row r="183" spans="1:10">
      <c r="A183">
        <v>9348</v>
      </c>
      <c r="B183" t="s">
        <v>672</v>
      </c>
      <c r="C183" t="s">
        <v>673</v>
      </c>
      <c r="D183" t="s">
        <v>233</v>
      </c>
      <c r="E183" t="s">
        <v>206</v>
      </c>
      <c r="F183" s="48">
        <v>10000</v>
      </c>
      <c r="G183" s="22">
        <v>41822</v>
      </c>
      <c r="H183">
        <f t="shared" si="8"/>
        <v>2014</v>
      </c>
      <c r="I183">
        <f t="shared" si="6"/>
        <v>7</v>
      </c>
      <c r="J183" t="str">
        <f t="shared" si="7"/>
        <v>Q3</v>
      </c>
    </row>
    <row r="184" spans="1:10">
      <c r="A184">
        <v>9040</v>
      </c>
      <c r="B184" t="s">
        <v>297</v>
      </c>
      <c r="C184" t="s">
        <v>298</v>
      </c>
      <c r="D184" t="s">
        <v>233</v>
      </c>
      <c r="E184" t="s">
        <v>206</v>
      </c>
      <c r="F184" s="48">
        <v>30000</v>
      </c>
      <c r="G184" s="22">
        <v>41823</v>
      </c>
      <c r="H184">
        <f t="shared" si="8"/>
        <v>2014</v>
      </c>
      <c r="I184">
        <f t="shared" si="6"/>
        <v>7</v>
      </c>
      <c r="J184" t="str">
        <f t="shared" si="7"/>
        <v>Q3</v>
      </c>
    </row>
    <row r="185" spans="1:10">
      <c r="A185">
        <v>9094</v>
      </c>
      <c r="B185" t="s">
        <v>393</v>
      </c>
      <c r="C185" t="s">
        <v>394</v>
      </c>
      <c r="D185" t="s">
        <v>230</v>
      </c>
      <c r="E185" t="s">
        <v>206</v>
      </c>
      <c r="F185" s="48">
        <v>70000</v>
      </c>
      <c r="G185" s="22">
        <v>41824</v>
      </c>
      <c r="H185">
        <f t="shared" si="8"/>
        <v>2014</v>
      </c>
      <c r="I185">
        <f t="shared" si="6"/>
        <v>7</v>
      </c>
      <c r="J185" t="str">
        <f t="shared" si="7"/>
        <v>Q3</v>
      </c>
    </row>
    <row r="186" spans="1:10">
      <c r="A186">
        <v>9132</v>
      </c>
      <c r="B186" t="s">
        <v>459</v>
      </c>
      <c r="C186" t="s">
        <v>460</v>
      </c>
      <c r="D186" t="s">
        <v>230</v>
      </c>
      <c r="E186" t="s">
        <v>222</v>
      </c>
      <c r="F186" s="48">
        <v>30000</v>
      </c>
      <c r="G186" s="22">
        <v>41825</v>
      </c>
      <c r="H186">
        <f t="shared" si="8"/>
        <v>2014</v>
      </c>
      <c r="I186">
        <f t="shared" si="6"/>
        <v>7</v>
      </c>
      <c r="J186" t="str">
        <f t="shared" si="7"/>
        <v>Q3</v>
      </c>
    </row>
    <row r="187" spans="1:10">
      <c r="A187">
        <v>9045</v>
      </c>
      <c r="B187" t="s">
        <v>307</v>
      </c>
      <c r="C187" t="s">
        <v>308</v>
      </c>
      <c r="D187" t="s">
        <v>230</v>
      </c>
      <c r="E187" t="s">
        <v>206</v>
      </c>
      <c r="F187" s="48">
        <v>30000</v>
      </c>
      <c r="G187" s="22">
        <v>41826</v>
      </c>
      <c r="H187">
        <f t="shared" si="8"/>
        <v>2014</v>
      </c>
      <c r="I187">
        <f t="shared" si="6"/>
        <v>7</v>
      </c>
      <c r="J187" t="str">
        <f t="shared" si="7"/>
        <v>Q3</v>
      </c>
    </row>
    <row r="188" spans="1:10">
      <c r="A188">
        <v>9127</v>
      </c>
      <c r="B188" t="s">
        <v>453</v>
      </c>
      <c r="C188" t="s">
        <v>454</v>
      </c>
      <c r="D188" t="s">
        <v>233</v>
      </c>
      <c r="E188" t="s">
        <v>222</v>
      </c>
      <c r="F188" s="48">
        <v>40000</v>
      </c>
      <c r="G188" s="22">
        <v>41827</v>
      </c>
      <c r="H188">
        <f t="shared" si="8"/>
        <v>2014</v>
      </c>
      <c r="I188">
        <f t="shared" si="6"/>
        <v>7</v>
      </c>
      <c r="J188" t="str">
        <f t="shared" si="7"/>
        <v>Q3</v>
      </c>
    </row>
    <row r="189" spans="1:10">
      <c r="A189">
        <v>9013</v>
      </c>
      <c r="B189" t="s">
        <v>243</v>
      </c>
      <c r="C189" t="s">
        <v>244</v>
      </c>
      <c r="D189" t="s">
        <v>233</v>
      </c>
      <c r="E189" t="s">
        <v>206</v>
      </c>
      <c r="F189" s="48">
        <v>100000</v>
      </c>
      <c r="G189" s="22">
        <v>41828</v>
      </c>
      <c r="H189">
        <f t="shared" si="8"/>
        <v>2014</v>
      </c>
      <c r="I189">
        <f t="shared" si="6"/>
        <v>7</v>
      </c>
      <c r="J189" t="str">
        <f t="shared" si="7"/>
        <v>Q3</v>
      </c>
    </row>
    <row r="190" spans="1:10">
      <c r="A190">
        <v>9256</v>
      </c>
      <c r="B190" t="s">
        <v>600</v>
      </c>
      <c r="C190" t="s">
        <v>601</v>
      </c>
      <c r="D190" t="s">
        <v>233</v>
      </c>
      <c r="E190" t="s">
        <v>222</v>
      </c>
      <c r="F190" s="48">
        <v>70000</v>
      </c>
      <c r="G190" s="22">
        <v>41829</v>
      </c>
      <c r="H190">
        <f t="shared" si="8"/>
        <v>2014</v>
      </c>
      <c r="I190">
        <f t="shared" si="6"/>
        <v>7</v>
      </c>
      <c r="J190" t="str">
        <f t="shared" si="7"/>
        <v>Q3</v>
      </c>
    </row>
    <row r="191" spans="1:10">
      <c r="A191">
        <v>9123</v>
      </c>
      <c r="B191" t="s">
        <v>445</v>
      </c>
      <c r="C191" t="s">
        <v>446</v>
      </c>
      <c r="D191" t="s">
        <v>233</v>
      </c>
      <c r="E191" t="s">
        <v>206</v>
      </c>
      <c r="F191" s="48">
        <v>70000</v>
      </c>
      <c r="G191" s="22">
        <v>41830</v>
      </c>
      <c r="H191">
        <f t="shared" si="8"/>
        <v>2014</v>
      </c>
      <c r="I191">
        <f t="shared" si="6"/>
        <v>7</v>
      </c>
      <c r="J191" t="str">
        <f t="shared" si="7"/>
        <v>Q3</v>
      </c>
    </row>
    <row r="192" spans="1:10">
      <c r="A192">
        <v>9135</v>
      </c>
      <c r="B192" t="s">
        <v>463</v>
      </c>
      <c r="C192" t="s">
        <v>464</v>
      </c>
      <c r="D192" t="s">
        <v>230</v>
      </c>
      <c r="E192" t="s">
        <v>206</v>
      </c>
      <c r="F192" s="48">
        <v>30000</v>
      </c>
      <c r="G192" s="22">
        <v>41831</v>
      </c>
      <c r="H192">
        <f t="shared" si="8"/>
        <v>2014</v>
      </c>
      <c r="I192">
        <f t="shared" si="6"/>
        <v>7</v>
      </c>
      <c r="J192" t="str">
        <f t="shared" si="7"/>
        <v>Q3</v>
      </c>
    </row>
    <row r="193" spans="1:10">
      <c r="A193">
        <v>9164</v>
      </c>
      <c r="B193" t="s">
        <v>499</v>
      </c>
      <c r="C193" t="s">
        <v>500</v>
      </c>
      <c r="D193" t="s">
        <v>230</v>
      </c>
      <c r="E193" t="s">
        <v>206</v>
      </c>
      <c r="F193" s="48">
        <v>40000</v>
      </c>
      <c r="G193" s="22">
        <v>41832</v>
      </c>
      <c r="H193">
        <f t="shared" si="8"/>
        <v>2014</v>
      </c>
      <c r="I193">
        <f t="shared" si="6"/>
        <v>7</v>
      </c>
      <c r="J193" t="str">
        <f t="shared" si="7"/>
        <v>Q3</v>
      </c>
    </row>
    <row r="194" spans="1:10">
      <c r="A194">
        <v>9068</v>
      </c>
      <c r="B194" t="s">
        <v>345</v>
      </c>
      <c r="C194" t="s">
        <v>346</v>
      </c>
      <c r="D194" t="s">
        <v>230</v>
      </c>
      <c r="E194" t="s">
        <v>222</v>
      </c>
      <c r="F194" s="48">
        <v>80000</v>
      </c>
      <c r="G194" s="22">
        <v>41833</v>
      </c>
      <c r="H194">
        <f t="shared" si="8"/>
        <v>2014</v>
      </c>
      <c r="I194">
        <f t="shared" ref="I194:I247" si="9">MONTH(G194)</f>
        <v>7</v>
      </c>
      <c r="J194" t="str">
        <f t="shared" ref="J194:J247" si="10">IF(MONTH(G194)&lt;=3,"Q1",IF(MONTH(G194)&lt;=6,"Q2",IF(MONTH(G194)&lt;=9,"Q3","Q4")))</f>
        <v>Q3</v>
      </c>
    </row>
    <row r="195" spans="1:10">
      <c r="A195">
        <v>9352</v>
      </c>
      <c r="B195" t="s">
        <v>680</v>
      </c>
      <c r="C195" t="s">
        <v>681</v>
      </c>
      <c r="D195" t="s">
        <v>233</v>
      </c>
      <c r="E195" t="s">
        <v>206</v>
      </c>
      <c r="F195" s="48">
        <v>10000</v>
      </c>
      <c r="G195" s="22">
        <v>41834</v>
      </c>
      <c r="H195">
        <f t="shared" ref="H195:H247" si="11">YEAR(G195)</f>
        <v>2014</v>
      </c>
      <c r="I195">
        <f t="shared" si="9"/>
        <v>7</v>
      </c>
      <c r="J195" t="str">
        <f t="shared" si="10"/>
        <v>Q3</v>
      </c>
    </row>
    <row r="196" spans="1:10">
      <c r="A196">
        <v>9197</v>
      </c>
      <c r="B196" t="s">
        <v>541</v>
      </c>
      <c r="C196" t="s">
        <v>542</v>
      </c>
      <c r="D196" t="s">
        <v>233</v>
      </c>
      <c r="E196" t="s">
        <v>222</v>
      </c>
      <c r="F196" s="48">
        <v>70000</v>
      </c>
      <c r="G196" s="22">
        <v>41835</v>
      </c>
      <c r="H196">
        <f t="shared" si="11"/>
        <v>2014</v>
      </c>
      <c r="I196">
        <f t="shared" si="9"/>
        <v>7</v>
      </c>
      <c r="J196" t="str">
        <f t="shared" si="10"/>
        <v>Q3</v>
      </c>
    </row>
    <row r="197" spans="1:10">
      <c r="A197">
        <v>9172</v>
      </c>
      <c r="B197" t="s">
        <v>507</v>
      </c>
      <c r="C197" t="s">
        <v>508</v>
      </c>
      <c r="D197" t="s">
        <v>233</v>
      </c>
      <c r="E197" t="s">
        <v>222</v>
      </c>
      <c r="F197" s="48">
        <v>100000</v>
      </c>
      <c r="G197" s="22">
        <v>41836</v>
      </c>
      <c r="H197">
        <f t="shared" si="11"/>
        <v>2014</v>
      </c>
      <c r="I197">
        <f t="shared" si="9"/>
        <v>7</v>
      </c>
      <c r="J197" t="str">
        <f t="shared" si="10"/>
        <v>Q3</v>
      </c>
    </row>
    <row r="198" spans="1:10">
      <c r="A198">
        <v>9043</v>
      </c>
      <c r="B198" t="s">
        <v>303</v>
      </c>
      <c r="C198" t="s">
        <v>304</v>
      </c>
      <c r="D198" t="s">
        <v>233</v>
      </c>
      <c r="E198" t="s">
        <v>206</v>
      </c>
      <c r="F198" s="48">
        <v>60000</v>
      </c>
      <c r="G198" s="22">
        <v>41837</v>
      </c>
      <c r="H198">
        <f t="shared" si="11"/>
        <v>2014</v>
      </c>
      <c r="I198">
        <f t="shared" si="9"/>
        <v>7</v>
      </c>
      <c r="J198" t="str">
        <f t="shared" si="10"/>
        <v>Q3</v>
      </c>
    </row>
    <row r="199" spans="1:10">
      <c r="A199">
        <v>9141</v>
      </c>
      <c r="B199" t="s">
        <v>475</v>
      </c>
      <c r="C199" t="s">
        <v>476</v>
      </c>
      <c r="D199" t="s">
        <v>233</v>
      </c>
      <c r="E199" t="s">
        <v>222</v>
      </c>
      <c r="F199" s="48">
        <v>40000</v>
      </c>
      <c r="G199" s="22">
        <v>41838</v>
      </c>
      <c r="H199">
        <f t="shared" si="11"/>
        <v>2014</v>
      </c>
      <c r="I199">
        <f t="shared" si="9"/>
        <v>7</v>
      </c>
      <c r="J199" t="str">
        <f t="shared" si="10"/>
        <v>Q3</v>
      </c>
    </row>
    <row r="200" spans="1:10">
      <c r="A200">
        <v>9312</v>
      </c>
      <c r="B200" t="s">
        <v>639</v>
      </c>
      <c r="C200" t="s">
        <v>328</v>
      </c>
      <c r="D200" t="s">
        <v>230</v>
      </c>
      <c r="E200" t="s">
        <v>222</v>
      </c>
      <c r="F200" s="48">
        <v>70000</v>
      </c>
      <c r="G200" s="22">
        <v>41839</v>
      </c>
      <c r="H200">
        <f t="shared" si="11"/>
        <v>2014</v>
      </c>
      <c r="I200">
        <f t="shared" si="9"/>
        <v>7</v>
      </c>
      <c r="J200" t="str">
        <f t="shared" si="10"/>
        <v>Q3</v>
      </c>
    </row>
    <row r="201" spans="1:10">
      <c r="A201">
        <v>9165</v>
      </c>
      <c r="B201" t="s">
        <v>501</v>
      </c>
      <c r="C201" t="s">
        <v>502</v>
      </c>
      <c r="D201" t="s">
        <v>233</v>
      </c>
      <c r="E201" t="s">
        <v>222</v>
      </c>
      <c r="F201" s="48">
        <v>60000</v>
      </c>
      <c r="G201" s="22">
        <v>41840</v>
      </c>
      <c r="H201">
        <f t="shared" si="11"/>
        <v>2014</v>
      </c>
      <c r="I201">
        <f t="shared" si="9"/>
        <v>7</v>
      </c>
      <c r="J201" t="str">
        <f t="shared" si="10"/>
        <v>Q3</v>
      </c>
    </row>
    <row r="202" spans="1:10">
      <c r="A202">
        <v>9169</v>
      </c>
      <c r="B202" t="s">
        <v>505</v>
      </c>
      <c r="C202" t="s">
        <v>506</v>
      </c>
      <c r="D202" t="s">
        <v>233</v>
      </c>
      <c r="E202" t="s">
        <v>206</v>
      </c>
      <c r="F202" s="48">
        <v>90000</v>
      </c>
      <c r="G202" s="22">
        <v>41841</v>
      </c>
      <c r="H202">
        <f t="shared" si="11"/>
        <v>2014</v>
      </c>
      <c r="I202">
        <f t="shared" si="9"/>
        <v>7</v>
      </c>
      <c r="J202" t="str">
        <f t="shared" si="10"/>
        <v>Q3</v>
      </c>
    </row>
    <row r="203" spans="1:10">
      <c r="A203">
        <v>9283</v>
      </c>
      <c r="B203" t="s">
        <v>619</v>
      </c>
      <c r="C203" t="s">
        <v>620</v>
      </c>
      <c r="D203" t="s">
        <v>233</v>
      </c>
      <c r="E203" t="s">
        <v>206</v>
      </c>
      <c r="F203" s="48">
        <v>110000</v>
      </c>
      <c r="G203" s="22">
        <v>41842</v>
      </c>
      <c r="H203">
        <f t="shared" si="11"/>
        <v>2014</v>
      </c>
      <c r="I203">
        <f t="shared" si="9"/>
        <v>7</v>
      </c>
      <c r="J203" t="str">
        <f t="shared" si="10"/>
        <v>Q3</v>
      </c>
    </row>
    <row r="204" spans="1:10">
      <c r="A204">
        <v>9149</v>
      </c>
      <c r="B204" t="s">
        <v>485</v>
      </c>
      <c r="C204" t="s">
        <v>486</v>
      </c>
      <c r="D204" t="s">
        <v>233</v>
      </c>
      <c r="E204" t="s">
        <v>206</v>
      </c>
      <c r="F204" s="48">
        <v>40000</v>
      </c>
      <c r="G204" s="22">
        <v>41843</v>
      </c>
      <c r="H204">
        <f t="shared" si="11"/>
        <v>2014</v>
      </c>
      <c r="I204">
        <f t="shared" si="9"/>
        <v>7</v>
      </c>
      <c r="J204" t="str">
        <f t="shared" si="10"/>
        <v>Q3</v>
      </c>
    </row>
    <row r="205" spans="1:10">
      <c r="A205">
        <v>9301</v>
      </c>
      <c r="B205" t="s">
        <v>629</v>
      </c>
      <c r="C205" t="s">
        <v>630</v>
      </c>
      <c r="D205" t="s">
        <v>233</v>
      </c>
      <c r="E205" t="s">
        <v>206</v>
      </c>
      <c r="F205" s="48">
        <v>80000</v>
      </c>
      <c r="G205" s="22">
        <v>41844</v>
      </c>
      <c r="H205">
        <f t="shared" si="11"/>
        <v>2014</v>
      </c>
      <c r="I205">
        <f t="shared" si="9"/>
        <v>7</v>
      </c>
      <c r="J205" t="str">
        <f t="shared" si="10"/>
        <v>Q3</v>
      </c>
    </row>
    <row r="206" spans="1:10">
      <c r="A206">
        <v>9143</v>
      </c>
      <c r="B206" t="s">
        <v>479</v>
      </c>
      <c r="C206" t="s">
        <v>480</v>
      </c>
      <c r="D206" t="s">
        <v>233</v>
      </c>
      <c r="E206" t="s">
        <v>206</v>
      </c>
      <c r="F206" s="48">
        <v>40000</v>
      </c>
      <c r="G206" s="22">
        <v>41845</v>
      </c>
      <c r="H206">
        <f t="shared" si="11"/>
        <v>2014</v>
      </c>
      <c r="I206">
        <f t="shared" si="9"/>
        <v>7</v>
      </c>
      <c r="J206" t="str">
        <f t="shared" si="10"/>
        <v>Q3</v>
      </c>
    </row>
    <row r="207" spans="1:10">
      <c r="A207">
        <v>9320</v>
      </c>
      <c r="B207" t="s">
        <v>644</v>
      </c>
      <c r="C207" t="s">
        <v>645</v>
      </c>
      <c r="D207" t="s">
        <v>233</v>
      </c>
      <c r="E207" t="s">
        <v>222</v>
      </c>
      <c r="F207" s="48">
        <v>80000</v>
      </c>
      <c r="G207" s="22">
        <v>41846</v>
      </c>
      <c r="H207">
        <f t="shared" si="11"/>
        <v>2014</v>
      </c>
      <c r="I207">
        <f t="shared" si="9"/>
        <v>7</v>
      </c>
      <c r="J207" t="str">
        <f t="shared" si="10"/>
        <v>Q3</v>
      </c>
    </row>
    <row r="208" spans="1:10">
      <c r="A208">
        <v>9128</v>
      </c>
      <c r="B208" t="s">
        <v>455</v>
      </c>
      <c r="C208" t="s">
        <v>456</v>
      </c>
      <c r="D208" t="s">
        <v>233</v>
      </c>
      <c r="E208" t="s">
        <v>222</v>
      </c>
      <c r="F208" s="48">
        <v>40000</v>
      </c>
      <c r="G208" s="22">
        <v>41847</v>
      </c>
      <c r="H208">
        <f t="shared" si="11"/>
        <v>2014</v>
      </c>
      <c r="I208">
        <f t="shared" si="9"/>
        <v>7</v>
      </c>
      <c r="J208" t="str">
        <f t="shared" si="10"/>
        <v>Q3</v>
      </c>
    </row>
    <row r="209" spans="1:10">
      <c r="A209">
        <v>9225</v>
      </c>
      <c r="B209" t="s">
        <v>561</v>
      </c>
      <c r="C209" t="s">
        <v>562</v>
      </c>
      <c r="D209" t="s">
        <v>233</v>
      </c>
      <c r="E209" t="s">
        <v>222</v>
      </c>
      <c r="F209" s="48">
        <v>60000</v>
      </c>
      <c r="G209" s="22">
        <v>41848</v>
      </c>
      <c r="H209">
        <f t="shared" si="11"/>
        <v>2014</v>
      </c>
      <c r="I209">
        <f t="shared" si="9"/>
        <v>7</v>
      </c>
      <c r="J209" t="str">
        <f t="shared" si="10"/>
        <v>Q3</v>
      </c>
    </row>
    <row r="210" spans="1:10">
      <c r="A210">
        <v>9121</v>
      </c>
      <c r="B210" t="s">
        <v>441</v>
      </c>
      <c r="C210" t="s">
        <v>442</v>
      </c>
      <c r="D210" t="s">
        <v>233</v>
      </c>
      <c r="E210" t="s">
        <v>206</v>
      </c>
      <c r="F210" s="48">
        <v>70000</v>
      </c>
      <c r="G210" s="22">
        <v>41849</v>
      </c>
      <c r="H210">
        <f t="shared" si="11"/>
        <v>2014</v>
      </c>
      <c r="I210">
        <f t="shared" si="9"/>
        <v>7</v>
      </c>
      <c r="J210" t="str">
        <f t="shared" si="10"/>
        <v>Q3</v>
      </c>
    </row>
    <row r="211" spans="1:10">
      <c r="A211">
        <v>9366</v>
      </c>
      <c r="B211" t="s">
        <v>698</v>
      </c>
      <c r="C211" t="s">
        <v>699</v>
      </c>
      <c r="D211" t="s">
        <v>233</v>
      </c>
      <c r="E211" t="s">
        <v>222</v>
      </c>
      <c r="F211" s="48">
        <v>20000</v>
      </c>
      <c r="G211" s="22">
        <v>41850</v>
      </c>
      <c r="H211">
        <f t="shared" si="11"/>
        <v>2014</v>
      </c>
      <c r="I211">
        <f t="shared" si="9"/>
        <v>7</v>
      </c>
      <c r="J211" t="str">
        <f t="shared" si="10"/>
        <v>Q3</v>
      </c>
    </row>
    <row r="212" spans="1:10">
      <c r="A212">
        <v>9024</v>
      </c>
      <c r="B212" t="s">
        <v>265</v>
      </c>
      <c r="C212" t="s">
        <v>266</v>
      </c>
      <c r="D212" t="s">
        <v>233</v>
      </c>
      <c r="E212" t="s">
        <v>206</v>
      </c>
      <c r="F212" s="48">
        <v>60000</v>
      </c>
      <c r="G212" s="22">
        <v>41851</v>
      </c>
      <c r="H212">
        <f t="shared" si="11"/>
        <v>2014</v>
      </c>
      <c r="I212">
        <f t="shared" si="9"/>
        <v>7</v>
      </c>
      <c r="J212" t="str">
        <f t="shared" si="10"/>
        <v>Q3</v>
      </c>
    </row>
    <row r="213" spans="1:10">
      <c r="A213">
        <v>9306</v>
      </c>
      <c r="B213" t="s">
        <v>635</v>
      </c>
      <c r="C213" t="s">
        <v>636</v>
      </c>
      <c r="D213" t="s">
        <v>233</v>
      </c>
      <c r="E213" t="s">
        <v>206</v>
      </c>
      <c r="F213" s="48">
        <v>110000</v>
      </c>
      <c r="G213" s="22">
        <v>41852</v>
      </c>
      <c r="H213">
        <f t="shared" si="11"/>
        <v>2014</v>
      </c>
      <c r="I213">
        <f t="shared" si="9"/>
        <v>8</v>
      </c>
      <c r="J213" t="str">
        <f t="shared" si="10"/>
        <v>Q3</v>
      </c>
    </row>
    <row r="214" spans="1:10">
      <c r="A214">
        <v>9235</v>
      </c>
      <c r="B214" t="s">
        <v>572</v>
      </c>
      <c r="C214" t="s">
        <v>573</v>
      </c>
      <c r="D214" t="s">
        <v>233</v>
      </c>
      <c r="E214" t="s">
        <v>206</v>
      </c>
      <c r="F214" s="48">
        <v>70000</v>
      </c>
      <c r="G214" s="22">
        <v>41853</v>
      </c>
      <c r="H214">
        <f t="shared" si="11"/>
        <v>2014</v>
      </c>
      <c r="I214">
        <f t="shared" si="9"/>
        <v>8</v>
      </c>
      <c r="J214" t="str">
        <f t="shared" si="10"/>
        <v>Q3</v>
      </c>
    </row>
    <row r="215" spans="1:10">
      <c r="A215">
        <v>9367</v>
      </c>
      <c r="B215" t="s">
        <v>700</v>
      </c>
      <c r="C215" t="s">
        <v>701</v>
      </c>
      <c r="D215" t="s">
        <v>233</v>
      </c>
      <c r="E215" t="s">
        <v>206</v>
      </c>
      <c r="F215" s="48">
        <v>20000</v>
      </c>
      <c r="G215" s="22">
        <v>41854</v>
      </c>
      <c r="H215">
        <f t="shared" si="11"/>
        <v>2014</v>
      </c>
      <c r="I215">
        <f t="shared" si="9"/>
        <v>8</v>
      </c>
      <c r="J215" t="str">
        <f t="shared" si="10"/>
        <v>Q3</v>
      </c>
    </row>
    <row r="216" spans="1:10">
      <c r="A216">
        <v>9118</v>
      </c>
      <c r="B216" t="s">
        <v>435</v>
      </c>
      <c r="C216" t="s">
        <v>436</v>
      </c>
      <c r="D216" t="s">
        <v>230</v>
      </c>
      <c r="E216" t="s">
        <v>206</v>
      </c>
      <c r="F216" s="48">
        <v>80000</v>
      </c>
      <c r="G216" s="22">
        <v>41855</v>
      </c>
      <c r="H216">
        <f t="shared" si="11"/>
        <v>2014</v>
      </c>
      <c r="I216">
        <f t="shared" si="9"/>
        <v>8</v>
      </c>
      <c r="J216" t="str">
        <f t="shared" si="10"/>
        <v>Q3</v>
      </c>
    </row>
    <row r="217" spans="1:10">
      <c r="A217">
        <v>9174</v>
      </c>
      <c r="B217" t="s">
        <v>511</v>
      </c>
      <c r="C217" t="s">
        <v>512</v>
      </c>
      <c r="D217" t="s">
        <v>233</v>
      </c>
      <c r="E217" t="s">
        <v>206</v>
      </c>
      <c r="F217" s="48">
        <v>110000</v>
      </c>
      <c r="G217" s="22">
        <v>41856</v>
      </c>
      <c r="H217">
        <f t="shared" si="11"/>
        <v>2014</v>
      </c>
      <c r="I217">
        <f t="shared" si="9"/>
        <v>8</v>
      </c>
      <c r="J217" t="str">
        <f t="shared" si="10"/>
        <v>Q3</v>
      </c>
    </row>
    <row r="218" spans="1:10">
      <c r="A218">
        <v>9370</v>
      </c>
      <c r="B218" t="s">
        <v>704</v>
      </c>
      <c r="C218" t="s">
        <v>705</v>
      </c>
      <c r="D218" t="s">
        <v>233</v>
      </c>
      <c r="E218" t="s">
        <v>222</v>
      </c>
      <c r="F218" s="48">
        <v>20000</v>
      </c>
      <c r="G218" s="22">
        <v>41857</v>
      </c>
      <c r="H218">
        <f t="shared" si="11"/>
        <v>2014</v>
      </c>
      <c r="I218">
        <f t="shared" si="9"/>
        <v>8</v>
      </c>
      <c r="J218" t="str">
        <f t="shared" si="10"/>
        <v>Q3</v>
      </c>
    </row>
    <row r="219" spans="1:10">
      <c r="A219">
        <v>9248</v>
      </c>
      <c r="B219" t="s">
        <v>588</v>
      </c>
      <c r="C219" t="s">
        <v>589</v>
      </c>
      <c r="D219" t="s">
        <v>233</v>
      </c>
      <c r="E219" t="s">
        <v>206</v>
      </c>
      <c r="F219" s="48">
        <v>110000</v>
      </c>
      <c r="G219" s="22">
        <v>41858</v>
      </c>
      <c r="H219">
        <f t="shared" si="11"/>
        <v>2014</v>
      </c>
      <c r="I219">
        <f t="shared" si="9"/>
        <v>8</v>
      </c>
      <c r="J219" t="str">
        <f t="shared" si="10"/>
        <v>Q3</v>
      </c>
    </row>
    <row r="220" spans="1:10">
      <c r="A220">
        <v>9102</v>
      </c>
      <c r="B220" t="s">
        <v>407</v>
      </c>
      <c r="C220" t="s">
        <v>408</v>
      </c>
      <c r="D220" t="s">
        <v>230</v>
      </c>
      <c r="E220" t="s">
        <v>222</v>
      </c>
      <c r="F220" s="48">
        <v>80000</v>
      </c>
      <c r="G220" s="22">
        <v>41859</v>
      </c>
      <c r="H220">
        <f t="shared" si="11"/>
        <v>2014</v>
      </c>
      <c r="I220">
        <f t="shared" si="9"/>
        <v>8</v>
      </c>
      <c r="J220" t="str">
        <f t="shared" si="10"/>
        <v>Q3</v>
      </c>
    </row>
    <row r="221" spans="1:10">
      <c r="A221">
        <v>9230</v>
      </c>
      <c r="B221" t="s">
        <v>569</v>
      </c>
      <c r="C221" t="s">
        <v>570</v>
      </c>
      <c r="D221" t="s">
        <v>233</v>
      </c>
      <c r="E221" t="s">
        <v>222</v>
      </c>
      <c r="F221" s="48">
        <v>70000</v>
      </c>
      <c r="G221" s="22">
        <v>41860</v>
      </c>
      <c r="H221">
        <f t="shared" si="11"/>
        <v>2014</v>
      </c>
      <c r="I221">
        <f t="shared" si="9"/>
        <v>8</v>
      </c>
      <c r="J221" t="str">
        <f t="shared" si="10"/>
        <v>Q3</v>
      </c>
    </row>
    <row r="222" spans="1:10">
      <c r="A222">
        <v>9157</v>
      </c>
      <c r="B222" t="s">
        <v>493</v>
      </c>
      <c r="C222" t="s">
        <v>494</v>
      </c>
      <c r="D222" t="s">
        <v>233</v>
      </c>
      <c r="E222" t="s">
        <v>222</v>
      </c>
      <c r="F222" s="48">
        <v>40000</v>
      </c>
      <c r="G222" s="22">
        <v>41861</v>
      </c>
      <c r="H222">
        <f t="shared" si="11"/>
        <v>2014</v>
      </c>
      <c r="I222">
        <f t="shared" si="9"/>
        <v>8</v>
      </c>
      <c r="J222" t="str">
        <f t="shared" si="10"/>
        <v>Q3</v>
      </c>
    </row>
    <row r="223" spans="1:10">
      <c r="A223">
        <v>9229</v>
      </c>
      <c r="B223" t="s">
        <v>567</v>
      </c>
      <c r="C223" t="s">
        <v>568</v>
      </c>
      <c r="D223" t="s">
        <v>230</v>
      </c>
      <c r="E223" t="s">
        <v>206</v>
      </c>
      <c r="F223" s="48">
        <v>70000</v>
      </c>
      <c r="G223" s="22">
        <v>41862</v>
      </c>
      <c r="H223">
        <f t="shared" si="11"/>
        <v>2014</v>
      </c>
      <c r="I223">
        <f t="shared" si="9"/>
        <v>8</v>
      </c>
      <c r="J223" t="str">
        <f t="shared" si="10"/>
        <v>Q3</v>
      </c>
    </row>
    <row r="224" spans="1:10">
      <c r="A224">
        <v>9137</v>
      </c>
      <c r="B224" t="s">
        <v>467</v>
      </c>
      <c r="C224" t="s">
        <v>468</v>
      </c>
      <c r="D224" t="s">
        <v>233</v>
      </c>
      <c r="E224" t="s">
        <v>222</v>
      </c>
      <c r="F224" s="48">
        <v>40000</v>
      </c>
      <c r="G224" s="22">
        <v>41863</v>
      </c>
      <c r="H224">
        <f t="shared" si="11"/>
        <v>2014</v>
      </c>
      <c r="I224">
        <f t="shared" si="9"/>
        <v>8</v>
      </c>
      <c r="J224" t="str">
        <f t="shared" si="10"/>
        <v>Q3</v>
      </c>
    </row>
    <row r="225" spans="1:10">
      <c r="A225">
        <v>9184</v>
      </c>
      <c r="B225" t="s">
        <v>523</v>
      </c>
      <c r="C225" t="s">
        <v>524</v>
      </c>
      <c r="D225" t="s">
        <v>230</v>
      </c>
      <c r="E225" t="s">
        <v>222</v>
      </c>
      <c r="F225" s="48">
        <v>70000</v>
      </c>
      <c r="G225" s="22">
        <v>41864</v>
      </c>
      <c r="H225">
        <f t="shared" si="11"/>
        <v>2014</v>
      </c>
      <c r="I225">
        <f t="shared" si="9"/>
        <v>8</v>
      </c>
      <c r="J225" t="str">
        <f t="shared" si="10"/>
        <v>Q3</v>
      </c>
    </row>
    <row r="226" spans="1:10">
      <c r="A226">
        <v>9310</v>
      </c>
      <c r="B226" t="s">
        <v>637</v>
      </c>
      <c r="C226" t="s">
        <v>638</v>
      </c>
      <c r="D226" t="s">
        <v>230</v>
      </c>
      <c r="E226" t="s">
        <v>222</v>
      </c>
      <c r="F226" s="48">
        <v>70000</v>
      </c>
      <c r="G226" s="22">
        <v>41865</v>
      </c>
      <c r="H226">
        <f t="shared" si="11"/>
        <v>2014</v>
      </c>
      <c r="I226">
        <f t="shared" si="9"/>
        <v>8</v>
      </c>
      <c r="J226" t="str">
        <f t="shared" si="10"/>
        <v>Q3</v>
      </c>
    </row>
    <row r="227" spans="1:10">
      <c r="A227">
        <v>9067</v>
      </c>
      <c r="B227" t="s">
        <v>343</v>
      </c>
      <c r="C227" t="s">
        <v>344</v>
      </c>
      <c r="D227" t="s">
        <v>230</v>
      </c>
      <c r="E227" t="s">
        <v>206</v>
      </c>
      <c r="F227" s="48">
        <v>60000</v>
      </c>
      <c r="G227" s="22">
        <v>41866</v>
      </c>
      <c r="H227">
        <f t="shared" si="11"/>
        <v>2014</v>
      </c>
      <c r="I227">
        <f t="shared" si="9"/>
        <v>8</v>
      </c>
      <c r="J227" t="str">
        <f t="shared" si="10"/>
        <v>Q3</v>
      </c>
    </row>
    <row r="228" spans="1:10">
      <c r="A228">
        <v>9373</v>
      </c>
      <c r="B228" t="s">
        <v>708</v>
      </c>
      <c r="C228" t="s">
        <v>709</v>
      </c>
      <c r="D228" t="s">
        <v>233</v>
      </c>
      <c r="E228" t="s">
        <v>222</v>
      </c>
      <c r="F228" s="48">
        <v>30000</v>
      </c>
      <c r="G228" s="22">
        <v>41867</v>
      </c>
      <c r="H228">
        <f t="shared" si="11"/>
        <v>2014</v>
      </c>
      <c r="I228">
        <f t="shared" si="9"/>
        <v>8</v>
      </c>
      <c r="J228" t="str">
        <f t="shared" si="10"/>
        <v>Q3</v>
      </c>
    </row>
    <row r="229" spans="1:10">
      <c r="A229">
        <v>9182</v>
      </c>
      <c r="B229" t="s">
        <v>521</v>
      </c>
      <c r="C229" t="s">
        <v>522</v>
      </c>
      <c r="D229" t="s">
        <v>230</v>
      </c>
      <c r="E229" t="s">
        <v>222</v>
      </c>
      <c r="F229" s="48">
        <v>70000</v>
      </c>
      <c r="G229" s="22">
        <v>41868</v>
      </c>
      <c r="H229">
        <f t="shared" si="11"/>
        <v>2014</v>
      </c>
      <c r="I229">
        <f t="shared" si="9"/>
        <v>8</v>
      </c>
      <c r="J229" t="str">
        <f t="shared" si="10"/>
        <v>Q3</v>
      </c>
    </row>
    <row r="230" spans="1:10">
      <c r="A230">
        <v>9190</v>
      </c>
      <c r="B230" t="s">
        <v>531</v>
      </c>
      <c r="C230" t="s">
        <v>532</v>
      </c>
      <c r="D230" t="s">
        <v>233</v>
      </c>
      <c r="E230" t="s">
        <v>206</v>
      </c>
      <c r="F230" s="48">
        <v>70000</v>
      </c>
      <c r="G230" s="22">
        <v>41869</v>
      </c>
      <c r="H230">
        <f t="shared" si="11"/>
        <v>2014</v>
      </c>
      <c r="I230">
        <f t="shared" si="9"/>
        <v>8</v>
      </c>
      <c r="J230" t="str">
        <f t="shared" si="10"/>
        <v>Q3</v>
      </c>
    </row>
    <row r="231" spans="1:10">
      <c r="A231">
        <v>9139</v>
      </c>
      <c r="B231" t="s">
        <v>471</v>
      </c>
      <c r="C231" t="s">
        <v>472</v>
      </c>
      <c r="D231" t="s">
        <v>230</v>
      </c>
      <c r="E231" t="s">
        <v>222</v>
      </c>
      <c r="F231" s="48">
        <v>30000</v>
      </c>
      <c r="G231" s="22">
        <v>41870</v>
      </c>
      <c r="H231">
        <f t="shared" si="11"/>
        <v>2014</v>
      </c>
      <c r="I231">
        <f t="shared" si="9"/>
        <v>8</v>
      </c>
      <c r="J231" t="str">
        <f t="shared" si="10"/>
        <v>Q3</v>
      </c>
    </row>
    <row r="232" spans="1:10">
      <c r="A232">
        <v>9202</v>
      </c>
      <c r="B232" t="s">
        <v>545</v>
      </c>
      <c r="C232" t="s">
        <v>546</v>
      </c>
      <c r="D232" t="s">
        <v>233</v>
      </c>
      <c r="E232" t="s">
        <v>222</v>
      </c>
      <c r="F232" s="48">
        <v>80000</v>
      </c>
      <c r="G232" s="22">
        <v>41871</v>
      </c>
      <c r="H232">
        <f t="shared" si="11"/>
        <v>2014</v>
      </c>
      <c r="I232">
        <f t="shared" si="9"/>
        <v>8</v>
      </c>
      <c r="J232" t="str">
        <f t="shared" si="10"/>
        <v>Q3</v>
      </c>
    </row>
    <row r="233" spans="1:10">
      <c r="A233">
        <v>9138</v>
      </c>
      <c r="B233" t="s">
        <v>469</v>
      </c>
      <c r="C233" t="s">
        <v>470</v>
      </c>
      <c r="D233" t="s">
        <v>233</v>
      </c>
      <c r="E233" t="s">
        <v>222</v>
      </c>
      <c r="F233" s="48">
        <v>40000</v>
      </c>
      <c r="G233" s="22">
        <v>41872</v>
      </c>
      <c r="H233">
        <f t="shared" si="11"/>
        <v>2014</v>
      </c>
      <c r="I233">
        <f t="shared" si="9"/>
        <v>8</v>
      </c>
      <c r="J233" t="str">
        <f t="shared" si="10"/>
        <v>Q3</v>
      </c>
    </row>
    <row r="234" spans="1:10">
      <c r="A234">
        <v>9355</v>
      </c>
      <c r="B234" t="s">
        <v>684</v>
      </c>
      <c r="C234" t="s">
        <v>685</v>
      </c>
      <c r="D234" t="s">
        <v>233</v>
      </c>
      <c r="E234" t="s">
        <v>206</v>
      </c>
      <c r="F234" s="48">
        <v>40000</v>
      </c>
      <c r="G234" s="22">
        <v>41873</v>
      </c>
      <c r="H234">
        <f t="shared" si="11"/>
        <v>2014</v>
      </c>
      <c r="I234">
        <f t="shared" si="9"/>
        <v>8</v>
      </c>
      <c r="J234" t="str">
        <f t="shared" si="10"/>
        <v>Q3</v>
      </c>
    </row>
    <row r="235" spans="1:10">
      <c r="A235">
        <v>9376</v>
      </c>
      <c r="B235" t="s">
        <v>712</v>
      </c>
      <c r="C235" t="s">
        <v>713</v>
      </c>
      <c r="D235" t="s">
        <v>230</v>
      </c>
      <c r="E235" t="s">
        <v>206</v>
      </c>
      <c r="F235" s="48">
        <v>40000</v>
      </c>
      <c r="G235" s="22">
        <v>41935</v>
      </c>
      <c r="H235">
        <f t="shared" si="11"/>
        <v>2014</v>
      </c>
      <c r="I235">
        <f t="shared" si="9"/>
        <v>10</v>
      </c>
      <c r="J235" t="str">
        <f t="shared" si="10"/>
        <v>Q4</v>
      </c>
    </row>
    <row r="236" spans="1:10">
      <c r="A236">
        <v>9376</v>
      </c>
      <c r="B236" t="s">
        <v>712</v>
      </c>
      <c r="C236" t="s">
        <v>713</v>
      </c>
      <c r="D236" t="s">
        <v>230</v>
      </c>
      <c r="E236" t="s">
        <v>206</v>
      </c>
      <c r="F236" s="48">
        <v>4000000</v>
      </c>
      <c r="G236" s="22">
        <v>41936</v>
      </c>
      <c r="H236">
        <f t="shared" si="11"/>
        <v>2014</v>
      </c>
      <c r="I236">
        <f t="shared" si="9"/>
        <v>10</v>
      </c>
      <c r="J236" t="str">
        <f t="shared" si="10"/>
        <v>Q4</v>
      </c>
    </row>
    <row r="237" spans="1:10">
      <c r="A237">
        <v>9375</v>
      </c>
      <c r="B237" t="s">
        <v>710</v>
      </c>
      <c r="C237" t="s">
        <v>711</v>
      </c>
      <c r="D237" t="s">
        <v>233</v>
      </c>
      <c r="E237" t="s">
        <v>206</v>
      </c>
      <c r="F237" s="48">
        <v>30000</v>
      </c>
      <c r="G237" s="22">
        <v>41937</v>
      </c>
      <c r="H237">
        <f t="shared" si="11"/>
        <v>2014</v>
      </c>
      <c r="I237">
        <f t="shared" si="9"/>
        <v>10</v>
      </c>
      <c r="J237" t="str">
        <f t="shared" si="10"/>
        <v>Q4</v>
      </c>
    </row>
    <row r="238" spans="1:10">
      <c r="A238">
        <v>9375</v>
      </c>
      <c r="B238" t="s">
        <v>710</v>
      </c>
      <c r="C238" t="s">
        <v>711</v>
      </c>
      <c r="D238" t="s">
        <v>233</v>
      </c>
      <c r="E238" t="s">
        <v>206</v>
      </c>
      <c r="F238" s="48">
        <v>3000000</v>
      </c>
      <c r="G238" s="22">
        <v>41938</v>
      </c>
      <c r="H238">
        <f t="shared" si="11"/>
        <v>2014</v>
      </c>
      <c r="I238">
        <f t="shared" si="9"/>
        <v>10</v>
      </c>
      <c r="J238" t="str">
        <f t="shared" si="10"/>
        <v>Q4</v>
      </c>
    </row>
    <row r="239" spans="1:10">
      <c r="A239">
        <v>9251</v>
      </c>
      <c r="B239" t="s">
        <v>592</v>
      </c>
      <c r="C239" t="s">
        <v>593</v>
      </c>
      <c r="D239" t="s">
        <v>230</v>
      </c>
      <c r="E239" t="s">
        <v>206</v>
      </c>
      <c r="F239" s="48">
        <v>30000</v>
      </c>
      <c r="G239" s="22">
        <v>41939</v>
      </c>
      <c r="H239">
        <f t="shared" si="11"/>
        <v>2014</v>
      </c>
      <c r="I239">
        <f t="shared" si="9"/>
        <v>10</v>
      </c>
      <c r="J239" t="str">
        <f t="shared" si="10"/>
        <v>Q4</v>
      </c>
    </row>
    <row r="240" spans="1:10">
      <c r="A240">
        <v>9188</v>
      </c>
      <c r="B240" t="s">
        <v>527</v>
      </c>
      <c r="C240" t="s">
        <v>528</v>
      </c>
      <c r="D240" t="s">
        <v>233</v>
      </c>
      <c r="E240" t="s">
        <v>222</v>
      </c>
      <c r="F240" s="48">
        <v>60000</v>
      </c>
      <c r="G240" s="22">
        <v>41971</v>
      </c>
      <c r="H240">
        <f t="shared" si="11"/>
        <v>2014</v>
      </c>
      <c r="I240">
        <f t="shared" si="9"/>
        <v>11</v>
      </c>
      <c r="J240" t="str">
        <f t="shared" si="10"/>
        <v>Q4</v>
      </c>
    </row>
    <row r="241" spans="1:15">
      <c r="A241">
        <v>9222</v>
      </c>
      <c r="B241" t="s">
        <v>557</v>
      </c>
      <c r="C241" t="s">
        <v>558</v>
      </c>
      <c r="D241" t="s">
        <v>233</v>
      </c>
      <c r="E241" t="s">
        <v>222</v>
      </c>
      <c r="F241" s="48">
        <v>80000</v>
      </c>
      <c r="G241" s="22">
        <v>41880</v>
      </c>
      <c r="H241">
        <f t="shared" si="11"/>
        <v>2014</v>
      </c>
      <c r="I241">
        <f t="shared" si="9"/>
        <v>8</v>
      </c>
      <c r="J241" t="str">
        <f t="shared" si="10"/>
        <v>Q3</v>
      </c>
    </row>
    <row r="242" spans="1:15">
      <c r="A242">
        <v>9371</v>
      </c>
      <c r="B242" t="s">
        <v>706</v>
      </c>
      <c r="C242" t="s">
        <v>707</v>
      </c>
      <c r="D242" t="s">
        <v>233</v>
      </c>
      <c r="E242" t="s">
        <v>222</v>
      </c>
      <c r="F242" s="48">
        <v>20000</v>
      </c>
      <c r="G242" s="22">
        <v>41881</v>
      </c>
      <c r="H242">
        <f t="shared" si="11"/>
        <v>2014</v>
      </c>
      <c r="I242">
        <f t="shared" si="9"/>
        <v>8</v>
      </c>
      <c r="J242" t="str">
        <f t="shared" si="10"/>
        <v>Q3</v>
      </c>
    </row>
    <row r="243" spans="1:15">
      <c r="A243">
        <v>9254</v>
      </c>
      <c r="B243" t="s">
        <v>596</v>
      </c>
      <c r="C243" t="s">
        <v>597</v>
      </c>
      <c r="D243" t="s">
        <v>233</v>
      </c>
      <c r="E243" t="s">
        <v>206</v>
      </c>
      <c r="F243" s="48">
        <v>70000</v>
      </c>
      <c r="G243" s="22">
        <v>41882</v>
      </c>
      <c r="H243">
        <f t="shared" si="11"/>
        <v>2014</v>
      </c>
      <c r="I243">
        <f t="shared" si="9"/>
        <v>8</v>
      </c>
      <c r="J243" t="str">
        <f t="shared" si="10"/>
        <v>Q3</v>
      </c>
    </row>
    <row r="244" spans="1:15">
      <c r="A244">
        <v>9085</v>
      </c>
      <c r="B244" t="s">
        <v>377</v>
      </c>
      <c r="C244" t="s">
        <v>378</v>
      </c>
      <c r="D244" t="s">
        <v>230</v>
      </c>
      <c r="E244" t="s">
        <v>222</v>
      </c>
      <c r="F244" s="48">
        <v>60000</v>
      </c>
      <c r="G244" s="22">
        <v>41883</v>
      </c>
      <c r="H244">
        <f t="shared" si="11"/>
        <v>2014</v>
      </c>
      <c r="I244">
        <f t="shared" si="9"/>
        <v>9</v>
      </c>
      <c r="J244" t="str">
        <f t="shared" si="10"/>
        <v>Q3</v>
      </c>
      <c r="M244" s="52"/>
    </row>
    <row r="245" spans="1:15">
      <c r="A245">
        <v>9130</v>
      </c>
      <c r="B245" t="s">
        <v>457</v>
      </c>
      <c r="C245" t="s">
        <v>458</v>
      </c>
      <c r="D245" t="s">
        <v>233</v>
      </c>
      <c r="E245" t="s">
        <v>222</v>
      </c>
      <c r="F245" s="48">
        <v>30000</v>
      </c>
      <c r="G245" s="22">
        <v>41884</v>
      </c>
      <c r="H245">
        <f t="shared" si="11"/>
        <v>2014</v>
      </c>
      <c r="I245">
        <f t="shared" si="9"/>
        <v>9</v>
      </c>
      <c r="J245" t="str">
        <f t="shared" si="10"/>
        <v>Q3</v>
      </c>
    </row>
    <row r="246" spans="1:15">
      <c r="A246">
        <v>9051</v>
      </c>
      <c r="B246" t="s">
        <v>317</v>
      </c>
      <c r="C246" t="s">
        <v>318</v>
      </c>
      <c r="D246" t="s">
        <v>230</v>
      </c>
      <c r="E246" t="s">
        <v>206</v>
      </c>
      <c r="F246" s="48">
        <v>30000</v>
      </c>
      <c r="G246" s="22">
        <v>41885</v>
      </c>
      <c r="H246">
        <f t="shared" si="11"/>
        <v>2014</v>
      </c>
      <c r="I246">
        <f t="shared" si="9"/>
        <v>9</v>
      </c>
      <c r="J246" t="str">
        <f t="shared" si="10"/>
        <v>Q3</v>
      </c>
    </row>
    <row r="247" spans="1:15">
      <c r="A247">
        <v>9349</v>
      </c>
      <c r="B247" t="s">
        <v>674</v>
      </c>
      <c r="C247" t="s">
        <v>675</v>
      </c>
      <c r="D247" t="s">
        <v>233</v>
      </c>
      <c r="E247" t="s">
        <v>222</v>
      </c>
      <c r="F247" s="48">
        <v>10000</v>
      </c>
      <c r="G247" s="22">
        <v>41886</v>
      </c>
      <c r="H247">
        <f t="shared" si="11"/>
        <v>2014</v>
      </c>
      <c r="I247">
        <f t="shared" si="9"/>
        <v>9</v>
      </c>
      <c r="J247" t="str">
        <f t="shared" si="10"/>
        <v>Q3</v>
      </c>
    </row>
    <row r="249" spans="1:15">
      <c r="O249" s="52"/>
    </row>
    <row r="252" spans="1:15">
      <c r="A252" t="s">
        <v>722</v>
      </c>
    </row>
    <row r="254" spans="1:15">
      <c r="A254" t="s">
        <v>723</v>
      </c>
    </row>
    <row r="256" spans="1:15">
      <c r="A256" t="s">
        <v>724</v>
      </c>
      <c r="F256"/>
      <c r="G256"/>
    </row>
    <row r="258" spans="1:7">
      <c r="A258" t="s">
        <v>725</v>
      </c>
      <c r="F258"/>
      <c r="G258"/>
    </row>
    <row r="259" spans="1:7">
      <c r="A259" t="s">
        <v>726</v>
      </c>
      <c r="F259"/>
      <c r="G259"/>
    </row>
    <row r="260" spans="1:7">
      <c r="A260" t="s">
        <v>727</v>
      </c>
      <c r="F260"/>
      <c r="G260"/>
    </row>
    <row r="261" spans="1:7">
      <c r="A261" t="s">
        <v>728</v>
      </c>
      <c r="F261"/>
      <c r="G261"/>
    </row>
    <row r="262" spans="1:7">
      <c r="A262" t="s">
        <v>729</v>
      </c>
      <c r="F262"/>
      <c r="G262"/>
    </row>
    <row r="264" spans="1:7">
      <c r="A264" t="s">
        <v>730</v>
      </c>
      <c r="F264"/>
      <c r="G264"/>
    </row>
  </sheetData>
  <pageMargins left="0.7" right="0.7" top="0.75" bottom="0.75" header="0.3" footer="0.3"/>
  <pageSetup orientation="portrait" horizontalDpi="300" verticalDpi="300" r:id="rId1"/>
  <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21" sqref="Q21"/>
    </sheetView>
  </sheetViews>
  <sheetFormatPr defaultRowHeight="15"/>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23"/>
  <sheetViews>
    <sheetView topLeftCell="A2" workbookViewId="0">
      <selection activeCell="P18" sqref="P18"/>
    </sheetView>
  </sheetViews>
  <sheetFormatPr defaultRowHeight="15"/>
  <cols>
    <col min="1" max="1" width="17.7109375" customWidth="1"/>
    <col min="3" max="3" width="11.5703125" customWidth="1"/>
    <col min="6" max="6" width="19.28515625" customWidth="1"/>
    <col min="7" max="7" width="15.42578125" customWidth="1"/>
  </cols>
  <sheetData>
    <row r="2" spans="1:11">
      <c r="A2" s="4" t="s">
        <v>33</v>
      </c>
      <c r="C2" s="4" t="s">
        <v>34</v>
      </c>
      <c r="F2" s="5" t="s">
        <v>35</v>
      </c>
      <c r="H2" t="s">
        <v>32</v>
      </c>
    </row>
    <row r="3" spans="1:11">
      <c r="A3">
        <v>12345</v>
      </c>
      <c r="F3" t="s">
        <v>40</v>
      </c>
    </row>
    <row r="4" spans="1:11">
      <c r="F4" t="s">
        <v>36</v>
      </c>
    </row>
    <row r="5" spans="1:11">
      <c r="F5" t="s">
        <v>37</v>
      </c>
    </row>
    <row r="6" spans="1:11" ht="17.25">
      <c r="F6" t="s">
        <v>38</v>
      </c>
      <c r="K6" s="1"/>
    </row>
    <row r="7" spans="1:11">
      <c r="F7" t="s">
        <v>39</v>
      </c>
    </row>
    <row r="8" spans="1:11" ht="17.25">
      <c r="K8" s="1"/>
    </row>
    <row r="9" spans="1:11">
      <c r="K9" s="2"/>
    </row>
    <row r="10" spans="1:11" ht="17.25">
      <c r="K10" s="3"/>
    </row>
    <row r="11" spans="1:11" ht="17.25">
      <c r="K11" s="3"/>
    </row>
    <row r="12" spans="1:11" ht="17.25">
      <c r="K12" s="3"/>
    </row>
    <row r="13" spans="1:11" ht="17.25">
      <c r="K13" s="3"/>
    </row>
    <row r="14" spans="1:11" ht="17.25">
      <c r="K14" s="3"/>
    </row>
    <row r="15" spans="1:11" ht="17.25">
      <c r="K15" s="3"/>
    </row>
    <row r="16" spans="1:11" ht="17.25">
      <c r="K16" s="3"/>
    </row>
    <row r="17" spans="11:11" ht="17.25">
      <c r="K17" s="3"/>
    </row>
    <row r="19" spans="11:11" ht="17.25">
      <c r="K19" s="3"/>
    </row>
    <row r="20" spans="11:11" ht="17.25">
      <c r="K20" s="3"/>
    </row>
    <row r="21" spans="11:11" ht="17.25">
      <c r="K21" s="3"/>
    </row>
    <row r="23" spans="11:11" ht="17.25">
      <c r="K23" s="1"/>
    </row>
  </sheetData>
  <dataValidations count="1">
    <dataValidation type="textLength" operator="equal" allowBlank="1" showInputMessage="1" showErrorMessage="1" sqref="A1 A3">
      <formula1>5</formula1>
    </dataValidation>
  </dataValidations>
  <pageMargins left="0.7" right="0.7" top="0.75" bottom="0.75" header="0.3" footer="0.3"/>
  <pageSetup orientation="portrait" horizontalDpi="300" verticalDpi="30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8"/>
  <sheetViews>
    <sheetView topLeftCell="C10" workbookViewId="0">
      <selection activeCell="K4" sqref="K4"/>
    </sheetView>
  </sheetViews>
  <sheetFormatPr defaultRowHeight="15"/>
  <cols>
    <col min="2" max="2" width="15.5703125" customWidth="1"/>
    <col min="3" max="3" width="12.5703125" customWidth="1"/>
    <col min="4" max="4" width="16" customWidth="1"/>
  </cols>
  <sheetData>
    <row r="1" spans="1:4">
      <c r="A1" s="8" t="s">
        <v>41</v>
      </c>
      <c r="B1" s="8" t="s">
        <v>42</v>
      </c>
      <c r="C1" s="8" t="s">
        <v>43</v>
      </c>
      <c r="D1" s="8" t="s">
        <v>44</v>
      </c>
    </row>
    <row r="2" spans="1:4">
      <c r="A2" s="6" t="s">
        <v>45</v>
      </c>
      <c r="B2" s="6">
        <v>10000</v>
      </c>
      <c r="C2" s="6">
        <v>12000</v>
      </c>
      <c r="D2" s="7">
        <f>B2/C2</f>
        <v>0.83333333333333337</v>
      </c>
    </row>
    <row r="3" spans="1:4">
      <c r="A3" s="6" t="s">
        <v>46</v>
      </c>
      <c r="B3" s="6">
        <v>20000</v>
      </c>
      <c r="C3" s="6">
        <v>20000</v>
      </c>
      <c r="D3" s="7">
        <f t="shared" ref="D3:D8" si="0">B3/C3</f>
        <v>1</v>
      </c>
    </row>
    <row r="4" spans="1:4">
      <c r="A4" s="6" t="s">
        <v>47</v>
      </c>
      <c r="B4" s="6">
        <v>30000</v>
      </c>
      <c r="C4" s="6">
        <v>30000</v>
      </c>
      <c r="D4" s="7">
        <f t="shared" si="0"/>
        <v>1</v>
      </c>
    </row>
    <row r="5" spans="1:4">
      <c r="A5" s="6" t="s">
        <v>48</v>
      </c>
      <c r="B5" s="6">
        <v>40000</v>
      </c>
      <c r="C5" s="6">
        <v>45000</v>
      </c>
      <c r="D5" s="7">
        <f t="shared" si="0"/>
        <v>0.88888888888888884</v>
      </c>
    </row>
    <row r="6" spans="1:4">
      <c r="A6" s="6" t="s">
        <v>49</v>
      </c>
      <c r="B6" s="6">
        <v>50000</v>
      </c>
      <c r="C6" s="6">
        <v>55000</v>
      </c>
      <c r="D6" s="7">
        <f t="shared" si="0"/>
        <v>0.90909090909090906</v>
      </c>
    </row>
    <row r="7" spans="1:4">
      <c r="A7" s="6" t="s">
        <v>50</v>
      </c>
      <c r="B7" s="6">
        <v>1000</v>
      </c>
      <c r="C7" s="6">
        <v>800</v>
      </c>
      <c r="D7" s="7">
        <f t="shared" si="0"/>
        <v>1.25</v>
      </c>
    </row>
    <row r="8" spans="1:4">
      <c r="A8" s="6" t="s">
        <v>51</v>
      </c>
      <c r="B8" s="6">
        <v>60000</v>
      </c>
      <c r="C8" s="6">
        <v>55000</v>
      </c>
      <c r="D8" s="7">
        <f t="shared" si="0"/>
        <v>1.0909090909090908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E10" workbookViewId="0">
      <selection activeCell="F17" sqref="F17"/>
    </sheetView>
  </sheetViews>
  <sheetFormatPr defaultRowHeight="15"/>
  <cols>
    <col min="5" max="5" width="21.28515625" customWidth="1"/>
  </cols>
  <sheetData>
    <row r="1" spans="1:10">
      <c r="A1" s="8" t="s">
        <v>52</v>
      </c>
      <c r="B1" s="8"/>
      <c r="C1" s="8"/>
      <c r="E1" s="13" t="s">
        <v>66</v>
      </c>
      <c r="F1" s="13"/>
      <c r="G1" s="6"/>
      <c r="H1" s="10"/>
    </row>
    <row r="2" spans="1:10">
      <c r="A2" s="6" t="s">
        <v>53</v>
      </c>
      <c r="B2" s="6"/>
      <c r="C2" s="6"/>
      <c r="E2" s="6" t="s">
        <v>53</v>
      </c>
      <c r="F2" s="6"/>
      <c r="G2" s="6" t="s">
        <v>65</v>
      </c>
    </row>
    <row r="3" spans="1:10">
      <c r="A3" s="6" t="s">
        <v>54</v>
      </c>
      <c r="B3" s="6" t="s">
        <v>58</v>
      </c>
      <c r="C3" s="6"/>
      <c r="E3" s="6" t="s">
        <v>61</v>
      </c>
      <c r="F3" s="6"/>
      <c r="G3" s="6" t="s">
        <v>68</v>
      </c>
    </row>
    <row r="4" spans="1:10">
      <c r="A4" s="6" t="s">
        <v>55</v>
      </c>
      <c r="B4" s="6" t="s">
        <v>59</v>
      </c>
      <c r="C4" s="6"/>
      <c r="E4" s="6" t="s">
        <v>62</v>
      </c>
      <c r="F4" s="6"/>
      <c r="G4" s="6" t="s">
        <v>67</v>
      </c>
    </row>
    <row r="5" spans="1:10">
      <c r="A5" s="6" t="s">
        <v>56</v>
      </c>
      <c r="B5" s="6" t="s">
        <v>60</v>
      </c>
      <c r="C5" s="6"/>
      <c r="E5" s="6" t="s">
        <v>63</v>
      </c>
      <c r="F5" s="6"/>
      <c r="G5" s="6" t="s">
        <v>69</v>
      </c>
    </row>
    <row r="6" spans="1:10">
      <c r="A6" s="6" t="s">
        <v>57</v>
      </c>
      <c r="B6" s="6" t="s">
        <v>64</v>
      </c>
      <c r="C6" s="6"/>
      <c r="E6" s="6" t="s">
        <v>70</v>
      </c>
      <c r="F6" s="6"/>
      <c r="G6" s="6" t="s">
        <v>71</v>
      </c>
    </row>
    <row r="7" spans="1:10">
      <c r="E7" s="6" t="s">
        <v>73</v>
      </c>
      <c r="F7" s="6"/>
      <c r="G7" s="6" t="s">
        <v>74</v>
      </c>
    </row>
    <row r="9" spans="1:10">
      <c r="A9" s="16" t="s">
        <v>72</v>
      </c>
      <c r="C9" s="17" t="s">
        <v>75</v>
      </c>
      <c r="D9" s="17"/>
      <c r="E9" s="6"/>
      <c r="F9" s="6"/>
      <c r="H9" s="14" t="s">
        <v>77</v>
      </c>
      <c r="I9" s="14"/>
      <c r="J9" s="14"/>
    </row>
    <row r="10" spans="1:10">
      <c r="A10" s="6">
        <f>5+4</f>
        <v>9</v>
      </c>
      <c r="C10" s="6"/>
      <c r="D10" s="6">
        <v>1000</v>
      </c>
      <c r="E10" s="6">
        <v>2000</v>
      </c>
      <c r="F10" s="6">
        <v>3000</v>
      </c>
    </row>
    <row r="11" spans="1:10">
      <c r="A11" s="6">
        <f>5+4</f>
        <v>9</v>
      </c>
      <c r="C11" s="18">
        <v>0.01</v>
      </c>
      <c r="D11" s="6">
        <f>$C11*D$10</f>
        <v>10</v>
      </c>
      <c r="E11" s="6">
        <f>$C11*E10</f>
        <v>20</v>
      </c>
      <c r="F11" s="6">
        <f>$C$11*F10</f>
        <v>30</v>
      </c>
      <c r="H11" s="19" t="s">
        <v>78</v>
      </c>
      <c r="I11" s="20" t="s">
        <v>79</v>
      </c>
    </row>
    <row r="12" spans="1:10">
      <c r="A12" s="6">
        <f>5+4</f>
        <v>9</v>
      </c>
      <c r="C12" s="18">
        <v>0.02</v>
      </c>
      <c r="D12" s="6">
        <f t="shared" ref="D12:F13" si="0">$C12*D$10</f>
        <v>20</v>
      </c>
      <c r="E12" s="6">
        <f t="shared" si="0"/>
        <v>40</v>
      </c>
      <c r="F12" s="6">
        <f t="shared" si="0"/>
        <v>60</v>
      </c>
      <c r="H12" s="6">
        <v>1</v>
      </c>
      <c r="I12" s="6">
        <v>200</v>
      </c>
      <c r="J12" s="6"/>
    </row>
    <row r="13" spans="1:10">
      <c r="A13" s="6">
        <f>5+4</f>
        <v>9</v>
      </c>
      <c r="C13" s="18">
        <v>0.03</v>
      </c>
      <c r="D13" s="6">
        <f t="shared" si="0"/>
        <v>30</v>
      </c>
      <c r="E13" s="6">
        <f t="shared" si="0"/>
        <v>60</v>
      </c>
      <c r="F13" s="6">
        <f t="shared" si="0"/>
        <v>90</v>
      </c>
      <c r="H13" s="6">
        <v>2</v>
      </c>
      <c r="I13" s="6">
        <v>300</v>
      </c>
      <c r="J13" s="6"/>
    </row>
    <row r="14" spans="1:10">
      <c r="A14" s="6">
        <f>5+4</f>
        <v>9</v>
      </c>
      <c r="E14" t="s">
        <v>76</v>
      </c>
      <c r="H14" s="6">
        <v>3</v>
      </c>
      <c r="I14" s="6">
        <v>400</v>
      </c>
      <c r="J14" s="6"/>
    </row>
    <row r="15" spans="1:10">
      <c r="H15" s="6">
        <v>4</v>
      </c>
      <c r="I15" s="6">
        <v>500</v>
      </c>
      <c r="J15" s="6"/>
    </row>
    <row r="16" spans="1:10">
      <c r="H16" s="6" t="s">
        <v>80</v>
      </c>
      <c r="I16" s="6">
        <f>SUM(I12:I15)</f>
        <v>1400</v>
      </c>
      <c r="J16"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M12"/>
  <sheetViews>
    <sheetView workbookViewId="0">
      <selection activeCell="C2" sqref="C2"/>
    </sheetView>
  </sheetViews>
  <sheetFormatPr defaultRowHeight="15"/>
  <cols>
    <col min="1" max="1" width="10.7109375" bestFit="1" customWidth="1"/>
    <col min="2" max="2" width="14.85546875" bestFit="1" customWidth="1"/>
    <col min="3" max="3" width="21.7109375" bestFit="1" customWidth="1"/>
  </cols>
  <sheetData>
    <row r="1" spans="1:13" ht="17.25">
      <c r="A1" s="21" t="s">
        <v>90</v>
      </c>
      <c r="B1" s="21" t="s">
        <v>95</v>
      </c>
      <c r="C1" t="s">
        <v>91</v>
      </c>
      <c r="D1" t="s">
        <v>92</v>
      </c>
      <c r="E1" t="s">
        <v>93</v>
      </c>
      <c r="F1" t="s">
        <v>94</v>
      </c>
      <c r="G1" t="s">
        <v>96</v>
      </c>
      <c r="M1" s="3" t="s">
        <v>81</v>
      </c>
    </row>
    <row r="2" spans="1:13" ht="17.25">
      <c r="A2" s="22">
        <f ca="1">TODAY()</f>
        <v>45143</v>
      </c>
      <c r="B2" s="23">
        <f ca="1">NOW()</f>
        <v>45143.471570949077</v>
      </c>
      <c r="C2" s="22">
        <f>DATE(2023,3,19)</f>
        <v>45004</v>
      </c>
      <c r="D2">
        <f ca="1">YEAR(A2)</f>
        <v>2023</v>
      </c>
      <c r="E2">
        <f ca="1">MONTH(A2)</f>
        <v>8</v>
      </c>
      <c r="F2">
        <f ca="1">DAY(A2)</f>
        <v>5</v>
      </c>
      <c r="G2">
        <f ca="1">SECOND(B2)</f>
        <v>4</v>
      </c>
      <c r="M2" s="3" t="s">
        <v>82</v>
      </c>
    </row>
    <row r="3" spans="1:13" ht="17.25">
      <c r="M3" s="3" t="s">
        <v>83</v>
      </c>
    </row>
    <row r="4" spans="1:13" ht="17.25">
      <c r="A4" t="s">
        <v>97</v>
      </c>
      <c r="B4" t="s">
        <v>98</v>
      </c>
      <c r="C4" t="s">
        <v>99</v>
      </c>
      <c r="D4" t="s">
        <v>100</v>
      </c>
      <c r="M4" s="3" t="s">
        <v>84</v>
      </c>
    </row>
    <row r="5" spans="1:13" ht="17.25">
      <c r="A5" s="22">
        <v>30425</v>
      </c>
      <c r="B5" s="22">
        <f ca="1">TODAY()</f>
        <v>45143</v>
      </c>
      <c r="C5" s="24">
        <f ca="1">B5-A5</f>
        <v>14718</v>
      </c>
      <c r="D5">
        <f ca="1">C5/365</f>
        <v>40.323287671232876</v>
      </c>
      <c r="M5" s="3" t="s">
        <v>85</v>
      </c>
    </row>
    <row r="8" spans="1:13" ht="17.25">
      <c r="M8" s="3" t="s">
        <v>87</v>
      </c>
    </row>
    <row r="9" spans="1:13" ht="17.25">
      <c r="M9" s="3" t="s">
        <v>88</v>
      </c>
    </row>
    <row r="10" spans="1:13" ht="17.25">
      <c r="M10" s="3" t="s">
        <v>89</v>
      </c>
    </row>
    <row r="12" spans="1:13" ht="17.25">
      <c r="M12" s="1" t="s">
        <v>86</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20"/>
  <sheetViews>
    <sheetView workbookViewId="0">
      <selection activeCell="F18" sqref="F18"/>
    </sheetView>
  </sheetViews>
  <sheetFormatPr defaultRowHeight="15"/>
  <cols>
    <col min="1" max="1" width="22.42578125" customWidth="1"/>
    <col min="6" max="6" width="15.7109375" customWidth="1"/>
    <col min="13" max="13" width="12.140625" customWidth="1"/>
  </cols>
  <sheetData>
    <row r="1" spans="1:13">
      <c r="M1" t="s">
        <v>101</v>
      </c>
    </row>
    <row r="2" spans="1:13" ht="17.25">
      <c r="A2" s="14" t="s">
        <v>108</v>
      </c>
      <c r="B2" s="14"/>
      <c r="C2" s="14"/>
      <c r="D2" s="14"/>
      <c r="F2" s="10" t="s">
        <v>118</v>
      </c>
      <c r="G2" s="10" t="s">
        <v>119</v>
      </c>
      <c r="H2" s="10"/>
      <c r="M2" s="1"/>
    </row>
    <row r="3" spans="1:13">
      <c r="A3" s="14" t="s">
        <v>109</v>
      </c>
      <c r="B3" s="14"/>
      <c r="C3" s="14"/>
      <c r="D3" s="14" t="s">
        <v>65</v>
      </c>
      <c r="F3" t="s">
        <v>125</v>
      </c>
      <c r="G3">
        <v>5</v>
      </c>
      <c r="M3" t="e">
        <f>IF(condition, value_if_true, value_if_false)</f>
        <v>#NAME?</v>
      </c>
    </row>
    <row r="4" spans="1:13" ht="17.25">
      <c r="A4" s="14" t="s">
        <v>110</v>
      </c>
      <c r="B4" s="14"/>
      <c r="C4" s="14"/>
      <c r="D4" s="14" t="s">
        <v>67</v>
      </c>
      <c r="F4" s="25" t="s">
        <v>126</v>
      </c>
      <c r="G4">
        <v>8</v>
      </c>
      <c r="M4" s="1"/>
    </row>
    <row r="5" spans="1:13">
      <c r="A5" s="14" t="s">
        <v>111</v>
      </c>
      <c r="B5" s="14"/>
      <c r="C5" s="14"/>
      <c r="D5" s="14" t="s">
        <v>69</v>
      </c>
      <c r="F5" t="s">
        <v>127</v>
      </c>
      <c r="G5">
        <v>10</v>
      </c>
      <c r="M5" t="s">
        <v>102</v>
      </c>
    </row>
    <row r="6" spans="1:13" ht="17.25">
      <c r="A6" s="14" t="s">
        <v>112</v>
      </c>
      <c r="B6" s="14"/>
      <c r="C6" s="14"/>
      <c r="D6" s="14" t="s">
        <v>114</v>
      </c>
      <c r="M6" s="1"/>
    </row>
    <row r="7" spans="1:13">
      <c r="A7" s="14" t="s">
        <v>113</v>
      </c>
      <c r="B7" s="14"/>
      <c r="C7" s="14"/>
      <c r="D7" s="14" t="s">
        <v>74</v>
      </c>
      <c r="F7" t="s">
        <v>120</v>
      </c>
      <c r="H7" t="s">
        <v>123</v>
      </c>
      <c r="J7" t="s">
        <v>124</v>
      </c>
      <c r="M7" t="s">
        <v>106</v>
      </c>
    </row>
    <row r="8" spans="1:13" ht="17.25">
      <c r="F8" t="s">
        <v>45</v>
      </c>
      <c r="H8">
        <v>3</v>
      </c>
      <c r="J8">
        <f>IF(H8&lt;4,5,10)</f>
        <v>5</v>
      </c>
      <c r="M8" s="1"/>
    </row>
    <row r="9" spans="1:13">
      <c r="F9" t="s">
        <v>121</v>
      </c>
      <c r="H9">
        <v>8</v>
      </c>
      <c r="J9">
        <f>IF(H9&lt;4,5,10)</f>
        <v>10</v>
      </c>
    </row>
    <row r="10" spans="1:13">
      <c r="B10" t="s">
        <v>115</v>
      </c>
      <c r="C10" t="s">
        <v>116</v>
      </c>
      <c r="D10" s="14" t="s">
        <v>117</v>
      </c>
      <c r="F10" t="s">
        <v>46</v>
      </c>
      <c r="H10">
        <v>2</v>
      </c>
      <c r="J10">
        <f>IF(H10&lt;4,5,10)</f>
        <v>5</v>
      </c>
      <c r="M10" t="s">
        <v>107</v>
      </c>
    </row>
    <row r="11" spans="1:13">
      <c r="B11">
        <v>10</v>
      </c>
      <c r="C11">
        <v>10</v>
      </c>
      <c r="D11" t="str">
        <f>IF(B11&gt;C11,"Number 1 is bigger",IF(B11&lt;C11,"Number2isbigger","Number 1= Number 2"))</f>
        <v>Number 1= Number 2</v>
      </c>
      <c r="F11" t="s">
        <v>122</v>
      </c>
      <c r="H11">
        <v>1</v>
      </c>
      <c r="J11">
        <f>IF(H11&lt;4,5,10)</f>
        <v>5</v>
      </c>
    </row>
    <row r="12" spans="1:13">
      <c r="M12" t="str">
        <f>IF(A1&gt;=60,"Pass","Fail")</f>
        <v>Fail</v>
      </c>
    </row>
    <row r="14" spans="1:13">
      <c r="M14" t="s">
        <v>103</v>
      </c>
    </row>
    <row r="16" spans="1:13">
      <c r="M16" t="s">
        <v>104</v>
      </c>
    </row>
    <row r="18" spans="13:13">
      <c r="M18" t="str">
        <f>IF(A1&gt;=90,"A",IF(A1&gt;=80,"B",IF(A1&gt;=70,"C","D")))</f>
        <v>D</v>
      </c>
    </row>
    <row r="20" spans="13:13">
      <c r="M20" t="s">
        <v>105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3:L47"/>
  <sheetViews>
    <sheetView topLeftCell="N31" workbookViewId="0">
      <selection activeCell="AG50" sqref="AG50"/>
    </sheetView>
  </sheetViews>
  <sheetFormatPr defaultRowHeight="15"/>
  <cols>
    <col min="2" max="3" width="14.42578125" customWidth="1"/>
    <col min="4" max="4" width="16.7109375" customWidth="1"/>
  </cols>
  <sheetData>
    <row r="23" spans="2:12">
      <c r="B23" s="26" t="s">
        <v>118</v>
      </c>
      <c r="C23" s="26" t="s">
        <v>135</v>
      </c>
      <c r="D23" s="26" t="s">
        <v>119</v>
      </c>
      <c r="E23" s="26"/>
      <c r="H23" s="6" t="s">
        <v>120</v>
      </c>
      <c r="I23" s="6" t="s">
        <v>123</v>
      </c>
      <c r="J23" s="20" t="s">
        <v>135</v>
      </c>
      <c r="K23" s="6" t="s">
        <v>124</v>
      </c>
      <c r="L23" s="30" t="s">
        <v>137</v>
      </c>
    </row>
    <row r="24" spans="2:12">
      <c r="B24" s="6" t="s">
        <v>125</v>
      </c>
      <c r="C24" s="6" t="s">
        <v>136</v>
      </c>
      <c r="D24" s="28">
        <v>5</v>
      </c>
      <c r="E24" s="6"/>
      <c r="H24" s="6" t="s">
        <v>45</v>
      </c>
      <c r="I24" s="6">
        <v>3</v>
      </c>
      <c r="J24" s="20" t="s">
        <v>136</v>
      </c>
      <c r="K24" s="6">
        <f>IF(I24&lt;4,5,10)</f>
        <v>5</v>
      </c>
      <c r="L24" s="6" t="b">
        <f>OR(K24)</f>
        <v>1</v>
      </c>
    </row>
    <row r="25" spans="2:12">
      <c r="B25" s="27" t="s">
        <v>126</v>
      </c>
      <c r="C25" s="27" t="s">
        <v>136</v>
      </c>
      <c r="D25" s="28">
        <v>8</v>
      </c>
      <c r="E25" s="6"/>
      <c r="H25" s="6" t="s">
        <v>121</v>
      </c>
      <c r="I25" s="6">
        <v>8</v>
      </c>
      <c r="J25" s="20" t="s">
        <v>138</v>
      </c>
      <c r="K25" s="6">
        <f>IF(I25&lt;4,5,10)</f>
        <v>10</v>
      </c>
      <c r="L25" s="6" t="s">
        <v>139</v>
      </c>
    </row>
    <row r="26" spans="2:12">
      <c r="B26" s="6" t="s">
        <v>127</v>
      </c>
      <c r="C26" s="6" t="s">
        <v>136</v>
      </c>
      <c r="D26" s="28">
        <v>10</v>
      </c>
      <c r="E26" s="6"/>
      <c r="H26" s="6" t="s">
        <v>46</v>
      </c>
      <c r="I26" s="6">
        <v>2</v>
      </c>
      <c r="J26" s="20" t="s">
        <v>136</v>
      </c>
      <c r="K26" s="6">
        <f>IF(I26&lt;4,5,10)</f>
        <v>5</v>
      </c>
      <c r="L26" s="6"/>
    </row>
    <row r="27" spans="2:12">
      <c r="B27" s="6"/>
      <c r="C27" s="6"/>
      <c r="D27" s="6"/>
      <c r="E27" s="6"/>
      <c r="H27" s="6" t="s">
        <v>122</v>
      </c>
      <c r="I27" s="6">
        <v>1</v>
      </c>
      <c r="J27" s="20" t="s">
        <v>138</v>
      </c>
      <c r="K27" s="6">
        <f>IF(I27&lt;4,5,10)</f>
        <v>5</v>
      </c>
      <c r="L27" s="6"/>
    </row>
    <row r="28" spans="2:12">
      <c r="B28" s="6"/>
      <c r="C28" s="6"/>
      <c r="D28" s="6"/>
      <c r="E28" s="6"/>
      <c r="H28" s="6"/>
      <c r="I28" s="6"/>
      <c r="J28" s="20"/>
      <c r="K28" s="6"/>
      <c r="L28" s="6"/>
    </row>
    <row r="29" spans="2:12">
      <c r="B29" s="6"/>
      <c r="C29" s="6"/>
      <c r="D29" s="6"/>
      <c r="E29" s="6"/>
      <c r="I29" s="6"/>
    </row>
    <row r="32" spans="2:12">
      <c r="B32" t="s">
        <v>128</v>
      </c>
    </row>
    <row r="33" spans="2:7">
      <c r="B33" t="s">
        <v>130</v>
      </c>
      <c r="D33" t="s">
        <v>131</v>
      </c>
      <c r="E33" t="s">
        <v>132</v>
      </c>
      <c r="G33" t="s">
        <v>133</v>
      </c>
    </row>
    <row r="34" spans="2:7">
      <c r="B34" t="b">
        <v>1</v>
      </c>
      <c r="D34" t="b">
        <v>1</v>
      </c>
      <c r="E34" t="b">
        <v>1</v>
      </c>
    </row>
    <row r="35" spans="2:7">
      <c r="B35" t="b">
        <v>1</v>
      </c>
      <c r="D35" t="b">
        <v>0</v>
      </c>
      <c r="E35" s="29" t="b">
        <v>0</v>
      </c>
    </row>
    <row r="36" spans="2:7">
      <c r="B36" t="b">
        <v>0</v>
      </c>
      <c r="D36" t="b">
        <v>0</v>
      </c>
      <c r="E36" t="b">
        <v>0</v>
      </c>
    </row>
    <row r="38" spans="2:7">
      <c r="B38" t="s">
        <v>129</v>
      </c>
    </row>
    <row r="40" spans="2:7">
      <c r="B40" t="s">
        <v>130</v>
      </c>
      <c r="D40" t="s">
        <v>131</v>
      </c>
      <c r="E40" t="s">
        <v>132</v>
      </c>
      <c r="G40" t="s">
        <v>134</v>
      </c>
    </row>
    <row r="41" spans="2:7">
      <c r="B41" t="b">
        <v>1</v>
      </c>
      <c r="D41" t="b">
        <v>1</v>
      </c>
      <c r="E41" t="b">
        <v>1</v>
      </c>
    </row>
    <row r="42" spans="2:7">
      <c r="B42" t="b">
        <v>1</v>
      </c>
      <c r="D42" t="b">
        <v>0</v>
      </c>
      <c r="E42" s="29" t="b">
        <v>1</v>
      </c>
    </row>
    <row r="43" spans="2:7">
      <c r="B43" t="b">
        <v>0</v>
      </c>
      <c r="D43" t="b">
        <v>0</v>
      </c>
      <c r="E43" t="b">
        <v>0</v>
      </c>
    </row>
    <row r="45" spans="2:7">
      <c r="B45" t="b">
        <f>OR(B41,D41,)</f>
        <v>1</v>
      </c>
    </row>
    <row r="46" spans="2:7">
      <c r="B46" t="b">
        <f>OR(B42,D42,)</f>
        <v>1</v>
      </c>
    </row>
    <row r="47" spans="2:7">
      <c r="B47" t="b">
        <f>OR(B43,D43,)</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opLeftCell="H1" workbookViewId="0">
      <selection activeCell="C22" sqref="C22"/>
    </sheetView>
  </sheetViews>
  <sheetFormatPr defaultRowHeight="15"/>
  <sheetData>
    <row r="1" spans="1:9">
      <c r="A1" s="5" t="s">
        <v>140</v>
      </c>
      <c r="B1" s="15" t="s">
        <v>79</v>
      </c>
      <c r="D1" s="10" t="s">
        <v>145</v>
      </c>
      <c r="H1" s="5" t="s">
        <v>146</v>
      </c>
      <c r="I1" t="s">
        <v>147</v>
      </c>
    </row>
    <row r="2" spans="1:9">
      <c r="A2" t="s">
        <v>45</v>
      </c>
      <c r="B2">
        <v>50</v>
      </c>
      <c r="D2">
        <f>COUNT(A:A)</f>
        <v>2</v>
      </c>
      <c r="E2">
        <f>COUNT(B:B)</f>
        <v>4</v>
      </c>
      <c r="H2">
        <f>COUNTA(B:B)</f>
        <v>6</v>
      </c>
    </row>
    <row r="3" spans="1:9">
      <c r="A3" t="s">
        <v>46</v>
      </c>
      <c r="B3">
        <v>30</v>
      </c>
    </row>
    <row r="4" spans="1:9">
      <c r="A4" t="s">
        <v>121</v>
      </c>
      <c r="D4" s="15" t="s">
        <v>148</v>
      </c>
      <c r="E4" s="15"/>
    </row>
    <row r="5" spans="1:9">
      <c r="A5" t="s">
        <v>51</v>
      </c>
      <c r="B5">
        <v>1</v>
      </c>
      <c r="D5">
        <f>COUNTBLANK(B1:B9)</f>
        <v>3</v>
      </c>
      <c r="E5">
        <f>COUNTBLANK(C1:C9)</f>
        <v>9</v>
      </c>
    </row>
    <row r="6" spans="1:9">
      <c r="A6" t="s">
        <v>141</v>
      </c>
    </row>
    <row r="7" spans="1:9">
      <c r="A7" t="s">
        <v>142</v>
      </c>
      <c r="B7">
        <v>20</v>
      </c>
      <c r="D7" t="s">
        <v>149</v>
      </c>
    </row>
    <row r="8" spans="1:9">
      <c r="A8" t="s">
        <v>143</v>
      </c>
      <c r="B8" t="s">
        <v>144</v>
      </c>
      <c r="D8">
        <f>COUNTIF(A2:A8,"Lindy")</f>
        <v>1</v>
      </c>
    </row>
    <row r="9" spans="1:9">
      <c r="A9">
        <v>10</v>
      </c>
    </row>
    <row r="13" spans="1:9">
      <c r="A13" s="31"/>
      <c r="B13" s="32"/>
      <c r="C13" s="33"/>
      <c r="D13" s="32"/>
      <c r="E13" s="32"/>
      <c r="F13" s="33"/>
      <c r="G13" s="32"/>
      <c r="H13" s="32"/>
      <c r="I13" s="33"/>
    </row>
    <row r="14" spans="1:9">
      <c r="A14" s="38" t="s">
        <v>150</v>
      </c>
      <c r="B14" s="39"/>
      <c r="C14" s="40"/>
      <c r="D14" s="12"/>
      <c r="E14" s="12"/>
      <c r="F14" s="37"/>
      <c r="G14" s="12"/>
      <c r="H14" s="12"/>
      <c r="I14" s="37"/>
    </row>
    <row r="15" spans="1:9">
      <c r="A15" s="35"/>
      <c r="B15" s="11"/>
      <c r="C15" s="34"/>
      <c r="D15" s="11"/>
      <c r="E15" s="11"/>
      <c r="F15" s="34"/>
      <c r="G15" s="11"/>
      <c r="H15" s="11"/>
      <c r="I15" s="34"/>
    </row>
    <row r="16" spans="1:9">
      <c r="A16" s="38" t="s">
        <v>151</v>
      </c>
      <c r="B16" s="12"/>
      <c r="C16" s="37"/>
      <c r="D16" s="12"/>
      <c r="E16" s="39" t="s">
        <v>152</v>
      </c>
      <c r="F16" s="37"/>
      <c r="G16" s="12"/>
      <c r="H16" s="39" t="s">
        <v>153</v>
      </c>
      <c r="I16" s="37"/>
    </row>
    <row r="17" spans="1:9">
      <c r="A17" s="36">
        <f>COUNTIF(A1:A8,"COLLIN")</f>
        <v>1</v>
      </c>
      <c r="B17" s="12"/>
      <c r="C17" s="37"/>
      <c r="D17" s="12"/>
      <c r="E17" s="12">
        <f>SUMIF(A2:A7,"JENNY",B2:B7)</f>
        <v>30</v>
      </c>
      <c r="F17" s="37"/>
      <c r="G17" s="12"/>
      <c r="H17" s="12">
        <f>AVERAGEIF(A2:A8,"ANNA",B2:B8)</f>
        <v>50</v>
      </c>
      <c r="I17" s="37"/>
    </row>
    <row r="19" spans="1:9">
      <c r="A19" t="s">
        <v>154</v>
      </c>
      <c r="B19" s="11"/>
      <c r="C19" s="11"/>
      <c r="D19" s="11"/>
      <c r="E19" t="s">
        <v>155</v>
      </c>
      <c r="H19" t="s">
        <v>156</v>
      </c>
    </row>
    <row r="20" spans="1:9">
      <c r="B20" s="11"/>
      <c r="C20" s="11"/>
      <c r="D20" s="11"/>
      <c r="E20" s="11"/>
    </row>
    <row r="22" spans="1:9">
      <c r="E22" s="11"/>
      <c r="F22" s="11"/>
    </row>
    <row r="23" spans="1:9">
      <c r="F23"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DAY5 EXCEL INTERFACE</vt:lpstr>
      <vt:lpstr>TEXT FUNCTIONS DAY 14</vt:lpstr>
      <vt:lpstr>DATA VALIDATION</vt:lpstr>
      <vt:lpstr>charts day 11</vt:lpstr>
      <vt:lpstr>excel formulae</vt:lpstr>
      <vt:lpstr>Date functions</vt:lpstr>
      <vt:lpstr>If Functions </vt:lpstr>
      <vt:lpstr>If with and OR functions</vt:lpstr>
      <vt:lpstr>Excel count function </vt:lpstr>
      <vt:lpstr>VLOOKUP FUNCTION</vt:lpstr>
      <vt:lpstr>INDEX MATCH</vt:lpstr>
      <vt:lpstr>CONDITIONAL FORMATING</vt:lpstr>
      <vt:lpstr>Importing data  and pivot table</vt:lpstr>
      <vt:lpstr>Sheet7</vt:lpstr>
      <vt:lpstr>Sheet8</vt:lpstr>
      <vt:lpstr>Sheet9</vt:lpstr>
      <vt:lpstr>Sheet6</vt:lpstr>
      <vt:lpstr>PIVOT1</vt:lpstr>
      <vt:lpstr>pivot 2</vt:lpstr>
      <vt:lpstr>pivot3</vt:lpstr>
      <vt:lpstr>Sheet1</vt:lpstr>
      <vt:lpstr>raw data</vt:lpstr>
      <vt:lpstr>dash board</vt:lpstr>
      <vt:lpstr>Cities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dcterms:created xsi:type="dcterms:W3CDTF">2023-03-13T20:30:40Z</dcterms:created>
  <dcterms:modified xsi:type="dcterms:W3CDTF">2023-08-05T14:58:54Z</dcterms:modified>
</cp:coreProperties>
</file>